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Ready to upload\"/>
    </mc:Choice>
  </mc:AlternateContent>
  <xr:revisionPtr revIDLastSave="0" documentId="13_ncr:1_{5B340BD6-F920-45F0-AB10-F54D07743B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Input'!$H$1:$H$2818</definedName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g4zNZ70ksJt2ti4LQzWyIXSikvaQ=="/>
    </ext>
  </extLst>
</workbook>
</file>

<file path=xl/calcChain.xml><?xml version="1.0" encoding="utf-8"?>
<calcChain xmlns="http://schemas.openxmlformats.org/spreadsheetml/2006/main">
  <c r="CG19" i="2" l="1"/>
  <c r="CG20" i="2"/>
  <c r="CG21" i="2"/>
  <c r="CG22" i="2"/>
  <c r="CG23" i="2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818" i="7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BJ9" i="1" l="1"/>
  <c r="BF9" i="1"/>
  <c r="L9" i="1"/>
  <c r="L19" i="1"/>
  <c r="O19" i="1"/>
  <c r="O9" i="1"/>
  <c r="D19" i="1"/>
  <c r="D9" i="1"/>
  <c r="CC23" i="2" l="1"/>
  <c r="BC23" i="2" l="1"/>
  <c r="BC22" i="2"/>
  <c r="U22" i="3" l="1"/>
  <c r="L22" i="3"/>
  <c r="R22" i="3"/>
  <c r="AD9" i="1" l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E2791" i="7" l="1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B2280" i="7"/>
  <c r="B2281" i="7" s="1"/>
  <c r="B2308" i="7" s="1"/>
  <c r="B2335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C642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B6" i="7" s="1"/>
  <c r="B7" i="7" s="1"/>
  <c r="B8" i="7" s="1"/>
  <c r="E4" i="7"/>
  <c r="G4" i="7"/>
  <c r="G5" i="7"/>
  <c r="F4" i="7"/>
  <c r="G459" i="7"/>
  <c r="F459" i="7"/>
  <c r="G550" i="7"/>
  <c r="F2308" i="7"/>
  <c r="G460" i="7"/>
  <c r="F2280" i="7"/>
  <c r="F6" i="7"/>
  <c r="G69" i="7"/>
  <c r="G2280" i="7"/>
  <c r="F5" i="7"/>
  <c r="F2279" i="7"/>
  <c r="G2279" i="7"/>
  <c r="F2281" i="7"/>
  <c r="G71" i="7"/>
  <c r="B2307" i="7" l="1"/>
  <c r="B2334" i="7" s="1"/>
  <c r="B2361" i="7" s="1"/>
  <c r="B9" i="7"/>
  <c r="C6" i="7"/>
  <c r="B264" i="7"/>
  <c r="C733" i="7"/>
  <c r="C136" i="7"/>
  <c r="B71" i="7"/>
  <c r="C72" i="7"/>
  <c r="B135" i="7"/>
  <c r="C135" i="7"/>
  <c r="C199" i="7"/>
  <c r="B462" i="7"/>
  <c r="C461" i="7"/>
  <c r="C732" i="7"/>
  <c r="B2362" i="7"/>
  <c r="C2333" i="7"/>
  <c r="C2308" i="7"/>
  <c r="C2307" i="7"/>
  <c r="B2282" i="7"/>
  <c r="C2282" i="7"/>
  <c r="B2333" i="7"/>
  <c r="H2279" i="7" a="1"/>
  <c r="H2280" i="7" a="1"/>
  <c r="H4" i="7" a="1"/>
  <c r="G70" i="7"/>
  <c r="G134" i="7"/>
  <c r="G641" i="7"/>
  <c r="F2335" i="7"/>
  <c r="F7" i="7"/>
  <c r="F2334" i="7"/>
  <c r="G642" i="7"/>
  <c r="G2306" i="7"/>
  <c r="H460" i="7" a="1"/>
  <c r="H69" i="7" a="1"/>
  <c r="G2281" i="7"/>
  <c r="F2306" i="7"/>
  <c r="G551" i="7"/>
  <c r="F8" i="7"/>
  <c r="F460" i="7"/>
  <c r="H5" i="7" a="1"/>
  <c r="F461" i="7"/>
  <c r="H459" i="7" a="1"/>
  <c r="H459" i="7" l="1"/>
  <c r="H460" i="7"/>
  <c r="H69" i="7"/>
  <c r="H4" i="7"/>
  <c r="H2280" i="7"/>
  <c r="H2279" i="7"/>
  <c r="H5" i="7"/>
  <c r="C264" i="7"/>
  <c r="B463" i="7"/>
  <c r="C200" i="7"/>
  <c r="B329" i="7"/>
  <c r="B394" i="7" s="1"/>
  <c r="B2309" i="7"/>
  <c r="B2283" i="7"/>
  <c r="C823" i="7"/>
  <c r="B200" i="7"/>
  <c r="C2335" i="7"/>
  <c r="C137" i="7"/>
  <c r="C73" i="7"/>
  <c r="C7" i="7"/>
  <c r="C2334" i="7"/>
  <c r="B2388" i="7"/>
  <c r="C552" i="7"/>
  <c r="C462" i="7"/>
  <c r="B72" i="7"/>
  <c r="B136" i="7"/>
  <c r="C2360" i="7"/>
  <c r="C201" i="7"/>
  <c r="B10" i="7"/>
  <c r="B2360" i="7"/>
  <c r="C2283" i="7"/>
  <c r="C2309" i="7"/>
  <c r="B2389" i="7"/>
  <c r="C824" i="7"/>
  <c r="G136" i="7"/>
  <c r="F462" i="7"/>
  <c r="G72" i="7"/>
  <c r="G135" i="7"/>
  <c r="H70" i="7" a="1"/>
  <c r="H2306" i="7" a="1"/>
  <c r="F2361" i="7"/>
  <c r="G733" i="7"/>
  <c r="G461" i="7"/>
  <c r="G199" i="7"/>
  <c r="H134" i="7" a="1"/>
  <c r="G2282" i="7"/>
  <c r="H71" i="7" a="1"/>
  <c r="G2308" i="7"/>
  <c r="H2281" i="7" a="1"/>
  <c r="F2333" i="7"/>
  <c r="G2333" i="7"/>
  <c r="G2307" i="7"/>
  <c r="F9" i="7"/>
  <c r="F2307" i="7"/>
  <c r="G6" i="7"/>
  <c r="G732" i="7"/>
  <c r="F394" i="7"/>
  <c r="F2362" i="7"/>
  <c r="F2282" i="7"/>
  <c r="F329" i="7"/>
  <c r="H70" i="7" l="1"/>
  <c r="H2281" i="7"/>
  <c r="H2306" i="7"/>
  <c r="H71" i="7"/>
  <c r="H134" i="7"/>
  <c r="C2310" i="7"/>
  <c r="C2284" i="7"/>
  <c r="C202" i="7"/>
  <c r="B2310" i="7"/>
  <c r="B2284" i="7"/>
  <c r="B464" i="7"/>
  <c r="C2387" i="7"/>
  <c r="B2415" i="7"/>
  <c r="B2336" i="7"/>
  <c r="C329" i="7"/>
  <c r="C394" i="7" s="1"/>
  <c r="B2387" i="7"/>
  <c r="B201" i="7"/>
  <c r="C2362" i="7"/>
  <c r="C643" i="7"/>
  <c r="C915" i="7"/>
  <c r="B137" i="7"/>
  <c r="B73" i="7"/>
  <c r="C2361" i="7"/>
  <c r="C266" i="7"/>
  <c r="C8" i="7"/>
  <c r="B265" i="7"/>
  <c r="B2416" i="7"/>
  <c r="B11" i="7"/>
  <c r="C463" i="7"/>
  <c r="C553" i="7"/>
  <c r="C265" i="7"/>
  <c r="C2336" i="7"/>
  <c r="C138" i="7"/>
  <c r="C74" i="7"/>
  <c r="C914" i="7"/>
  <c r="G552" i="7"/>
  <c r="H6" i="7" a="1"/>
  <c r="G824" i="7"/>
  <c r="F2309" i="7"/>
  <c r="G7" i="7"/>
  <c r="G200" i="7"/>
  <c r="H2307" i="7" a="1"/>
  <c r="G2309" i="7"/>
  <c r="F463" i="7"/>
  <c r="H135" i="7" a="1"/>
  <c r="G137" i="7"/>
  <c r="F10" i="7"/>
  <c r="G201" i="7"/>
  <c r="H2308" i="7" a="1"/>
  <c r="F2389" i="7"/>
  <c r="G394" i="7"/>
  <c r="F2360" i="7"/>
  <c r="G823" i="7"/>
  <c r="G462" i="7"/>
  <c r="G264" i="7"/>
  <c r="H461" i="7" a="1"/>
  <c r="H72" i="7" a="1"/>
  <c r="G329" i="7"/>
  <c r="F2283" i="7"/>
  <c r="G2283" i="7"/>
  <c r="G2335" i="7"/>
  <c r="G2360" i="7"/>
  <c r="H199" i="7" a="1"/>
  <c r="G73" i="7"/>
  <c r="G2334" i="7"/>
  <c r="F2388" i="7"/>
  <c r="H2333" i="7" a="1"/>
  <c r="H136" i="7" a="1"/>
  <c r="H461" i="7" l="1"/>
  <c r="H136" i="7"/>
  <c r="H2307" i="7"/>
  <c r="H6" i="7"/>
  <c r="H72" i="7"/>
  <c r="H2308" i="7"/>
  <c r="H135" i="7"/>
  <c r="H199" i="7"/>
  <c r="H2333" i="7"/>
  <c r="B2443" i="7"/>
  <c r="C1005" i="7"/>
  <c r="C330" i="7"/>
  <c r="C395" i="7" s="1"/>
  <c r="B330" i="7"/>
  <c r="B395" i="7" s="1"/>
  <c r="B138" i="7"/>
  <c r="B74" i="7"/>
  <c r="B2363" i="7"/>
  <c r="C2388" i="7"/>
  <c r="B266" i="7"/>
  <c r="B2337" i="7"/>
  <c r="C9" i="7"/>
  <c r="B202" i="7"/>
  <c r="B2442" i="7"/>
  <c r="C2389" i="7"/>
  <c r="C644" i="7"/>
  <c r="C203" i="7"/>
  <c r="C267" i="7"/>
  <c r="C139" i="7"/>
  <c r="C75" i="7"/>
  <c r="C464" i="7"/>
  <c r="C554" i="7"/>
  <c r="C1006" i="7"/>
  <c r="B2414" i="7"/>
  <c r="C2414" i="7"/>
  <c r="C2311" i="7"/>
  <c r="C2285" i="7"/>
  <c r="B12" i="7"/>
  <c r="C331" i="7"/>
  <c r="C396" i="7" s="1"/>
  <c r="B465" i="7"/>
  <c r="B2285" i="7"/>
  <c r="B2311" i="7"/>
  <c r="C2363" i="7"/>
  <c r="C734" i="7"/>
  <c r="C2337" i="7"/>
  <c r="F11" i="7"/>
  <c r="H2283" i="7" a="1"/>
  <c r="F464" i="7"/>
  <c r="G8" i="7"/>
  <c r="H264" i="7" a="1"/>
  <c r="G396" i="7"/>
  <c r="H201" i="7" a="1"/>
  <c r="H73" i="7" a="1"/>
  <c r="G330" i="7"/>
  <c r="H200" i="7" a="1"/>
  <c r="H329" i="7" a="1"/>
  <c r="G202" i="7"/>
  <c r="F2336" i="7"/>
  <c r="H137" i="7" a="1"/>
  <c r="F2310" i="7"/>
  <c r="H2360" i="7" a="1"/>
  <c r="H7" i="7" a="1"/>
  <c r="G266" i="7"/>
  <c r="F395" i="7"/>
  <c r="H2334" i="7" a="1"/>
  <c r="G915" i="7"/>
  <c r="G2362" i="7"/>
  <c r="G2361" i="7"/>
  <c r="G2284" i="7"/>
  <c r="G2387" i="7"/>
  <c r="G553" i="7"/>
  <c r="G2310" i="7"/>
  <c r="F2416" i="7"/>
  <c r="G331" i="7"/>
  <c r="F2415" i="7"/>
  <c r="G395" i="7"/>
  <c r="H394" i="7" a="1"/>
  <c r="F330" i="7"/>
  <c r="F2387" i="7"/>
  <c r="G463" i="7"/>
  <c r="G265" i="7"/>
  <c r="G74" i="7"/>
  <c r="G914" i="7"/>
  <c r="G643" i="7"/>
  <c r="F2284" i="7"/>
  <c r="G2336" i="7"/>
  <c r="G138" i="7"/>
  <c r="H394" i="7" l="1"/>
  <c r="H329" i="7"/>
  <c r="H200" i="7"/>
  <c r="H2334" i="7"/>
  <c r="H7" i="7"/>
  <c r="H73" i="7"/>
  <c r="H137" i="7"/>
  <c r="H201" i="7"/>
  <c r="H2283" i="7"/>
  <c r="H264" i="7"/>
  <c r="H2360" i="7"/>
  <c r="B2312" i="7"/>
  <c r="B2286" i="7"/>
  <c r="C2364" i="7"/>
  <c r="B466" i="7"/>
  <c r="C2338" i="7"/>
  <c r="C645" i="7"/>
  <c r="C268" i="7"/>
  <c r="B267" i="7"/>
  <c r="C2415" i="7"/>
  <c r="C555" i="7"/>
  <c r="C465" i="7"/>
  <c r="B2390" i="7"/>
  <c r="C825" i="7"/>
  <c r="C2441" i="7"/>
  <c r="C735" i="7"/>
  <c r="C10" i="7"/>
  <c r="C2416" i="7"/>
  <c r="B2364" i="7"/>
  <c r="C2390" i="7"/>
  <c r="B13" i="7"/>
  <c r="B2441" i="7"/>
  <c r="C204" i="7"/>
  <c r="B139" i="7"/>
  <c r="B75" i="7"/>
  <c r="B2470" i="7"/>
  <c r="C140" i="7"/>
  <c r="C76" i="7"/>
  <c r="B331" i="7"/>
  <c r="B396" i="7" s="1"/>
  <c r="B203" i="7"/>
  <c r="C1096" i="7"/>
  <c r="C332" i="7"/>
  <c r="C397" i="7" s="1"/>
  <c r="B2338" i="7"/>
  <c r="C2286" i="7"/>
  <c r="C2312" i="7"/>
  <c r="C1097" i="7"/>
  <c r="B2469" i="7"/>
  <c r="F2442" i="7"/>
  <c r="F2363" i="7"/>
  <c r="G2311" i="7"/>
  <c r="G2388" i="7"/>
  <c r="H396" i="7" a="1"/>
  <c r="G75" i="7"/>
  <c r="F2414" i="7"/>
  <c r="G1005" i="7"/>
  <c r="F2285" i="7"/>
  <c r="G9" i="7"/>
  <c r="G1006" i="7"/>
  <c r="G2337" i="7"/>
  <c r="G2285" i="7"/>
  <c r="F12" i="7"/>
  <c r="G644" i="7"/>
  <c r="H8" i="7" a="1"/>
  <c r="H2387" i="7" a="1"/>
  <c r="G139" i="7"/>
  <c r="F465" i="7"/>
  <c r="G267" i="7"/>
  <c r="H395" i="7" a="1"/>
  <c r="G734" i="7"/>
  <c r="F331" i="7"/>
  <c r="H2310" i="7" a="1"/>
  <c r="F2311" i="7"/>
  <c r="G332" i="7"/>
  <c r="H266" i="7" a="1"/>
  <c r="F2443" i="7"/>
  <c r="H138" i="7" a="1"/>
  <c r="H74" i="7" a="1"/>
  <c r="G554" i="7"/>
  <c r="G2414" i="7"/>
  <c r="H330" i="7" a="1"/>
  <c r="H202" i="7" a="1"/>
  <c r="F396" i="7"/>
  <c r="G464" i="7"/>
  <c r="F2337" i="7"/>
  <c r="H265" i="7" a="1"/>
  <c r="G2363" i="7"/>
  <c r="G203" i="7"/>
  <c r="H331" i="7" a="1"/>
  <c r="G397" i="7"/>
  <c r="H2284" i="7" a="1"/>
  <c r="G2389" i="7"/>
  <c r="H2361" i="7" a="1"/>
  <c r="H396" i="7" l="1"/>
  <c r="H395" i="7"/>
  <c r="H331" i="7"/>
  <c r="H2284" i="7"/>
  <c r="H202" i="7"/>
  <c r="H266" i="7"/>
  <c r="H138" i="7"/>
  <c r="H2310" i="7"/>
  <c r="H265" i="7"/>
  <c r="H330" i="7"/>
  <c r="H8" i="7"/>
  <c r="H74" i="7"/>
  <c r="H2387" i="7"/>
  <c r="H2361" i="7"/>
  <c r="C205" i="7"/>
  <c r="C2442" i="7"/>
  <c r="C1187" i="7"/>
  <c r="B2497" i="7"/>
  <c r="B2468" i="7"/>
  <c r="C2443" i="7"/>
  <c r="C916" i="7"/>
  <c r="B332" i="7"/>
  <c r="B397" i="7" s="1"/>
  <c r="B467" i="7"/>
  <c r="B2417" i="7"/>
  <c r="B14" i="7"/>
  <c r="C2313" i="7"/>
  <c r="C2287" i="7"/>
  <c r="B268" i="7"/>
  <c r="C11" i="7"/>
  <c r="C333" i="7"/>
  <c r="C398" i="7" s="1"/>
  <c r="C2391" i="7"/>
  <c r="B140" i="7"/>
  <c r="B76" i="7"/>
  <c r="C556" i="7"/>
  <c r="C466" i="7"/>
  <c r="C2339" i="7"/>
  <c r="B204" i="7"/>
  <c r="C2417" i="7"/>
  <c r="C826" i="7"/>
  <c r="B2365" i="7"/>
  <c r="B2391" i="7"/>
  <c r="C646" i="7"/>
  <c r="C736" i="7"/>
  <c r="B2313" i="7"/>
  <c r="B2287" i="7"/>
  <c r="C1188" i="7"/>
  <c r="B2496" i="7"/>
  <c r="C141" i="7"/>
  <c r="C77" i="7"/>
  <c r="C269" i="7"/>
  <c r="C2468" i="7"/>
  <c r="C2365" i="7"/>
  <c r="B2339" i="7"/>
  <c r="G10" i="7"/>
  <c r="G1096" i="7"/>
  <c r="F2286" i="7"/>
  <c r="G2441" i="7"/>
  <c r="F397" i="7"/>
  <c r="G645" i="7"/>
  <c r="G2286" i="7"/>
  <c r="G735" i="7"/>
  <c r="G268" i="7"/>
  <c r="F2338" i="7"/>
  <c r="H2337" i="7" a="1"/>
  <c r="G2312" i="7"/>
  <c r="F466" i="7"/>
  <c r="H2414" i="7" a="1"/>
  <c r="G140" i="7"/>
  <c r="G333" i="7"/>
  <c r="G465" i="7"/>
  <c r="H139" i="7" a="1"/>
  <c r="F2364" i="7"/>
  <c r="G2390" i="7"/>
  <c r="G398" i="7"/>
  <c r="H2311" i="7" a="1"/>
  <c r="F2312" i="7"/>
  <c r="F332" i="7"/>
  <c r="F2390" i="7"/>
  <c r="H203" i="7" a="1"/>
  <c r="H75" i="7" a="1"/>
  <c r="H9" i="7" a="1"/>
  <c r="H2388" i="7" a="1"/>
  <c r="F13" i="7"/>
  <c r="G76" i="7"/>
  <c r="F2470" i="7"/>
  <c r="G1097" i="7"/>
  <c r="F2441" i="7"/>
  <c r="G2338" i="7"/>
  <c r="H2285" i="7" a="1"/>
  <c r="H464" i="7" a="1"/>
  <c r="H267" i="7" a="1"/>
  <c r="G2364" i="7"/>
  <c r="G2416" i="7"/>
  <c r="G204" i="7"/>
  <c r="G825" i="7"/>
  <c r="H332" i="7" a="1"/>
  <c r="F2469" i="7"/>
  <c r="G2415" i="7"/>
  <c r="G555" i="7"/>
  <c r="H2285" i="7" l="1"/>
  <c r="H332" i="7"/>
  <c r="H2388" i="7"/>
  <c r="H267" i="7"/>
  <c r="H75" i="7"/>
  <c r="H464" i="7"/>
  <c r="H2414" i="7"/>
  <c r="H2337" i="7"/>
  <c r="H2311" i="7"/>
  <c r="H139" i="7"/>
  <c r="H203" i="7"/>
  <c r="H9" i="7"/>
  <c r="B2524" i="7"/>
  <c r="B15" i="7"/>
  <c r="B2523" i="7"/>
  <c r="C1007" i="7"/>
  <c r="C1278" i="7"/>
  <c r="C827" i="7"/>
  <c r="C647" i="7"/>
  <c r="C2495" i="7"/>
  <c r="C1279" i="7"/>
  <c r="C737" i="7"/>
  <c r="C2444" i="7"/>
  <c r="C12" i="7"/>
  <c r="C2469" i="7"/>
  <c r="C2470" i="7"/>
  <c r="C917" i="7"/>
  <c r="C2340" i="7"/>
  <c r="B333" i="7"/>
  <c r="B398" i="7" s="1"/>
  <c r="B2444" i="7"/>
  <c r="B2288" i="7"/>
  <c r="B2314" i="7"/>
  <c r="B2418" i="7"/>
  <c r="B269" i="7"/>
  <c r="B205" i="7"/>
  <c r="B468" i="7"/>
  <c r="C2392" i="7"/>
  <c r="B141" i="7"/>
  <c r="B77" i="7"/>
  <c r="C2366" i="7"/>
  <c r="C2418" i="7"/>
  <c r="C2314" i="7"/>
  <c r="C2288" i="7"/>
  <c r="B2495" i="7"/>
  <c r="C270" i="7"/>
  <c r="C557" i="7"/>
  <c r="C467" i="7"/>
  <c r="C334" i="7"/>
  <c r="C399" i="7" s="1"/>
  <c r="B2366" i="7"/>
  <c r="C142" i="7"/>
  <c r="C78" i="7"/>
  <c r="B2340" i="7"/>
  <c r="B2392" i="7"/>
  <c r="C206" i="7"/>
  <c r="G2417" i="7"/>
  <c r="F14" i="7"/>
  <c r="G334" i="7"/>
  <c r="H268" i="7" a="1"/>
  <c r="G269" i="7"/>
  <c r="H397" i="7" a="1"/>
  <c r="H2415" i="7" a="1"/>
  <c r="H2286" i="7" a="1"/>
  <c r="G556" i="7"/>
  <c r="F333" i="7"/>
  <c r="H2312" i="7" a="1"/>
  <c r="G1188" i="7"/>
  <c r="G2287" i="7"/>
  <c r="G2313" i="7"/>
  <c r="G736" i="7"/>
  <c r="F398" i="7"/>
  <c r="G2443" i="7"/>
  <c r="G77" i="7"/>
  <c r="F467" i="7"/>
  <c r="G399" i="7"/>
  <c r="F2365" i="7"/>
  <c r="H465" i="7" a="1"/>
  <c r="H140" i="7" a="1"/>
  <c r="G1187" i="7"/>
  <c r="H2441" i="7" a="1"/>
  <c r="H2364" i="7" a="1"/>
  <c r="F2313" i="7"/>
  <c r="G466" i="7"/>
  <c r="F2391" i="7"/>
  <c r="F2496" i="7"/>
  <c r="F2468" i="7"/>
  <c r="G2391" i="7"/>
  <c r="F2339" i="7"/>
  <c r="G826" i="7"/>
  <c r="F2497" i="7"/>
  <c r="G2468" i="7"/>
  <c r="G2365" i="7"/>
  <c r="G205" i="7"/>
  <c r="H10" i="7" a="1"/>
  <c r="H76" i="7" a="1"/>
  <c r="G11" i="7"/>
  <c r="F2417" i="7"/>
  <c r="G2442" i="7"/>
  <c r="H204" i="7" a="1"/>
  <c r="G2339" i="7"/>
  <c r="G916" i="7"/>
  <c r="G141" i="7"/>
  <c r="H2338" i="7" a="1"/>
  <c r="F2287" i="7"/>
  <c r="G646" i="7"/>
  <c r="H397" i="7" l="1"/>
  <c r="H76" i="7"/>
  <c r="H2286" i="7"/>
  <c r="H2364" i="7"/>
  <c r="H2415" i="7"/>
  <c r="H2441" i="7"/>
  <c r="H2312" i="7"/>
  <c r="H2338" i="7"/>
  <c r="H140" i="7"/>
  <c r="H268" i="7"/>
  <c r="H204" i="7"/>
  <c r="H10" i="7"/>
  <c r="H465" i="7"/>
  <c r="C335" i="7"/>
  <c r="C400" i="7" s="1"/>
  <c r="C2393" i="7"/>
  <c r="B2315" i="7"/>
  <c r="B2289" i="7"/>
  <c r="C1008" i="7"/>
  <c r="C738" i="7"/>
  <c r="B2471" i="7"/>
  <c r="C828" i="7"/>
  <c r="C918" i="7"/>
  <c r="B16" i="7"/>
  <c r="C2289" i="7"/>
  <c r="C2315" i="7"/>
  <c r="B142" i="7"/>
  <c r="B78" i="7"/>
  <c r="C2497" i="7"/>
  <c r="B2393" i="7"/>
  <c r="B2419" i="7"/>
  <c r="B270" i="7"/>
  <c r="C2341" i="7"/>
  <c r="B334" i="7"/>
  <c r="B399" i="7" s="1"/>
  <c r="C2496" i="7"/>
  <c r="C558" i="7"/>
  <c r="C468" i="7"/>
  <c r="C143" i="7"/>
  <c r="C79" i="7"/>
  <c r="C1370" i="7"/>
  <c r="C1369" i="7"/>
  <c r="B2551" i="7"/>
  <c r="C2522" i="7"/>
  <c r="B2522" i="7"/>
  <c r="B2367" i="7"/>
  <c r="B206" i="7"/>
  <c r="C207" i="7"/>
  <c r="C648" i="7"/>
  <c r="C2419" i="7"/>
  <c r="B2445" i="7"/>
  <c r="C271" i="7"/>
  <c r="C2445" i="7"/>
  <c r="B469" i="7"/>
  <c r="B2341" i="7"/>
  <c r="C2367" i="7"/>
  <c r="C13" i="7"/>
  <c r="C1098" i="7"/>
  <c r="C2471" i="7"/>
  <c r="B2550" i="7"/>
  <c r="H398" i="7" a="1"/>
  <c r="G917" i="7"/>
  <c r="G270" i="7"/>
  <c r="H2339" i="7" a="1"/>
  <c r="H11" i="7" a="1"/>
  <c r="G467" i="7"/>
  <c r="F2288" i="7"/>
  <c r="H2365" i="7" a="1"/>
  <c r="G2340" i="7"/>
  <c r="H205" i="7" a="1"/>
  <c r="G2444" i="7"/>
  <c r="G206" i="7"/>
  <c r="G557" i="7"/>
  <c r="H77" i="7" a="1"/>
  <c r="G737" i="7"/>
  <c r="H333" i="7" a="1"/>
  <c r="F2495" i="7"/>
  <c r="H2313" i="7" a="1"/>
  <c r="H141" i="7" a="1"/>
  <c r="F2340" i="7"/>
  <c r="F15" i="7"/>
  <c r="H466" i="7" a="1"/>
  <c r="F2314" i="7"/>
  <c r="G1007" i="7"/>
  <c r="G2392" i="7"/>
  <c r="G827" i="7"/>
  <c r="H2287" i="7" a="1"/>
  <c r="F2444" i="7"/>
  <c r="F2523" i="7"/>
  <c r="G2314" i="7"/>
  <c r="G142" i="7"/>
  <c r="G78" i="7"/>
  <c r="F2524" i="7"/>
  <c r="G2418" i="7"/>
  <c r="G647" i="7"/>
  <c r="G2495" i="7"/>
  <c r="G335" i="7"/>
  <c r="F468" i="7"/>
  <c r="G400" i="7"/>
  <c r="G1278" i="7"/>
  <c r="H269" i="7" a="1"/>
  <c r="H2442" i="7" a="1"/>
  <c r="F2392" i="7"/>
  <c r="H2391" i="7" a="1"/>
  <c r="G2469" i="7"/>
  <c r="F334" i="7"/>
  <c r="G2470" i="7"/>
  <c r="F2418" i="7"/>
  <c r="G12" i="7"/>
  <c r="F399" i="7"/>
  <c r="G2288" i="7"/>
  <c r="G2366" i="7"/>
  <c r="G1279" i="7"/>
  <c r="H2468" i="7" a="1"/>
  <c r="F2366" i="7"/>
  <c r="H398" i="7" l="1"/>
  <c r="H2468" i="7"/>
  <c r="H205" i="7"/>
  <c r="H2313" i="7"/>
  <c r="H141" i="7"/>
  <c r="H77" i="7"/>
  <c r="H2391" i="7"/>
  <c r="H2287" i="7"/>
  <c r="H466" i="7"/>
  <c r="H2339" i="7"/>
  <c r="H269" i="7"/>
  <c r="H2442" i="7"/>
  <c r="H2365" i="7"/>
  <c r="H11" i="7"/>
  <c r="H333" i="7"/>
  <c r="B271" i="7"/>
  <c r="B2578" i="7"/>
  <c r="C559" i="7"/>
  <c r="C469" i="7"/>
  <c r="C2524" i="7"/>
  <c r="B17" i="7"/>
  <c r="B470" i="7"/>
  <c r="B143" i="7"/>
  <c r="B79" i="7"/>
  <c r="C1189" i="7"/>
  <c r="C2446" i="7"/>
  <c r="B2394" i="7"/>
  <c r="C14" i="7"/>
  <c r="C2472" i="7"/>
  <c r="C1460" i="7"/>
  <c r="C649" i="7"/>
  <c r="B335" i="7"/>
  <c r="B400" i="7" s="1"/>
  <c r="B207" i="7"/>
  <c r="C1009" i="7"/>
  <c r="C1099" i="7"/>
  <c r="C2420" i="7"/>
  <c r="B2446" i="7"/>
  <c r="C919" i="7"/>
  <c r="B2290" i="7"/>
  <c r="B2316" i="7"/>
  <c r="C2368" i="7"/>
  <c r="C1461" i="7"/>
  <c r="C2523" i="7"/>
  <c r="B2368" i="7"/>
  <c r="C829" i="7"/>
  <c r="C739" i="7"/>
  <c r="B2577" i="7"/>
  <c r="C2394" i="7"/>
  <c r="C336" i="7"/>
  <c r="C401" i="7" s="1"/>
  <c r="C272" i="7"/>
  <c r="C2549" i="7"/>
  <c r="C144" i="7"/>
  <c r="C80" i="7"/>
  <c r="C2342" i="7"/>
  <c r="B2342" i="7"/>
  <c r="B2549" i="7"/>
  <c r="C2498" i="7"/>
  <c r="B2472" i="7"/>
  <c r="C208" i="7"/>
  <c r="B2420" i="7"/>
  <c r="C2316" i="7"/>
  <c r="C2290" i="7"/>
  <c r="B2498" i="7"/>
  <c r="G401" i="7"/>
  <c r="G468" i="7"/>
  <c r="F2315" i="7"/>
  <c r="H2314" i="7" a="1"/>
  <c r="G2393" i="7"/>
  <c r="G648" i="7"/>
  <c r="G2289" i="7"/>
  <c r="G918" i="7"/>
  <c r="G1008" i="7"/>
  <c r="F2550" i="7"/>
  <c r="G2522" i="7"/>
  <c r="F2522" i="7"/>
  <c r="H334" i="7" a="1"/>
  <c r="G1098" i="7"/>
  <c r="F469" i="7"/>
  <c r="G1370" i="7"/>
  <c r="H2418" i="7" a="1"/>
  <c r="F2289" i="7"/>
  <c r="F16" i="7"/>
  <c r="G336" i="7"/>
  <c r="H78" i="7" a="1"/>
  <c r="H2288" i="7" a="1"/>
  <c r="H400" i="7" a="1"/>
  <c r="H467" i="7" a="1"/>
  <c r="G2367" i="7"/>
  <c r="G2341" i="7"/>
  <c r="G2471" i="7"/>
  <c r="H12" i="7" a="1"/>
  <c r="G828" i="7"/>
  <c r="G13" i="7"/>
  <c r="F2367" i="7"/>
  <c r="G2445" i="7"/>
  <c r="G558" i="7"/>
  <c r="G2315" i="7"/>
  <c r="H2366" i="7" a="1"/>
  <c r="G2496" i="7"/>
  <c r="H2340" i="7" a="1"/>
  <c r="F335" i="7"/>
  <c r="H206" i="7" a="1"/>
  <c r="F400" i="7"/>
  <c r="G207" i="7"/>
  <c r="H399" i="7" a="1"/>
  <c r="G1369" i="7"/>
  <c r="G79" i="7"/>
  <c r="H2469" i="7" a="1"/>
  <c r="F2551" i="7"/>
  <c r="F2419" i="7"/>
  <c r="H2495" i="7" a="1"/>
  <c r="F2471" i="7"/>
  <c r="G271" i="7"/>
  <c r="F2445" i="7"/>
  <c r="F2341" i="7"/>
  <c r="G738" i="7"/>
  <c r="H142" i="7" a="1"/>
  <c r="G2497" i="7"/>
  <c r="G143" i="7"/>
  <c r="H270" i="7" a="1"/>
  <c r="H2392" i="7" a="1"/>
  <c r="F2393" i="7"/>
  <c r="G2419" i="7"/>
  <c r="H399" i="7" l="1"/>
  <c r="H400" i="7"/>
  <c r="H2366" i="7"/>
  <c r="H78" i="7"/>
  <c r="H2418" i="7"/>
  <c r="H2288" i="7"/>
  <c r="H334" i="7"/>
  <c r="H2495" i="7"/>
  <c r="H2469" i="7"/>
  <c r="H270" i="7"/>
  <c r="H142" i="7"/>
  <c r="H2340" i="7"/>
  <c r="H2314" i="7"/>
  <c r="H206" i="7"/>
  <c r="H12" i="7"/>
  <c r="H467" i="7"/>
  <c r="H2392" i="7"/>
  <c r="C920" i="7"/>
  <c r="C2343" i="7"/>
  <c r="C209" i="7"/>
  <c r="B2343" i="7"/>
  <c r="B208" i="7"/>
  <c r="C2525" i="7"/>
  <c r="B2447" i="7"/>
  <c r="C2421" i="7"/>
  <c r="B2395" i="7"/>
  <c r="B2317" i="7"/>
  <c r="B2291" i="7"/>
  <c r="C740" i="7"/>
  <c r="C560" i="7"/>
  <c r="C470" i="7"/>
  <c r="C830" i="7"/>
  <c r="C2395" i="7"/>
  <c r="C15" i="7"/>
  <c r="B2576" i="7"/>
  <c r="C2576" i="7"/>
  <c r="B2604" i="7"/>
  <c r="C1190" i="7"/>
  <c r="B2421" i="7"/>
  <c r="C650" i="7"/>
  <c r="C2550" i="7"/>
  <c r="C1010" i="7"/>
  <c r="C1100" i="7"/>
  <c r="B471" i="7"/>
  <c r="C273" i="7"/>
  <c r="B2369" i="7"/>
  <c r="C1552" i="7"/>
  <c r="C1551" i="7"/>
  <c r="C2473" i="7"/>
  <c r="B2605" i="7"/>
  <c r="B2525" i="7"/>
  <c r="C337" i="7"/>
  <c r="C402" i="7" s="1"/>
  <c r="B18" i="7"/>
  <c r="C2317" i="7"/>
  <c r="C2291" i="7"/>
  <c r="B2499" i="7"/>
  <c r="C2369" i="7"/>
  <c r="B2473" i="7"/>
  <c r="B272" i="7"/>
  <c r="C2499" i="7"/>
  <c r="C1280" i="7"/>
  <c r="C2551" i="7"/>
  <c r="B336" i="7"/>
  <c r="B401" i="7" s="1"/>
  <c r="C145" i="7"/>
  <c r="C81" i="7"/>
  <c r="C2447" i="7"/>
  <c r="B144" i="7"/>
  <c r="B80" i="7"/>
  <c r="F2549" i="7"/>
  <c r="F17" i="7"/>
  <c r="F401" i="7"/>
  <c r="H335" i="7" a="1"/>
  <c r="G2290" i="7"/>
  <c r="G2549" i="7"/>
  <c r="G919" i="7"/>
  <c r="G469" i="7"/>
  <c r="F2420" i="7"/>
  <c r="G2446" i="7"/>
  <c r="H2496" i="7" a="1"/>
  <c r="G272" i="7"/>
  <c r="F2342" i="7"/>
  <c r="G2394" i="7"/>
  <c r="G1189" i="7"/>
  <c r="G1461" i="7"/>
  <c r="H207" i="7" a="1"/>
  <c r="H2445" i="7" a="1"/>
  <c r="H2367" i="7" a="1"/>
  <c r="F2446" i="7"/>
  <c r="G1009" i="7"/>
  <c r="G80" i="7"/>
  <c r="G2420" i="7"/>
  <c r="G2523" i="7"/>
  <c r="G2342" i="7"/>
  <c r="F2394" i="7"/>
  <c r="H2393" i="7" a="1"/>
  <c r="G2472" i="7"/>
  <c r="H143" i="7" a="1"/>
  <c r="F2368" i="7"/>
  <c r="H336" i="7" a="1"/>
  <c r="H2522" i="7" a="1"/>
  <c r="G1460" i="7"/>
  <c r="G559" i="7"/>
  <c r="H468" i="7" a="1"/>
  <c r="F2316" i="7"/>
  <c r="G2368" i="7"/>
  <c r="F470" i="7"/>
  <c r="F2498" i="7"/>
  <c r="G2316" i="7"/>
  <c r="F2472" i="7"/>
  <c r="F2577" i="7"/>
  <c r="G829" i="7"/>
  <c r="G739" i="7"/>
  <c r="G2524" i="7"/>
  <c r="G337" i="7"/>
  <c r="H2315" i="7" a="1"/>
  <c r="G649" i="7"/>
  <c r="H271" i="7" a="1"/>
  <c r="F2578" i="7"/>
  <c r="H2289" i="7" a="1"/>
  <c r="G208" i="7"/>
  <c r="G402" i="7"/>
  <c r="H2341" i="7" a="1"/>
  <c r="F2290" i="7"/>
  <c r="H13" i="7" a="1"/>
  <c r="G2498" i="7"/>
  <c r="G144" i="7"/>
  <c r="G1099" i="7"/>
  <c r="H79" i="7" a="1"/>
  <c r="H2419" i="7" a="1"/>
  <c r="G14" i="7"/>
  <c r="H401" i="7" a="1"/>
  <c r="H401" i="7" l="1"/>
  <c r="H336" i="7"/>
  <c r="H271" i="7"/>
  <c r="H2445" i="7"/>
  <c r="H2341" i="7"/>
  <c r="H2315" i="7"/>
  <c r="H335" i="7"/>
  <c r="H2289" i="7"/>
  <c r="H2496" i="7"/>
  <c r="H468" i="7"/>
  <c r="H2419" i="7"/>
  <c r="H2522" i="7"/>
  <c r="H13" i="7"/>
  <c r="H207" i="7"/>
  <c r="H143" i="7"/>
  <c r="H79" i="7"/>
  <c r="H2393" i="7"/>
  <c r="H2367" i="7"/>
  <c r="B337" i="7"/>
  <c r="B402" i="7" s="1"/>
  <c r="B2632" i="7"/>
  <c r="C1371" i="7"/>
  <c r="C2577" i="7"/>
  <c r="C2422" i="7"/>
  <c r="B2526" i="7"/>
  <c r="C1642" i="7"/>
  <c r="B2318" i="7"/>
  <c r="B2292" i="7"/>
  <c r="C1191" i="7"/>
  <c r="B2603" i="7"/>
  <c r="B273" i="7"/>
  <c r="C1011" i="7"/>
  <c r="B19" i="7"/>
  <c r="C2500" i="7"/>
  <c r="C338" i="7"/>
  <c r="C403" i="7" s="1"/>
  <c r="C2396" i="7"/>
  <c r="B2631" i="7"/>
  <c r="B2474" i="7"/>
  <c r="C274" i="7"/>
  <c r="C146" i="7"/>
  <c r="C82" i="7"/>
  <c r="C741" i="7"/>
  <c r="C210" i="7"/>
  <c r="C2526" i="7"/>
  <c r="B472" i="7"/>
  <c r="C2603" i="7"/>
  <c r="C921" i="7"/>
  <c r="B2344" i="7"/>
  <c r="C2552" i="7"/>
  <c r="C2370" i="7"/>
  <c r="B2448" i="7"/>
  <c r="C1101" i="7"/>
  <c r="C2318" i="7"/>
  <c r="C2292" i="7"/>
  <c r="B2552" i="7"/>
  <c r="C1643" i="7"/>
  <c r="C471" i="7"/>
  <c r="C561" i="7"/>
  <c r="B145" i="7"/>
  <c r="B81" i="7"/>
  <c r="B209" i="7"/>
  <c r="B2396" i="7"/>
  <c r="C16" i="7"/>
  <c r="C651" i="7"/>
  <c r="C2474" i="7"/>
  <c r="C2578" i="7"/>
  <c r="B2500" i="7"/>
  <c r="C1281" i="7"/>
  <c r="C2448" i="7"/>
  <c r="B2370" i="7"/>
  <c r="C2344" i="7"/>
  <c r="B2422" i="7"/>
  <c r="C831" i="7"/>
  <c r="G403" i="7"/>
  <c r="H272" i="7" a="1"/>
  <c r="H144" i="7" a="1"/>
  <c r="H2316" i="7" a="1"/>
  <c r="G560" i="7"/>
  <c r="G1190" i="7"/>
  <c r="F2473" i="7"/>
  <c r="H2549" i="7" a="1"/>
  <c r="G2369" i="7"/>
  <c r="H2368" i="7" a="1"/>
  <c r="G2447" i="7"/>
  <c r="G209" i="7"/>
  <c r="F2369" i="7"/>
  <c r="G1010" i="7"/>
  <c r="G1280" i="7"/>
  <c r="G81" i="7"/>
  <c r="F337" i="7"/>
  <c r="G2473" i="7"/>
  <c r="F2291" i="7"/>
  <c r="G2576" i="7"/>
  <c r="H2472" i="7" a="1"/>
  <c r="G15" i="7"/>
  <c r="H2523" i="7" a="1"/>
  <c r="G338" i="7"/>
  <c r="F336" i="7"/>
  <c r="G740" i="7"/>
  <c r="G1551" i="7"/>
  <c r="H14" i="7" a="1"/>
  <c r="H2290" i="7" a="1"/>
  <c r="H2420" i="7" a="1"/>
  <c r="G2499" i="7"/>
  <c r="G920" i="7"/>
  <c r="G1552" i="7"/>
  <c r="G470" i="7"/>
  <c r="H2446" i="7" a="1"/>
  <c r="F2499" i="7"/>
  <c r="G1100" i="7"/>
  <c r="F402" i="7"/>
  <c r="F2421" i="7"/>
  <c r="G650" i="7"/>
  <c r="F2317" i="7"/>
  <c r="F2395" i="7"/>
  <c r="G145" i="7"/>
  <c r="F18" i="7"/>
  <c r="G2551" i="7"/>
  <c r="G273" i="7"/>
  <c r="G2395" i="7"/>
  <c r="F2343" i="7"/>
  <c r="F471" i="7"/>
  <c r="G2421" i="7"/>
  <c r="H469" i="7" a="1"/>
  <c r="H337" i="7" a="1"/>
  <c r="F2447" i="7"/>
  <c r="H2394" i="7" a="1"/>
  <c r="F2525" i="7"/>
  <c r="G2550" i="7"/>
  <c r="H208" i="7" a="1"/>
  <c r="F2576" i="7"/>
  <c r="G2317" i="7"/>
  <c r="F2605" i="7"/>
  <c r="H2342" i="7" a="1"/>
  <c r="H80" i="7" a="1"/>
  <c r="F2604" i="7"/>
  <c r="G2525" i="7"/>
  <c r="G830" i="7"/>
  <c r="G2291" i="7"/>
  <c r="G2343" i="7"/>
  <c r="H2342" i="7" l="1"/>
  <c r="H272" i="7"/>
  <c r="H2316" i="7"/>
  <c r="H337" i="7"/>
  <c r="H2523" i="7"/>
  <c r="H469" i="7"/>
  <c r="H14" i="7"/>
  <c r="H2420" i="7"/>
  <c r="H144" i="7"/>
  <c r="H2290" i="7"/>
  <c r="H2368" i="7"/>
  <c r="H2394" i="7"/>
  <c r="H2549" i="7"/>
  <c r="H208" i="7"/>
  <c r="H80" i="7"/>
  <c r="H2472" i="7"/>
  <c r="H2446" i="7"/>
  <c r="B2397" i="7"/>
  <c r="B2423" i="7"/>
  <c r="C472" i="7"/>
  <c r="C562" i="7"/>
  <c r="C1192" i="7"/>
  <c r="C211" i="7"/>
  <c r="C1102" i="7"/>
  <c r="B274" i="7"/>
  <c r="B2371" i="7"/>
  <c r="C2553" i="7"/>
  <c r="B2345" i="7"/>
  <c r="C2604" i="7"/>
  <c r="B2579" i="7"/>
  <c r="C1012" i="7"/>
  <c r="C275" i="7"/>
  <c r="C1462" i="7"/>
  <c r="C1372" i="7"/>
  <c r="B210" i="7"/>
  <c r="B2501" i="7"/>
  <c r="B2630" i="7"/>
  <c r="C2475" i="7"/>
  <c r="B338" i="7"/>
  <c r="B403" i="7" s="1"/>
  <c r="B146" i="7"/>
  <c r="B82" i="7"/>
  <c r="C2527" i="7"/>
  <c r="C1733" i="7"/>
  <c r="B2449" i="7"/>
  <c r="C742" i="7"/>
  <c r="C2397" i="7"/>
  <c r="B2527" i="7"/>
  <c r="C17" i="7"/>
  <c r="C2319" i="7"/>
  <c r="C2293" i="7"/>
  <c r="C2630" i="7"/>
  <c r="C832" i="7"/>
  <c r="B2553" i="7"/>
  <c r="B2659" i="7"/>
  <c r="C922" i="7"/>
  <c r="C2501" i="7"/>
  <c r="B2475" i="7"/>
  <c r="C652" i="7"/>
  <c r="B2658" i="7"/>
  <c r="B20" i="7"/>
  <c r="C1282" i="7"/>
  <c r="C1734" i="7"/>
  <c r="C339" i="7"/>
  <c r="C404" i="7" s="1"/>
  <c r="C2371" i="7"/>
  <c r="C2605" i="7"/>
  <c r="C2345" i="7"/>
  <c r="C2579" i="7"/>
  <c r="B473" i="7"/>
  <c r="C147" i="7"/>
  <c r="C83" i="7"/>
  <c r="C2423" i="7"/>
  <c r="B2293" i="7"/>
  <c r="B2319" i="7"/>
  <c r="C2449" i="7"/>
  <c r="G146" i="7"/>
  <c r="G471" i="7"/>
  <c r="H2317" i="7" a="1"/>
  <c r="F2292" i="7"/>
  <c r="H2499" i="7" a="1"/>
  <c r="G1281" i="7"/>
  <c r="G2422" i="7"/>
  <c r="G1643" i="7"/>
  <c r="H209" i="7" a="1"/>
  <c r="G82" i="7"/>
  <c r="F2422" i="7"/>
  <c r="H2343" i="7" a="1"/>
  <c r="H81" i="7" a="1"/>
  <c r="F2474" i="7"/>
  <c r="G2500" i="7"/>
  <c r="G2552" i="7"/>
  <c r="F2526" i="7"/>
  <c r="G1191" i="7"/>
  <c r="F2448" i="7"/>
  <c r="G1101" i="7"/>
  <c r="F2396" i="7"/>
  <c r="F19" i="7"/>
  <c r="G2603" i="7"/>
  <c r="G339" i="7"/>
  <c r="G2577" i="7"/>
  <c r="G831" i="7"/>
  <c r="G1011" i="7"/>
  <c r="H2473" i="7" a="1"/>
  <c r="H2291" i="7" a="1"/>
  <c r="H2395" i="7" a="1"/>
  <c r="G2396" i="7"/>
  <c r="H2447" i="7" a="1"/>
  <c r="G2318" i="7"/>
  <c r="F2631" i="7"/>
  <c r="H2550" i="7" a="1"/>
  <c r="G210" i="7"/>
  <c r="F2344" i="7"/>
  <c r="G2526" i="7"/>
  <c r="H273" i="7" a="1"/>
  <c r="F2500" i="7"/>
  <c r="G561" i="7"/>
  <c r="G2578" i="7"/>
  <c r="G2474" i="7"/>
  <c r="H15" i="7" a="1"/>
  <c r="H2369" i="7" a="1"/>
  <c r="F2370" i="7"/>
  <c r="G1642" i="7"/>
  <c r="F2603" i="7"/>
  <c r="G651" i="7"/>
  <c r="G2292" i="7"/>
  <c r="H470" i="7" a="1"/>
  <c r="H145" i="7" a="1"/>
  <c r="G1371" i="7"/>
  <c r="F472" i="7"/>
  <c r="G16" i="7"/>
  <c r="G2370" i="7"/>
  <c r="G921" i="7"/>
  <c r="F2552" i="7"/>
  <c r="F338" i="7"/>
  <c r="G274" i="7"/>
  <c r="G2448" i="7"/>
  <c r="H2576" i="7" a="1"/>
  <c r="H2421" i="7" a="1"/>
  <c r="G2344" i="7"/>
  <c r="G741" i="7"/>
  <c r="G404" i="7"/>
  <c r="F403" i="7"/>
  <c r="F2632" i="7"/>
  <c r="H402" i="7" a="1"/>
  <c r="F2318" i="7"/>
  <c r="H402" i="7" l="1"/>
  <c r="H470" i="7"/>
  <c r="H2447" i="7"/>
  <c r="H15" i="7"/>
  <c r="H2291" i="7"/>
  <c r="H2576" i="7"/>
  <c r="H2421" i="7"/>
  <c r="H145" i="7"/>
  <c r="H273" i="7"/>
  <c r="H2550" i="7"/>
  <c r="H209" i="7"/>
  <c r="H2369" i="7"/>
  <c r="H2395" i="7"/>
  <c r="H2343" i="7"/>
  <c r="H2499" i="7"/>
  <c r="H81" i="7"/>
  <c r="H2317" i="7"/>
  <c r="H2473" i="7"/>
  <c r="C2476" i="7"/>
  <c r="B2502" i="7"/>
  <c r="C2554" i="7"/>
  <c r="C2372" i="7"/>
  <c r="C1825" i="7"/>
  <c r="C743" i="7"/>
  <c r="B2686" i="7"/>
  <c r="B2657" i="7"/>
  <c r="C1553" i="7"/>
  <c r="C2631" i="7"/>
  <c r="C653" i="7"/>
  <c r="B2528" i="7"/>
  <c r="C2450" i="7"/>
  <c r="C2424" i="7"/>
  <c r="C148" i="7"/>
  <c r="C84" i="7"/>
  <c r="C2632" i="7"/>
  <c r="C2346" i="7"/>
  <c r="C833" i="7"/>
  <c r="B147" i="7"/>
  <c r="B83" i="7"/>
  <c r="C340" i="7"/>
  <c r="C405" i="7" s="1"/>
  <c r="B2372" i="7"/>
  <c r="C563" i="7"/>
  <c r="C473" i="7"/>
  <c r="B21" i="7"/>
  <c r="C2528" i="7"/>
  <c r="C18" i="7"/>
  <c r="B2476" i="7"/>
  <c r="B2450" i="7"/>
  <c r="C1193" i="7"/>
  <c r="B2346" i="7"/>
  <c r="B474" i="7"/>
  <c r="C2398" i="7"/>
  <c r="C923" i="7"/>
  <c r="B275" i="7"/>
  <c r="C1103" i="7"/>
  <c r="C2580" i="7"/>
  <c r="C276" i="7"/>
  <c r="C212" i="7"/>
  <c r="B2580" i="7"/>
  <c r="B211" i="7"/>
  <c r="B2294" i="7"/>
  <c r="B2320" i="7"/>
  <c r="B2685" i="7"/>
  <c r="B2554" i="7"/>
  <c r="C1824" i="7"/>
  <c r="C1463" i="7"/>
  <c r="B2606" i="7"/>
  <c r="B2398" i="7"/>
  <c r="B2424" i="7"/>
  <c r="C1373" i="7"/>
  <c r="C2606" i="7"/>
  <c r="C1013" i="7"/>
  <c r="C2657" i="7"/>
  <c r="C2502" i="7"/>
  <c r="C1283" i="7"/>
  <c r="C2294" i="7"/>
  <c r="C2320" i="7"/>
  <c r="B339" i="7"/>
  <c r="B404" i="7" s="1"/>
  <c r="G275" i="7"/>
  <c r="G2501" i="7"/>
  <c r="F2658" i="7"/>
  <c r="G1102" i="7"/>
  <c r="G2293" i="7"/>
  <c r="F2630" i="7"/>
  <c r="F2423" i="7"/>
  <c r="G2345" i="7"/>
  <c r="F2501" i="7"/>
  <c r="H146" i="7" a="1"/>
  <c r="G2579" i="7"/>
  <c r="G742" i="7"/>
  <c r="H2577" i="7" a="1"/>
  <c r="H2603" i="7" a="1"/>
  <c r="G922" i="7"/>
  <c r="G2449" i="7"/>
  <c r="F2449" i="7"/>
  <c r="G1192" i="7"/>
  <c r="F2371" i="7"/>
  <c r="H16" i="7" a="1"/>
  <c r="H82" i="7" a="1"/>
  <c r="H471" i="7" a="1"/>
  <c r="G2604" i="7"/>
  <c r="H2500" i="7" a="1"/>
  <c r="G17" i="7"/>
  <c r="G1372" i="7"/>
  <c r="H2292" i="7" a="1"/>
  <c r="F404" i="7"/>
  <c r="H274" i="7" a="1"/>
  <c r="H2370" i="7" a="1"/>
  <c r="F339" i="7"/>
  <c r="G2527" i="7"/>
  <c r="F2345" i="7"/>
  <c r="F2319" i="7"/>
  <c r="G1012" i="7"/>
  <c r="F2293" i="7"/>
  <c r="H2344" i="7" a="1"/>
  <c r="H2448" i="7" a="1"/>
  <c r="G340" i="7"/>
  <c r="G1734" i="7"/>
  <c r="F2659" i="7"/>
  <c r="G2630" i="7"/>
  <c r="F2397" i="7"/>
  <c r="F2579" i="7"/>
  <c r="F2553" i="7"/>
  <c r="G1282" i="7"/>
  <c r="G562" i="7"/>
  <c r="G2319" i="7"/>
  <c r="H403" i="7" a="1"/>
  <c r="G472" i="7"/>
  <c r="H2396" i="7" a="1"/>
  <c r="H2526" i="7" a="1"/>
  <c r="F2475" i="7"/>
  <c r="H2422" i="7" a="1"/>
  <c r="G1462" i="7"/>
  <c r="H210" i="7" a="1"/>
  <c r="G2397" i="7"/>
  <c r="F473" i="7"/>
  <c r="G83" i="7"/>
  <c r="G2605" i="7"/>
  <c r="G652" i="7"/>
  <c r="F2527" i="7"/>
  <c r="F20" i="7"/>
  <c r="H2474" i="7" a="1"/>
  <c r="G2475" i="7"/>
  <c r="G2553" i="7"/>
  <c r="G211" i="7"/>
  <c r="G2371" i="7"/>
  <c r="G2423" i="7"/>
  <c r="G405" i="7"/>
  <c r="H2318" i="7" a="1"/>
  <c r="G1733" i="7"/>
  <c r="H338" i="7" a="1"/>
  <c r="G147" i="7"/>
  <c r="G832" i="7"/>
  <c r="H403" i="7" l="1"/>
  <c r="H2603" i="7"/>
  <c r="H2577" i="7"/>
  <c r="H2370" i="7"/>
  <c r="H338" i="7"/>
  <c r="H274" i="7"/>
  <c r="H471" i="7"/>
  <c r="H2396" i="7"/>
  <c r="H146" i="7"/>
  <c r="H2500" i="7"/>
  <c r="H2526" i="7"/>
  <c r="H16" i="7"/>
  <c r="H2292" i="7"/>
  <c r="H210" i="7"/>
  <c r="H82" i="7"/>
  <c r="H2448" i="7"/>
  <c r="H2474" i="7"/>
  <c r="H2344" i="7"/>
  <c r="H2422" i="7"/>
  <c r="H2318" i="7"/>
  <c r="C1554" i="7"/>
  <c r="C2684" i="7"/>
  <c r="B2295" i="7"/>
  <c r="B2321" i="7"/>
  <c r="C1014" i="7"/>
  <c r="C1284" i="7"/>
  <c r="B2399" i="7"/>
  <c r="C2373" i="7"/>
  <c r="C2451" i="7"/>
  <c r="C2658" i="7"/>
  <c r="C834" i="7"/>
  <c r="B2529" i="7"/>
  <c r="C2555" i="7"/>
  <c r="C2529" i="7"/>
  <c r="C341" i="7"/>
  <c r="C406" i="7" s="1"/>
  <c r="C1915" i="7"/>
  <c r="C2347" i="7"/>
  <c r="B2581" i="7"/>
  <c r="B276" i="7"/>
  <c r="C2425" i="7"/>
  <c r="B22" i="7"/>
  <c r="C2477" i="7"/>
  <c r="C1644" i="7"/>
  <c r="C1916" i="7"/>
  <c r="C2503" i="7"/>
  <c r="B2347" i="7"/>
  <c r="C19" i="7"/>
  <c r="B2425" i="7"/>
  <c r="C2295" i="7"/>
  <c r="C2321" i="7"/>
  <c r="C1104" i="7"/>
  <c r="B2607" i="7"/>
  <c r="B475" i="7"/>
  <c r="B2477" i="7"/>
  <c r="C2659" i="7"/>
  <c r="C2399" i="7"/>
  <c r="C924" i="7"/>
  <c r="B2451" i="7"/>
  <c r="C2607" i="7"/>
  <c r="C2633" i="7"/>
  <c r="C1194" i="7"/>
  <c r="B148" i="7"/>
  <c r="B84" i="7"/>
  <c r="B2555" i="7"/>
  <c r="B2684" i="7"/>
  <c r="C1374" i="7"/>
  <c r="B2633" i="7"/>
  <c r="B2712" i="7"/>
  <c r="B340" i="7"/>
  <c r="B405" i="7" s="1"/>
  <c r="B2373" i="7"/>
  <c r="B2503" i="7"/>
  <c r="C564" i="7"/>
  <c r="C474" i="7"/>
  <c r="B212" i="7"/>
  <c r="C149" i="7"/>
  <c r="C85" i="7"/>
  <c r="C1464" i="7"/>
  <c r="C277" i="7"/>
  <c r="C654" i="7"/>
  <c r="C213" i="7"/>
  <c r="C744" i="7"/>
  <c r="B2713" i="7"/>
  <c r="C2581" i="7"/>
  <c r="G1553" i="7"/>
  <c r="G743" i="7"/>
  <c r="F2372" i="7"/>
  <c r="H2423" i="7" a="1"/>
  <c r="H2449" i="7" a="1"/>
  <c r="G2528" i="7"/>
  <c r="F2606" i="7"/>
  <c r="H2527" i="7" a="1"/>
  <c r="G148" i="7"/>
  <c r="F21" i="7"/>
  <c r="F2580" i="7"/>
  <c r="G833" i="7"/>
  <c r="G2372" i="7"/>
  <c r="G406" i="7"/>
  <c r="H339" i="7" a="1"/>
  <c r="G563" i="7"/>
  <c r="H17" i="7" a="1"/>
  <c r="G923" i="7"/>
  <c r="G341" i="7"/>
  <c r="G2631" i="7"/>
  <c r="F2424" i="7"/>
  <c r="F340" i="7"/>
  <c r="G1103" i="7"/>
  <c r="G2424" i="7"/>
  <c r="H340" i="7" a="1"/>
  <c r="G2476" i="7"/>
  <c r="H211" i="7" a="1"/>
  <c r="G18" i="7"/>
  <c r="F2398" i="7"/>
  <c r="G1825" i="7"/>
  <c r="H472" i="7" a="1"/>
  <c r="G1373" i="7"/>
  <c r="G653" i="7"/>
  <c r="F405" i="7"/>
  <c r="F2657" i="7"/>
  <c r="G212" i="7"/>
  <c r="G2502" i="7"/>
  <c r="G2398" i="7"/>
  <c r="G2320" i="7"/>
  <c r="G1193" i="7"/>
  <c r="F2554" i="7"/>
  <c r="F2346" i="7"/>
  <c r="G1013" i="7"/>
  <c r="H2345" i="7" a="1"/>
  <c r="G2657" i="7"/>
  <c r="F2528" i="7"/>
  <c r="H2397" i="7" a="1"/>
  <c r="G84" i="7"/>
  <c r="H2501" i="7" a="1"/>
  <c r="H2371" i="7" a="1"/>
  <c r="H83" i="7" a="1"/>
  <c r="F2320" i="7"/>
  <c r="F474" i="7"/>
  <c r="G1463" i="7"/>
  <c r="H147" i="7" a="1"/>
  <c r="G2554" i="7"/>
  <c r="F2685" i="7"/>
  <c r="F2686" i="7"/>
  <c r="G2606" i="7"/>
  <c r="H405" i="7" a="1"/>
  <c r="H2319" i="7" a="1"/>
  <c r="H2604" i="7" a="1"/>
  <c r="F2294" i="7"/>
  <c r="H2475" i="7" a="1"/>
  <c r="G2346" i="7"/>
  <c r="G2450" i="7"/>
  <c r="H2630" i="7" a="1"/>
  <c r="H2293" i="7" a="1"/>
  <c r="H275" i="7" a="1"/>
  <c r="G2294" i="7"/>
  <c r="G473" i="7"/>
  <c r="H404" i="7" a="1"/>
  <c r="G2632" i="7"/>
  <c r="H2553" i="7" a="1"/>
  <c r="F2502" i="7"/>
  <c r="G1283" i="7"/>
  <c r="F2476" i="7"/>
  <c r="F2450" i="7"/>
  <c r="G276" i="7"/>
  <c r="G1824" i="7"/>
  <c r="G2580" i="7"/>
  <c r="H405" i="7" l="1"/>
  <c r="H404" i="7"/>
  <c r="H340" i="7"/>
  <c r="H275" i="7"/>
  <c r="H2345" i="7"/>
  <c r="H2553" i="7"/>
  <c r="H2319" i="7"/>
  <c r="H2423" i="7"/>
  <c r="H2527" i="7"/>
  <c r="H83" i="7"/>
  <c r="H2293" i="7"/>
  <c r="H472" i="7"/>
  <c r="H2501" i="7"/>
  <c r="H147" i="7"/>
  <c r="H2371" i="7"/>
  <c r="H211" i="7"/>
  <c r="H2449" i="7"/>
  <c r="H2630" i="7"/>
  <c r="H2475" i="7"/>
  <c r="H339" i="7"/>
  <c r="H17" i="7"/>
  <c r="H2604" i="7"/>
  <c r="H2397" i="7"/>
  <c r="C342" i="7"/>
  <c r="C407" i="7" s="1"/>
  <c r="B2740" i="7"/>
  <c r="B2711" i="7"/>
  <c r="C2660" i="7"/>
  <c r="C2426" i="7"/>
  <c r="B2452" i="7"/>
  <c r="C2007" i="7"/>
  <c r="C2452" i="7"/>
  <c r="C2006" i="7"/>
  <c r="B2348" i="7"/>
  <c r="C565" i="7"/>
  <c r="C475" i="7"/>
  <c r="B2739" i="7"/>
  <c r="B2634" i="7"/>
  <c r="B341" i="7"/>
  <c r="B406" i="7" s="1"/>
  <c r="B2556" i="7"/>
  <c r="C2400" i="7"/>
  <c r="C1285" i="7"/>
  <c r="C2686" i="7"/>
  <c r="C20" i="7"/>
  <c r="C1735" i="7"/>
  <c r="C925" i="7"/>
  <c r="B2296" i="7"/>
  <c r="B2322" i="7"/>
  <c r="C1015" i="7"/>
  <c r="C2478" i="7"/>
  <c r="C1555" i="7"/>
  <c r="B149" i="7"/>
  <c r="B85" i="7"/>
  <c r="C2634" i="7"/>
  <c r="C1195" i="7"/>
  <c r="C2504" i="7"/>
  <c r="B2426" i="7"/>
  <c r="B2582" i="7"/>
  <c r="C214" i="7"/>
  <c r="B2530" i="7"/>
  <c r="B2660" i="7"/>
  <c r="B213" i="7"/>
  <c r="B2478" i="7"/>
  <c r="B2374" i="7"/>
  <c r="B2608" i="7"/>
  <c r="C2556" i="7"/>
  <c r="C2711" i="7"/>
  <c r="C835" i="7"/>
  <c r="B2504" i="7"/>
  <c r="C2348" i="7"/>
  <c r="C2530" i="7"/>
  <c r="C2374" i="7"/>
  <c r="C2685" i="7"/>
  <c r="C1375" i="7"/>
  <c r="C1645" i="7"/>
  <c r="C1105" i="7"/>
  <c r="C655" i="7"/>
  <c r="C278" i="7"/>
  <c r="C150" i="7"/>
  <c r="C86" i="7"/>
  <c r="C2608" i="7"/>
  <c r="C745" i="7"/>
  <c r="B277" i="7"/>
  <c r="B2400" i="7"/>
  <c r="C1465" i="7"/>
  <c r="B476" i="7"/>
  <c r="C2296" i="7"/>
  <c r="C2322" i="7"/>
  <c r="B23" i="7"/>
  <c r="C2582" i="7"/>
  <c r="G19" i="7"/>
  <c r="H2502" i="7" a="1"/>
  <c r="H2424" i="7" a="1"/>
  <c r="H2528" i="7" a="1"/>
  <c r="F2633" i="7"/>
  <c r="G564" i="7"/>
  <c r="G2529" i="7"/>
  <c r="F2581" i="7"/>
  <c r="G85" i="7"/>
  <c r="G1374" i="7"/>
  <c r="G2399" i="7"/>
  <c r="G2425" i="7"/>
  <c r="G1284" i="7"/>
  <c r="F2712" i="7"/>
  <c r="G1916" i="7"/>
  <c r="G1464" i="7"/>
  <c r="F2373" i="7"/>
  <c r="G2503" i="7"/>
  <c r="F2321" i="7"/>
  <c r="H2398" i="7" a="1"/>
  <c r="H2631" i="7" a="1"/>
  <c r="G213" i="7"/>
  <c r="G2659" i="7"/>
  <c r="F2607" i="7"/>
  <c r="H84" i="7" a="1"/>
  <c r="H2580" i="7" a="1"/>
  <c r="F2347" i="7"/>
  <c r="G2321" i="7"/>
  <c r="G2451" i="7"/>
  <c r="F2529" i="7"/>
  <c r="G2658" i="7"/>
  <c r="H2346" i="7" a="1"/>
  <c r="F2684" i="7"/>
  <c r="G1194" i="7"/>
  <c r="G342" i="7"/>
  <c r="F2477" i="7"/>
  <c r="H2476" i="7" a="1"/>
  <c r="F2713" i="7"/>
  <c r="F2295" i="7"/>
  <c r="H2657" i="7" a="1"/>
  <c r="F475" i="7"/>
  <c r="G2347" i="7"/>
  <c r="G2555" i="7"/>
  <c r="H2632" i="7" a="1"/>
  <c r="G1104" i="7"/>
  <c r="F2425" i="7"/>
  <c r="G277" i="7"/>
  <c r="G924" i="7"/>
  <c r="F2399" i="7"/>
  <c r="H148" i="7" a="1"/>
  <c r="G1554" i="7"/>
  <c r="H2320" i="7" a="1"/>
  <c r="H2372" i="7" a="1"/>
  <c r="G149" i="7"/>
  <c r="G2607" i="7"/>
  <c r="G2477" i="7"/>
  <c r="G2684" i="7"/>
  <c r="G2581" i="7"/>
  <c r="F406" i="7"/>
  <c r="F2451" i="7"/>
  <c r="H18" i="7" a="1"/>
  <c r="G474" i="7"/>
  <c r="F22" i="7"/>
  <c r="F341" i="7"/>
  <c r="G744" i="7"/>
  <c r="F2555" i="7"/>
  <c r="H212" i="7" a="1"/>
  <c r="G654" i="7"/>
  <c r="G2633" i="7"/>
  <c r="F2503" i="7"/>
  <c r="G834" i="7"/>
  <c r="G2295" i="7"/>
  <c r="G1644" i="7"/>
  <c r="H276" i="7" a="1"/>
  <c r="H2294" i="7" a="1"/>
  <c r="G407" i="7"/>
  <c r="G2373" i="7"/>
  <c r="H2554" i="7" a="1"/>
  <c r="G1915" i="7"/>
  <c r="G1014" i="7"/>
  <c r="H2450" i="7" a="1"/>
  <c r="H2424" i="7" l="1"/>
  <c r="H2320" i="7"/>
  <c r="H276" i="7"/>
  <c r="H18" i="7"/>
  <c r="H2631" i="7"/>
  <c r="H2450" i="7"/>
  <c r="H2580" i="7"/>
  <c r="H2346" i="7"/>
  <c r="H2294" i="7"/>
  <c r="H2502" i="7"/>
  <c r="H212" i="7"/>
  <c r="H2657" i="7"/>
  <c r="H2554" i="7"/>
  <c r="H148" i="7"/>
  <c r="H2632" i="7"/>
  <c r="H2476" i="7"/>
  <c r="H84" i="7"/>
  <c r="H2528" i="7"/>
  <c r="H2372" i="7"/>
  <c r="H2398" i="7"/>
  <c r="B24" i="7"/>
  <c r="C1196" i="7"/>
  <c r="C2401" i="7"/>
  <c r="C926" i="7"/>
  <c r="B2401" i="7"/>
  <c r="C2531" i="7"/>
  <c r="B2323" i="7"/>
  <c r="B2297" i="7"/>
  <c r="C2713" i="7"/>
  <c r="B2375" i="7"/>
  <c r="C2349" i="7"/>
  <c r="C2557" i="7"/>
  <c r="C1286" i="7"/>
  <c r="B2427" i="7"/>
  <c r="C151" i="7"/>
  <c r="C87" i="7"/>
  <c r="B2505" i="7"/>
  <c r="C1646" i="7"/>
  <c r="C1376" i="7"/>
  <c r="B2479" i="7"/>
  <c r="B2767" i="7"/>
  <c r="B2794" i="7" s="1"/>
  <c r="B342" i="7"/>
  <c r="B407" i="7" s="1"/>
  <c r="C2297" i="7"/>
  <c r="C2323" i="7"/>
  <c r="B278" i="7"/>
  <c r="C215" i="7"/>
  <c r="C2453" i="7"/>
  <c r="C2583" i="7"/>
  <c r="B2609" i="7"/>
  <c r="C2661" i="7"/>
  <c r="C1826" i="7"/>
  <c r="C2427" i="7"/>
  <c r="B2766" i="7"/>
  <c r="B2793" i="7" s="1"/>
  <c r="C1736" i="7"/>
  <c r="C279" i="7"/>
  <c r="C1016" i="7"/>
  <c r="B150" i="7"/>
  <c r="B86" i="7"/>
  <c r="C1106" i="7"/>
  <c r="C566" i="7"/>
  <c r="C476" i="7"/>
  <c r="C2479" i="7"/>
  <c r="C2687" i="7"/>
  <c r="C2738" i="7"/>
  <c r="C2505" i="7"/>
  <c r="C2097" i="7"/>
  <c r="C2188" i="7" s="1"/>
  <c r="C836" i="7"/>
  <c r="C343" i="7"/>
  <c r="C408" i="7" s="1"/>
  <c r="C1466" i="7"/>
  <c r="C2375" i="7"/>
  <c r="B477" i="7"/>
  <c r="C2609" i="7"/>
  <c r="C746" i="7"/>
  <c r="C2712" i="7"/>
  <c r="B2531" i="7"/>
  <c r="B2635" i="7"/>
  <c r="B2687" i="7"/>
  <c r="B2453" i="7"/>
  <c r="B214" i="7"/>
  <c r="B2349" i="7"/>
  <c r="C21" i="7"/>
  <c r="B2583" i="7"/>
  <c r="B2661" i="7"/>
  <c r="C1556" i="7"/>
  <c r="C2635" i="7"/>
  <c r="B2557" i="7"/>
  <c r="C656" i="7"/>
  <c r="C2098" i="7"/>
  <c r="C2189" i="7" s="1"/>
  <c r="B2738" i="7"/>
  <c r="H341" i="7" a="1"/>
  <c r="G20" i="7"/>
  <c r="H2581" i="7" a="1"/>
  <c r="G343" i="7"/>
  <c r="F2530" i="7"/>
  <c r="H2684" i="7" a="1"/>
  <c r="G1375" i="7"/>
  <c r="H2373" i="7" a="1"/>
  <c r="H2347" i="7" a="1"/>
  <c r="G655" i="7"/>
  <c r="G2348" i="7"/>
  <c r="G2478" i="7"/>
  <c r="F2793" i="7"/>
  <c r="G1285" i="7"/>
  <c r="F2582" i="7"/>
  <c r="G2296" i="7"/>
  <c r="F2711" i="7"/>
  <c r="H2658" i="7" a="1"/>
  <c r="F2296" i="7"/>
  <c r="G2097" i="7"/>
  <c r="H2659" i="7" a="1"/>
  <c r="F2400" i="7"/>
  <c r="G2400" i="7"/>
  <c r="G2007" i="7"/>
  <c r="F2322" i="7"/>
  <c r="H213" i="7" a="1"/>
  <c r="G2556" i="7"/>
  <c r="F2767" i="7"/>
  <c r="G2608" i="7"/>
  <c r="G2582" i="7"/>
  <c r="F2608" i="7"/>
  <c r="G278" i="7"/>
  <c r="G2634" i="7"/>
  <c r="G1195" i="7"/>
  <c r="G2374" i="7"/>
  <c r="F342" i="7"/>
  <c r="H2451" i="7" a="1"/>
  <c r="H2399" i="7" a="1"/>
  <c r="H2503" i="7" a="1"/>
  <c r="F2426" i="7"/>
  <c r="G1105" i="7"/>
  <c r="H149" i="7" a="1"/>
  <c r="G86" i="7"/>
  <c r="G1735" i="7"/>
  <c r="G835" i="7"/>
  <c r="H85" i="7" a="1"/>
  <c r="H2425" i="7" a="1"/>
  <c r="F2478" i="7"/>
  <c r="G2452" i="7"/>
  <c r="G745" i="7"/>
  <c r="G2322" i="7"/>
  <c r="F2374" i="7"/>
  <c r="G214" i="7"/>
  <c r="H2555" i="7" a="1"/>
  <c r="F2739" i="7"/>
  <c r="G565" i="7"/>
  <c r="H2529" i="7" a="1"/>
  <c r="G2530" i="7"/>
  <c r="G2686" i="7"/>
  <c r="F2348" i="7"/>
  <c r="G1555" i="7"/>
  <c r="F2794" i="7"/>
  <c r="G2426" i="7"/>
  <c r="G1015" i="7"/>
  <c r="G2660" i="7"/>
  <c r="G2504" i="7"/>
  <c r="F2504" i="7"/>
  <c r="H277" i="7" a="1"/>
  <c r="G2711" i="7"/>
  <c r="F2634" i="7"/>
  <c r="H2321" i="7" a="1"/>
  <c r="F476" i="7"/>
  <c r="G150" i="7"/>
  <c r="F407" i="7"/>
  <c r="H406" i="7" a="1"/>
  <c r="G925" i="7"/>
  <c r="G2189" i="7"/>
  <c r="H19" i="7" a="1"/>
  <c r="G1465" i="7"/>
  <c r="F2740" i="7"/>
  <c r="F23" i="7"/>
  <c r="F2452" i="7"/>
  <c r="F2660" i="7"/>
  <c r="H2607" i="7" a="1"/>
  <c r="G475" i="7"/>
  <c r="G2006" i="7"/>
  <c r="G2685" i="7"/>
  <c r="H2633" i="7" a="1"/>
  <c r="G1645" i="7"/>
  <c r="G408" i="7"/>
  <c r="H2477" i="7" a="1"/>
  <c r="G2098" i="7"/>
  <c r="F2556" i="7"/>
  <c r="G2188" i="7"/>
  <c r="F2766" i="7"/>
  <c r="H406" i="7" l="1"/>
  <c r="H2633" i="7"/>
  <c r="H2607" i="7"/>
  <c r="H2581" i="7"/>
  <c r="H2658" i="7"/>
  <c r="H2425" i="7"/>
  <c r="H277" i="7"/>
  <c r="H2555" i="7"/>
  <c r="H19" i="7"/>
  <c r="H2659" i="7"/>
  <c r="H2321" i="7"/>
  <c r="H2529" i="7"/>
  <c r="H2477" i="7"/>
  <c r="H2451" i="7"/>
  <c r="H149" i="7"/>
  <c r="H85" i="7"/>
  <c r="H341" i="7"/>
  <c r="H213" i="7"/>
  <c r="H2373" i="7"/>
  <c r="H2684" i="7"/>
  <c r="H2399" i="7"/>
  <c r="H2347" i="7"/>
  <c r="H2503" i="7"/>
  <c r="C657" i="7"/>
  <c r="C2480" i="7"/>
  <c r="C2324" i="7"/>
  <c r="C2298" i="7"/>
  <c r="C1467" i="7"/>
  <c r="B2454" i="7"/>
  <c r="C2558" i="7"/>
  <c r="C2765" i="7"/>
  <c r="C2792" i="7" s="1"/>
  <c r="B2558" i="7"/>
  <c r="C1197" i="7"/>
  <c r="C1737" i="7"/>
  <c r="B25" i="7"/>
  <c r="C2636" i="7"/>
  <c r="C747" i="7"/>
  <c r="B2688" i="7"/>
  <c r="B279" i="7"/>
  <c r="B478" i="7"/>
  <c r="C927" i="7"/>
  <c r="C2714" i="7"/>
  <c r="B151" i="7"/>
  <c r="B87" i="7"/>
  <c r="C1827" i="7"/>
  <c r="C2688" i="7"/>
  <c r="C280" i="7"/>
  <c r="C1377" i="7"/>
  <c r="C2740" i="7"/>
  <c r="C1917" i="7"/>
  <c r="B2402" i="7"/>
  <c r="B2480" i="7"/>
  <c r="C2506" i="7"/>
  <c r="B215" i="7"/>
  <c r="B2532" i="7"/>
  <c r="B2298" i="7"/>
  <c r="B2324" i="7"/>
  <c r="C1017" i="7"/>
  <c r="B2376" i="7"/>
  <c r="B2584" i="7"/>
  <c r="B2610" i="7"/>
  <c r="C2739" i="7"/>
  <c r="C2402" i="7"/>
  <c r="B2636" i="7"/>
  <c r="B343" i="7"/>
  <c r="B408" i="7" s="1"/>
  <c r="C152" i="7"/>
  <c r="C88" i="7"/>
  <c r="C2584" i="7"/>
  <c r="C1647" i="7"/>
  <c r="B2662" i="7"/>
  <c r="B2428" i="7"/>
  <c r="C22" i="7"/>
  <c r="C837" i="7"/>
  <c r="C567" i="7"/>
  <c r="C477" i="7"/>
  <c r="C2350" i="7"/>
  <c r="B2506" i="7"/>
  <c r="C216" i="7"/>
  <c r="C2376" i="7"/>
  <c r="B2350" i="7"/>
  <c r="C2428" i="7"/>
  <c r="C344" i="7"/>
  <c r="C409" i="7" s="1"/>
  <c r="B2765" i="7"/>
  <c r="B2792" i="7" s="1"/>
  <c r="C2662" i="7"/>
  <c r="B2714" i="7"/>
  <c r="C1557" i="7"/>
  <c r="C2532" i="7"/>
  <c r="C1107" i="7"/>
  <c r="C2454" i="7"/>
  <c r="C2610" i="7"/>
  <c r="C1287" i="7"/>
  <c r="G2531" i="7"/>
  <c r="G279" i="7"/>
  <c r="F2323" i="7"/>
  <c r="F2375" i="7"/>
  <c r="G1376" i="7"/>
  <c r="G2792" i="7"/>
  <c r="G2453" i="7"/>
  <c r="F24" i="7"/>
  <c r="G1466" i="7"/>
  <c r="G566" i="7"/>
  <c r="H407" i="7" a="1"/>
  <c r="H2711" i="7" a="1"/>
  <c r="G1736" i="7"/>
  <c r="H2426" i="7" a="1"/>
  <c r="G1646" i="7"/>
  <c r="H2556" i="7" a="1"/>
  <c r="F2297" i="7"/>
  <c r="H2685" i="7" a="1"/>
  <c r="F477" i="7"/>
  <c r="H2530" i="7" a="1"/>
  <c r="G151" i="7"/>
  <c r="F2505" i="7"/>
  <c r="F343" i="7"/>
  <c r="G344" i="7"/>
  <c r="G2738" i="7"/>
  <c r="G1826" i="7"/>
  <c r="G409" i="7"/>
  <c r="H2582" i="7" a="1"/>
  <c r="F2453" i="7"/>
  <c r="G2687" i="7"/>
  <c r="G2505" i="7"/>
  <c r="G2765" i="7"/>
  <c r="H2608" i="7" a="1"/>
  <c r="G1196" i="7"/>
  <c r="F408" i="7"/>
  <c r="G2557" i="7"/>
  <c r="H2348" i="7" a="1"/>
  <c r="F2349" i="7"/>
  <c r="H2686" i="7" a="1"/>
  <c r="G656" i="7"/>
  <c r="G1106" i="7"/>
  <c r="G87" i="7"/>
  <c r="F2401" i="7"/>
  <c r="F2738" i="7"/>
  <c r="H214" i="7" a="1"/>
  <c r="H2452" i="7" a="1"/>
  <c r="H278" i="7" a="1"/>
  <c r="F2479" i="7"/>
  <c r="F2792" i="7"/>
  <c r="H2374" i="7" a="1"/>
  <c r="G1286" i="7"/>
  <c r="G2609" i="7"/>
  <c r="H342" i="7" a="1"/>
  <c r="G2401" i="7"/>
  <c r="F2635" i="7"/>
  <c r="H2660" i="7" a="1"/>
  <c r="H150" i="7" a="1"/>
  <c r="G2661" i="7"/>
  <c r="F2661" i="7"/>
  <c r="G2297" i="7"/>
  <c r="F2531" i="7"/>
  <c r="G215" i="7"/>
  <c r="G476" i="7"/>
  <c r="G2349" i="7"/>
  <c r="H2634" i="7" a="1"/>
  <c r="G2583" i="7"/>
  <c r="F2557" i="7"/>
  <c r="G836" i="7"/>
  <c r="H475" i="7" a="1"/>
  <c r="F2765" i="7"/>
  <c r="G926" i="7"/>
  <c r="G2375" i="7"/>
  <c r="G2713" i="7"/>
  <c r="H2504" i="7" a="1"/>
  <c r="G1016" i="7"/>
  <c r="F2583" i="7"/>
  <c r="H2478" i="7" a="1"/>
  <c r="G2635" i="7"/>
  <c r="G21" i="7"/>
  <c r="F2427" i="7"/>
  <c r="H20" i="7" a="1"/>
  <c r="G1556" i="7"/>
  <c r="F2609" i="7"/>
  <c r="G2323" i="7"/>
  <c r="H2400" i="7" a="1"/>
  <c r="G2427" i="7"/>
  <c r="F2687" i="7"/>
  <c r="G746" i="7"/>
  <c r="H408" i="7" a="1"/>
  <c r="G2712" i="7"/>
  <c r="H86" i="7" a="1"/>
  <c r="G2479" i="7"/>
  <c r="H408" i="7" l="1"/>
  <c r="H407" i="7"/>
  <c r="H2634" i="7"/>
  <c r="H86" i="7"/>
  <c r="H2608" i="7"/>
  <c r="H2374" i="7"/>
  <c r="H2348" i="7"/>
  <c r="H2426" i="7"/>
  <c r="H2685" i="7"/>
  <c r="H475" i="7"/>
  <c r="H2556" i="7"/>
  <c r="H214" i="7"/>
  <c r="H2660" i="7"/>
  <c r="H2400" i="7"/>
  <c r="H2686" i="7"/>
  <c r="H2711" i="7"/>
  <c r="H2452" i="7"/>
  <c r="H342" i="7"/>
  <c r="H20" i="7"/>
  <c r="H278" i="7"/>
  <c r="H2504" i="7"/>
  <c r="H2478" i="7"/>
  <c r="H2530" i="7"/>
  <c r="H150" i="7"/>
  <c r="H2582" i="7"/>
  <c r="C1198" i="7"/>
  <c r="C2689" i="7"/>
  <c r="B2377" i="7"/>
  <c r="C2377" i="7"/>
  <c r="B2559" i="7"/>
  <c r="B2429" i="7"/>
  <c r="C345" i="7"/>
  <c r="C410" i="7" s="1"/>
  <c r="C2351" i="7"/>
  <c r="C2403" i="7"/>
  <c r="C217" i="7"/>
  <c r="C1108" i="7"/>
  <c r="C2715" i="7"/>
  <c r="C2611" i="7"/>
  <c r="C2559" i="7"/>
  <c r="B2455" i="7"/>
  <c r="C153" i="7"/>
  <c r="C89" i="7"/>
  <c r="C2429" i="7"/>
  <c r="B2403" i="7"/>
  <c r="C2008" i="7"/>
  <c r="C2741" i="7"/>
  <c r="B2715" i="7"/>
  <c r="C1828" i="7"/>
  <c r="C2585" i="7"/>
  <c r="B280" i="7"/>
  <c r="C2637" i="7"/>
  <c r="C1648" i="7"/>
  <c r="C658" i="7"/>
  <c r="B2689" i="7"/>
  <c r="C2766" i="7"/>
  <c r="C2793" i="7" s="1"/>
  <c r="C1918" i="7"/>
  <c r="C1018" i="7"/>
  <c r="C838" i="7"/>
  <c r="C748" i="7"/>
  <c r="C1288" i="7"/>
  <c r="C281" i="7"/>
  <c r="C2533" i="7"/>
  <c r="C1378" i="7"/>
  <c r="B2351" i="7"/>
  <c r="C2767" i="7"/>
  <c r="C2794" i="7" s="1"/>
  <c r="C2481" i="7"/>
  <c r="C2455" i="7"/>
  <c r="C928" i="7"/>
  <c r="C1738" i="7"/>
  <c r="B2637" i="7"/>
  <c r="B2325" i="7"/>
  <c r="B2299" i="7"/>
  <c r="B152" i="7"/>
  <c r="B88" i="7"/>
  <c r="B479" i="7"/>
  <c r="C2663" i="7"/>
  <c r="B2585" i="7"/>
  <c r="C1558" i="7"/>
  <c r="C568" i="7"/>
  <c r="C478" i="7"/>
  <c r="B2741" i="7"/>
  <c r="B2533" i="7"/>
  <c r="C23" i="7"/>
  <c r="B2507" i="7"/>
  <c r="C1468" i="7"/>
  <c r="B216" i="7"/>
  <c r="C2325" i="7"/>
  <c r="C2299" i="7"/>
  <c r="B2481" i="7"/>
  <c r="C2507" i="7"/>
  <c r="B2663" i="7"/>
  <c r="B2611" i="7"/>
  <c r="B344" i="7"/>
  <c r="B409" i="7" s="1"/>
  <c r="B26" i="7"/>
  <c r="H409" i="7" a="1"/>
  <c r="G2350" i="7"/>
  <c r="F2324" i="7"/>
  <c r="G2739" i="7"/>
  <c r="H343" i="7" a="1"/>
  <c r="G2324" i="7"/>
  <c r="G2584" i="7"/>
  <c r="G2506" i="7"/>
  <c r="H2609" i="7" a="1"/>
  <c r="F2558" i="7"/>
  <c r="F2402" i="7"/>
  <c r="G1467" i="7"/>
  <c r="G927" i="7"/>
  <c r="H2792" i="7" a="1"/>
  <c r="F344" i="7"/>
  <c r="G1647" i="7"/>
  <c r="G280" i="7"/>
  <c r="G1827" i="7"/>
  <c r="G88" i="7"/>
  <c r="F2662" i="7"/>
  <c r="F2298" i="7"/>
  <c r="H215" i="7" a="1"/>
  <c r="H2713" i="7" a="1"/>
  <c r="H87" i="7" a="1"/>
  <c r="G345" i="7"/>
  <c r="F2610" i="7"/>
  <c r="G2454" i="7"/>
  <c r="G1737" i="7"/>
  <c r="H2661" i="7" a="1"/>
  <c r="G2740" i="7"/>
  <c r="G2714" i="7"/>
  <c r="G410" i="7"/>
  <c r="H2687" i="7" a="1"/>
  <c r="G567" i="7"/>
  <c r="F2506" i="7"/>
  <c r="G22" i="7"/>
  <c r="G477" i="7"/>
  <c r="G2793" i="7"/>
  <c r="H2479" i="7" a="1"/>
  <c r="G2610" i="7"/>
  <c r="F2636" i="7"/>
  <c r="F2428" i="7"/>
  <c r="G747" i="7"/>
  <c r="H21" i="7" a="1"/>
  <c r="F478" i="7"/>
  <c r="G837" i="7"/>
  <c r="F2480" i="7"/>
  <c r="H2712" i="7" a="1"/>
  <c r="G657" i="7"/>
  <c r="G2376" i="7"/>
  <c r="F2350" i="7"/>
  <c r="F2584" i="7"/>
  <c r="H2557" i="7" a="1"/>
  <c r="F25" i="7"/>
  <c r="H2505" i="7" a="1"/>
  <c r="G2532" i="7"/>
  <c r="F2532" i="7"/>
  <c r="G2428" i="7"/>
  <c r="H2765" i="7" a="1"/>
  <c r="F2714" i="7"/>
  <c r="G2636" i="7"/>
  <c r="G1287" i="7"/>
  <c r="G1197" i="7"/>
  <c r="G2794" i="7"/>
  <c r="G2662" i="7"/>
  <c r="F2688" i="7"/>
  <c r="G2688" i="7"/>
  <c r="H2583" i="7" a="1"/>
  <c r="G1557" i="7"/>
  <c r="H2738" i="7" a="1"/>
  <c r="G1107" i="7"/>
  <c r="H2375" i="7" a="1"/>
  <c r="G2766" i="7"/>
  <c r="G2558" i="7"/>
  <c r="F2376" i="7"/>
  <c r="G2298" i="7"/>
  <c r="H476" i="7" a="1"/>
  <c r="G2767" i="7"/>
  <c r="H2531" i="7" a="1"/>
  <c r="H2635" i="7" a="1"/>
  <c r="G1917" i="7"/>
  <c r="G2480" i="7"/>
  <c r="F409" i="7"/>
  <c r="G1377" i="7"/>
  <c r="H2427" i="7" a="1"/>
  <c r="H151" i="7" a="1"/>
  <c r="G2402" i="7"/>
  <c r="H2401" i="7" a="1"/>
  <c r="G1017" i="7"/>
  <c r="H279" i="7" a="1"/>
  <c r="F2454" i="7"/>
  <c r="G216" i="7"/>
  <c r="G152" i="7"/>
  <c r="H2453" i="7" a="1"/>
  <c r="H2792" i="7" l="1"/>
  <c r="H409" i="7"/>
  <c r="H2738" i="7"/>
  <c r="H2453" i="7"/>
  <c r="H343" i="7"/>
  <c r="H2505" i="7"/>
  <c r="H2479" i="7"/>
  <c r="H87" i="7"/>
  <c r="H2661" i="7"/>
  <c r="H2531" i="7"/>
  <c r="H151" i="7"/>
  <c r="H476" i="7"/>
  <c r="H2765" i="7"/>
  <c r="H279" i="7"/>
  <c r="H2687" i="7"/>
  <c r="H2401" i="7"/>
  <c r="H2375" i="7"/>
  <c r="H215" i="7"/>
  <c r="H2557" i="7"/>
  <c r="H2427" i="7"/>
  <c r="H2609" i="7"/>
  <c r="H21" i="7"/>
  <c r="H2583" i="7"/>
  <c r="H2713" i="7"/>
  <c r="H2635" i="7"/>
  <c r="H2712" i="7"/>
  <c r="B217" i="7"/>
  <c r="C346" i="7"/>
  <c r="C411" i="7" s="1"/>
  <c r="C2099" i="7"/>
  <c r="C2190" i="7" s="1"/>
  <c r="B2404" i="7"/>
  <c r="B2560" i="7"/>
  <c r="B2612" i="7"/>
  <c r="B2430" i="7"/>
  <c r="B2482" i="7"/>
  <c r="C1199" i="7"/>
  <c r="C1469" i="7"/>
  <c r="C282" i="7"/>
  <c r="C2612" i="7"/>
  <c r="B27" i="7"/>
  <c r="B281" i="7"/>
  <c r="C2534" i="7"/>
  <c r="C1559" i="7"/>
  <c r="B2326" i="7"/>
  <c r="B2300" i="7"/>
  <c r="C1019" i="7"/>
  <c r="B2378" i="7"/>
  <c r="C1379" i="7"/>
  <c r="C2009" i="7"/>
  <c r="C1739" i="7"/>
  <c r="C1919" i="7"/>
  <c r="B2456" i="7"/>
  <c r="B2508" i="7"/>
  <c r="B2534" i="7"/>
  <c r="C479" i="7"/>
  <c r="C569" i="7"/>
  <c r="C2690" i="7"/>
  <c r="B2352" i="7"/>
  <c r="C2482" i="7"/>
  <c r="C839" i="7"/>
  <c r="C2664" i="7"/>
  <c r="B2742" i="7"/>
  <c r="C2456" i="7"/>
  <c r="C2430" i="7"/>
  <c r="C1289" i="7"/>
  <c r="C2638" i="7"/>
  <c r="B2638" i="7"/>
  <c r="C2352" i="7"/>
  <c r="C659" i="7"/>
  <c r="B480" i="7"/>
  <c r="B2664" i="7"/>
  <c r="C2508" i="7"/>
  <c r="C2560" i="7"/>
  <c r="C929" i="7"/>
  <c r="B2716" i="7"/>
  <c r="B345" i="7"/>
  <c r="B410" i="7" s="1"/>
  <c r="C2768" i="7"/>
  <c r="C2795" i="7" s="1"/>
  <c r="C154" i="7"/>
  <c r="C90" i="7"/>
  <c r="C2326" i="7"/>
  <c r="C2300" i="7"/>
  <c r="B2586" i="7"/>
  <c r="B2690" i="7"/>
  <c r="C24" i="7"/>
  <c r="C1649" i="7"/>
  <c r="B153" i="7"/>
  <c r="B89" i="7"/>
  <c r="C1829" i="7"/>
  <c r="C1109" i="7"/>
  <c r="C749" i="7"/>
  <c r="C218" i="7"/>
  <c r="C2742" i="7"/>
  <c r="C2378" i="7"/>
  <c r="C2404" i="7"/>
  <c r="B2768" i="7"/>
  <c r="B2795" i="7" s="1"/>
  <c r="C2586" i="7"/>
  <c r="C2716" i="7"/>
  <c r="H2794" i="7" a="1"/>
  <c r="G748" i="7"/>
  <c r="G2795" i="7"/>
  <c r="H2584" i="7" a="1"/>
  <c r="G1468" i="7"/>
  <c r="G2429" i="7"/>
  <c r="G1558" i="7"/>
  <c r="G1918" i="7"/>
  <c r="G2637" i="7"/>
  <c r="G1378" i="7"/>
  <c r="G2741" i="7"/>
  <c r="G1018" i="7"/>
  <c r="G2351" i="7"/>
  <c r="H216" i="7" a="1"/>
  <c r="F2351" i="7"/>
  <c r="G1738" i="7"/>
  <c r="H280" i="7" a="1"/>
  <c r="F345" i="7"/>
  <c r="H344" i="7" a="1"/>
  <c r="H2558" i="7" a="1"/>
  <c r="H2739" i="7" a="1"/>
  <c r="H2662" i="7" a="1"/>
  <c r="F2663" i="7"/>
  <c r="F2637" i="7"/>
  <c r="G2611" i="7"/>
  <c r="G2325" i="7"/>
  <c r="G838" i="7"/>
  <c r="G2190" i="7"/>
  <c r="F2403" i="7"/>
  <c r="H2506" i="7" a="1"/>
  <c r="F2455" i="7"/>
  <c r="H2767" i="7" a="1"/>
  <c r="H2402" i="7" a="1"/>
  <c r="H2454" i="7" a="1"/>
  <c r="G2715" i="7"/>
  <c r="F2795" i="7"/>
  <c r="H22" i="7" a="1"/>
  <c r="F2559" i="7"/>
  <c r="G153" i="7"/>
  <c r="H2714" i="7" a="1"/>
  <c r="F2533" i="7"/>
  <c r="F479" i="7"/>
  <c r="H2428" i="7" a="1"/>
  <c r="G2099" i="7"/>
  <c r="H2740" i="7" a="1"/>
  <c r="F2768" i="7"/>
  <c r="G2663" i="7"/>
  <c r="G89" i="7"/>
  <c r="H88" i="7" a="1"/>
  <c r="F2429" i="7"/>
  <c r="G23" i="7"/>
  <c r="F2741" i="7"/>
  <c r="G2768" i="7"/>
  <c r="F2299" i="7"/>
  <c r="G411" i="7"/>
  <c r="F2481" i="7"/>
  <c r="G2377" i="7"/>
  <c r="F2689" i="7"/>
  <c r="G281" i="7"/>
  <c r="H2480" i="7" a="1"/>
  <c r="G346" i="7"/>
  <c r="H2532" i="7" a="1"/>
  <c r="H152" i="7" a="1"/>
  <c r="H2610" i="7" a="1"/>
  <c r="G2559" i="7"/>
  <c r="G928" i="7"/>
  <c r="G568" i="7"/>
  <c r="H2766" i="7" a="1"/>
  <c r="F2585" i="7"/>
  <c r="F410" i="7"/>
  <c r="G658" i="7"/>
  <c r="G2689" i="7"/>
  <c r="G1288" i="7"/>
  <c r="F2715" i="7"/>
  <c r="H2688" i="7" a="1"/>
  <c r="G2585" i="7"/>
  <c r="F2507" i="7"/>
  <c r="F2325" i="7"/>
  <c r="G2533" i="7"/>
  <c r="G2403" i="7"/>
  <c r="H2636" i="7" a="1"/>
  <c r="H2793" i="7" a="1"/>
  <c r="G1648" i="7"/>
  <c r="G1108" i="7"/>
  <c r="G2299" i="7"/>
  <c r="G217" i="7"/>
  <c r="G478" i="7"/>
  <c r="G2481" i="7"/>
  <c r="G2507" i="7"/>
  <c r="H477" i="7" a="1"/>
  <c r="G1198" i="7"/>
  <c r="F2611" i="7"/>
  <c r="F26" i="7"/>
  <c r="G1828" i="7"/>
  <c r="F2377" i="7"/>
  <c r="G2455" i="7"/>
  <c r="G2008" i="7"/>
  <c r="H2793" i="7" l="1"/>
  <c r="H2794" i="7"/>
  <c r="H22" i="7"/>
  <c r="H2584" i="7"/>
  <c r="H2454" i="7"/>
  <c r="H2766" i="7"/>
  <c r="H280" i="7"/>
  <c r="H2558" i="7"/>
  <c r="H2714" i="7"/>
  <c r="H2636" i="7"/>
  <c r="H2662" i="7"/>
  <c r="H2402" i="7"/>
  <c r="H2480" i="7"/>
  <c r="H344" i="7"/>
  <c r="H2767" i="7"/>
  <c r="H216" i="7"/>
  <c r="H152" i="7"/>
  <c r="H477" i="7"/>
  <c r="H2740" i="7"/>
  <c r="H2610" i="7"/>
  <c r="H2532" i="7"/>
  <c r="H2739" i="7"/>
  <c r="H88" i="7"/>
  <c r="H2506" i="7"/>
  <c r="H2688" i="7"/>
  <c r="H2428" i="7"/>
  <c r="C1740" i="7"/>
  <c r="C840" i="7"/>
  <c r="C2327" i="7"/>
  <c r="C2301" i="7"/>
  <c r="C2587" i="7"/>
  <c r="C750" i="7"/>
  <c r="C1380" i="7"/>
  <c r="C2717" i="7"/>
  <c r="B2353" i="7"/>
  <c r="C1290" i="7"/>
  <c r="B282" i="7"/>
  <c r="C2535" i="7"/>
  <c r="C660" i="7"/>
  <c r="B2483" i="7"/>
  <c r="C1470" i="7"/>
  <c r="C1200" i="7"/>
  <c r="C2379" i="7"/>
  <c r="C2457" i="7"/>
  <c r="C930" i="7"/>
  <c r="C2010" i="7"/>
  <c r="C1650" i="7"/>
  <c r="C2639" i="7"/>
  <c r="B2509" i="7"/>
  <c r="B2431" i="7"/>
  <c r="C2405" i="7"/>
  <c r="C2743" i="7"/>
  <c r="C2613" i="7"/>
  <c r="C1920" i="7"/>
  <c r="C25" i="7"/>
  <c r="B2691" i="7"/>
  <c r="C480" i="7"/>
  <c r="C570" i="7"/>
  <c r="B2405" i="7"/>
  <c r="C347" i="7"/>
  <c r="C412" i="7" s="1"/>
  <c r="C2353" i="7"/>
  <c r="C2769" i="7"/>
  <c r="C2796" i="7" s="1"/>
  <c r="B2717" i="7"/>
  <c r="B2743" i="7"/>
  <c r="B2665" i="7"/>
  <c r="C2483" i="7"/>
  <c r="C2509" i="7"/>
  <c r="C1830" i="7"/>
  <c r="C2561" i="7"/>
  <c r="B2457" i="7"/>
  <c r="B481" i="7"/>
  <c r="B2561" i="7"/>
  <c r="C1110" i="7"/>
  <c r="C1560" i="7"/>
  <c r="B2639" i="7"/>
  <c r="C283" i="7"/>
  <c r="B154" i="7"/>
  <c r="B90" i="7"/>
  <c r="C219" i="7"/>
  <c r="C1020" i="7"/>
  <c r="C2665" i="7"/>
  <c r="B2769" i="7"/>
  <c r="B2796" i="7" s="1"/>
  <c r="B2379" i="7"/>
  <c r="B2535" i="7"/>
  <c r="B2301" i="7"/>
  <c r="B2327" i="7"/>
  <c r="B346" i="7"/>
  <c r="B411" i="7" s="1"/>
  <c r="C155" i="7"/>
  <c r="C91" i="7"/>
  <c r="C2431" i="7"/>
  <c r="B218" i="7"/>
  <c r="B2613" i="7"/>
  <c r="C2691" i="7"/>
  <c r="C2100" i="7"/>
  <c r="C2191" i="7" s="1"/>
  <c r="B28" i="7"/>
  <c r="B2587" i="7"/>
  <c r="H2795" i="7" a="1"/>
  <c r="G1559" i="7"/>
  <c r="H410" i="7" a="1"/>
  <c r="H2559" i="7" a="1"/>
  <c r="H2455" i="7" a="1"/>
  <c r="H2663" i="7" a="1"/>
  <c r="F2430" i="7"/>
  <c r="G2586" i="7"/>
  <c r="H2715" i="7" a="1"/>
  <c r="G1649" i="7"/>
  <c r="G2796" i="7"/>
  <c r="G2378" i="7"/>
  <c r="F480" i="7"/>
  <c r="G1019" i="7"/>
  <c r="G2769" i="7"/>
  <c r="F2482" i="7"/>
  <c r="G2300" i="7"/>
  <c r="F2404" i="7"/>
  <c r="H2429" i="7" a="1"/>
  <c r="H2611" i="7" a="1"/>
  <c r="G1469" i="7"/>
  <c r="F2352" i="7"/>
  <c r="F27" i="7"/>
  <c r="H2637" i="7" a="1"/>
  <c r="F2534" i="7"/>
  <c r="G929" i="7"/>
  <c r="F2769" i="7"/>
  <c r="G1829" i="7"/>
  <c r="F2300" i="7"/>
  <c r="G2430" i="7"/>
  <c r="G2742" i="7"/>
  <c r="G282" i="7"/>
  <c r="H2507" i="7" a="1"/>
  <c r="G749" i="7"/>
  <c r="G1289" i="7"/>
  <c r="G1919" i="7"/>
  <c r="F2716" i="7"/>
  <c r="G2191" i="7"/>
  <c r="G2326" i="7"/>
  <c r="G1739" i="7"/>
  <c r="G90" i="7"/>
  <c r="G2638" i="7"/>
  <c r="F2586" i="7"/>
  <c r="G347" i="7"/>
  <c r="H478" i="7" a="1"/>
  <c r="G569" i="7"/>
  <c r="G2534" i="7"/>
  <c r="G2456" i="7"/>
  <c r="G839" i="7"/>
  <c r="G2508" i="7"/>
  <c r="G2560" i="7"/>
  <c r="F2560" i="7"/>
  <c r="G2612" i="7"/>
  <c r="F2664" i="7"/>
  <c r="H153" i="7" a="1"/>
  <c r="F346" i="7"/>
  <c r="G412" i="7"/>
  <c r="H2768" i="7" a="1"/>
  <c r="G24" i="7"/>
  <c r="H217" i="7" a="1"/>
  <c r="F2742" i="7"/>
  <c r="H2741" i="7" a="1"/>
  <c r="G1199" i="7"/>
  <c r="F2378" i="7"/>
  <c r="G218" i="7"/>
  <c r="F2456" i="7"/>
  <c r="H23" i="7" a="1"/>
  <c r="F411" i="7"/>
  <c r="F2796" i="7"/>
  <c r="G479" i="7"/>
  <c r="H2481" i="7" a="1"/>
  <c r="G2352" i="7"/>
  <c r="G1109" i="7"/>
  <c r="G2690" i="7"/>
  <c r="H2585" i="7" a="1"/>
  <c r="G2716" i="7"/>
  <c r="F2690" i="7"/>
  <c r="H345" i="7" a="1"/>
  <c r="G2482" i="7"/>
  <c r="G2100" i="7"/>
  <c r="G2664" i="7"/>
  <c r="G2009" i="7"/>
  <c r="H89" i="7" a="1"/>
  <c r="G659" i="7"/>
  <c r="G154" i="7"/>
  <c r="H281" i="7" a="1"/>
  <c r="F2326" i="7"/>
  <c r="H2689" i="7" a="1"/>
  <c r="F2612" i="7"/>
  <c r="F2508" i="7"/>
  <c r="G1379" i="7"/>
  <c r="H2533" i="7" a="1"/>
  <c r="G2404" i="7"/>
  <c r="F2638" i="7"/>
  <c r="H2795" i="7" l="1"/>
  <c r="H410" i="7"/>
  <c r="H345" i="7"/>
  <c r="H23" i="7"/>
  <c r="H2429" i="7"/>
  <c r="H2768" i="7"/>
  <c r="H2585" i="7"/>
  <c r="H2455" i="7"/>
  <c r="H2715" i="7"/>
  <c r="H478" i="7"/>
  <c r="H2637" i="7"/>
  <c r="H2559" i="7"/>
  <c r="H2663" i="7"/>
  <c r="H217" i="7"/>
  <c r="H2481" i="7"/>
  <c r="H2741" i="7"/>
  <c r="H281" i="7"/>
  <c r="H2611" i="7"/>
  <c r="H89" i="7"/>
  <c r="H2507" i="7"/>
  <c r="H2689" i="7"/>
  <c r="H2533" i="7"/>
  <c r="H153" i="7"/>
  <c r="C1741" i="7"/>
  <c r="C2406" i="7"/>
  <c r="C751" i="7"/>
  <c r="B2744" i="7"/>
  <c r="C2302" i="7"/>
  <c r="C2328" i="7"/>
  <c r="B2302" i="7"/>
  <c r="B2328" i="7"/>
  <c r="C156" i="7"/>
  <c r="C92" i="7"/>
  <c r="C2536" i="7"/>
  <c r="C26" i="7"/>
  <c r="B2406" i="7"/>
  <c r="C284" i="7"/>
  <c r="B2432" i="7"/>
  <c r="C1651" i="7"/>
  <c r="C2011" i="7"/>
  <c r="B2458" i="7"/>
  <c r="C2101" i="7"/>
  <c r="C2192" i="7" s="1"/>
  <c r="C1291" i="7"/>
  <c r="C2562" i="7"/>
  <c r="C2744" i="7"/>
  <c r="B2562" i="7"/>
  <c r="C2432" i="7"/>
  <c r="B2614" i="7"/>
  <c r="C220" i="7"/>
  <c r="B2666" i="7"/>
  <c r="C2614" i="7"/>
  <c r="B2640" i="7"/>
  <c r="B29" i="7"/>
  <c r="B283" i="7"/>
  <c r="B155" i="7"/>
  <c r="B91" i="7"/>
  <c r="B2484" i="7"/>
  <c r="C2510" i="7"/>
  <c r="C661" i="7"/>
  <c r="C2640" i="7"/>
  <c r="C1021" i="7"/>
  <c r="B347" i="7"/>
  <c r="B412" i="7" s="1"/>
  <c r="C1471" i="7"/>
  <c r="C2354" i="7"/>
  <c r="C1111" i="7"/>
  <c r="B482" i="7"/>
  <c r="C2458" i="7"/>
  <c r="B2354" i="7"/>
  <c r="C2692" i="7"/>
  <c r="B219" i="7"/>
  <c r="C1201" i="7"/>
  <c r="C571" i="7"/>
  <c r="C481" i="7"/>
  <c r="B2536" i="7"/>
  <c r="C1561" i="7"/>
  <c r="C348" i="7"/>
  <c r="C413" i="7" s="1"/>
  <c r="B2692" i="7"/>
  <c r="C931" i="7"/>
  <c r="B2588" i="7"/>
  <c r="C2588" i="7"/>
  <c r="C2380" i="7"/>
  <c r="C2718" i="7"/>
  <c r="C1921" i="7"/>
  <c r="B2770" i="7"/>
  <c r="B2797" i="7" s="1"/>
  <c r="B2718" i="7"/>
  <c r="C2770" i="7"/>
  <c r="C2797" i="7" s="1"/>
  <c r="C2666" i="7"/>
  <c r="C2484" i="7"/>
  <c r="B2510" i="7"/>
  <c r="C1381" i="7"/>
  <c r="C841" i="7"/>
  <c r="B2380" i="7"/>
  <c r="C1831" i="7"/>
  <c r="G2797" i="7"/>
  <c r="G2561" i="7"/>
  <c r="H2690" i="7" a="1"/>
  <c r="G2301" i="7"/>
  <c r="G750" i="7"/>
  <c r="F2665" i="7"/>
  <c r="H282" i="7" a="1"/>
  <c r="H2534" i="7" a="1"/>
  <c r="G413" i="7"/>
  <c r="H2612" i="7" a="1"/>
  <c r="G219" i="7"/>
  <c r="F2535" i="7"/>
  <c r="G2101" i="7"/>
  <c r="H218" i="7" a="1"/>
  <c r="F2639" i="7"/>
  <c r="G283" i="7"/>
  <c r="F2483" i="7"/>
  <c r="H479" i="7" a="1"/>
  <c r="G2639" i="7"/>
  <c r="G1470" i="7"/>
  <c r="G25" i="7"/>
  <c r="G2010" i="7"/>
  <c r="G2717" i="7"/>
  <c r="F412" i="7"/>
  <c r="G91" i="7"/>
  <c r="F2770" i="7"/>
  <c r="G1200" i="7"/>
  <c r="G2665" i="7"/>
  <c r="H2586" i="7" a="1"/>
  <c r="F2717" i="7"/>
  <c r="F2561" i="7"/>
  <c r="F2405" i="7"/>
  <c r="H24" i="7" a="1"/>
  <c r="G1560" i="7"/>
  <c r="F28" i="7"/>
  <c r="F2301" i="7"/>
  <c r="G1830" i="7"/>
  <c r="G2613" i="7"/>
  <c r="G2405" i="7"/>
  <c r="G2379" i="7"/>
  <c r="G2483" i="7"/>
  <c r="G1740" i="7"/>
  <c r="F2691" i="7"/>
  <c r="H2638" i="7" a="1"/>
  <c r="H2560" i="7" a="1"/>
  <c r="F2379" i="7"/>
  <c r="H2482" i="7" a="1"/>
  <c r="G1290" i="7"/>
  <c r="G1380" i="7"/>
  <c r="F481" i="7"/>
  <c r="G840" i="7"/>
  <c r="G2770" i="7"/>
  <c r="H411" i="7" a="1"/>
  <c r="H154" i="7" a="1"/>
  <c r="G2691" i="7"/>
  <c r="F2509" i="7"/>
  <c r="G2353" i="7"/>
  <c r="F347" i="7"/>
  <c r="F2613" i="7"/>
  <c r="F2457" i="7"/>
  <c r="F2327" i="7"/>
  <c r="H2664" i="7" a="1"/>
  <c r="G1920" i="7"/>
  <c r="H346" i="7" a="1"/>
  <c r="H90" i="7" a="1"/>
  <c r="G930" i="7"/>
  <c r="G1020" i="7"/>
  <c r="G2535" i="7"/>
  <c r="H2716" i="7" a="1"/>
  <c r="G570" i="7"/>
  <c r="H2769" i="7" a="1"/>
  <c r="G2509" i="7"/>
  <c r="G1110" i="7"/>
  <c r="G2587" i="7"/>
  <c r="F2431" i="7"/>
  <c r="G660" i="7"/>
  <c r="H2796" i="7" a="1"/>
  <c r="G348" i="7"/>
  <c r="G2457" i="7"/>
  <c r="G2192" i="7"/>
  <c r="G1650" i="7"/>
  <c r="G480" i="7"/>
  <c r="F2353" i="7"/>
  <c r="G2431" i="7"/>
  <c r="F2797" i="7"/>
  <c r="F2587" i="7"/>
  <c r="H2456" i="7" a="1"/>
  <c r="G155" i="7"/>
  <c r="F2743" i="7"/>
  <c r="G2743" i="7"/>
  <c r="G2327" i="7"/>
  <c r="H2508" i="7" a="1"/>
  <c r="H2742" i="7" a="1"/>
  <c r="H2796" i="7" l="1"/>
  <c r="H411" i="7"/>
  <c r="H24" i="7"/>
  <c r="H2534" i="7"/>
  <c r="H282" i="7"/>
  <c r="H218" i="7"/>
  <c r="H90" i="7"/>
  <c r="H2742" i="7"/>
  <c r="H479" i="7"/>
  <c r="H2690" i="7"/>
  <c r="H2560" i="7"/>
  <c r="H2612" i="7"/>
  <c r="H154" i="7"/>
  <c r="H2769" i="7"/>
  <c r="H2508" i="7"/>
  <c r="H346" i="7"/>
  <c r="H2716" i="7"/>
  <c r="H2664" i="7"/>
  <c r="H2456" i="7"/>
  <c r="H2638" i="7"/>
  <c r="H2586" i="7"/>
  <c r="H2482" i="7"/>
  <c r="C2012" i="7"/>
  <c r="C1652" i="7"/>
  <c r="C1472" i="7"/>
  <c r="B2563" i="7"/>
  <c r="B284" i="7"/>
  <c r="B2589" i="7"/>
  <c r="C2563" i="7"/>
  <c r="C2355" i="7"/>
  <c r="C2745" i="7"/>
  <c r="C1022" i="7"/>
  <c r="C1202" i="7"/>
  <c r="C2537" i="7"/>
  <c r="C2771" i="7"/>
  <c r="C2798" i="7" s="1"/>
  <c r="C349" i="7"/>
  <c r="C414" i="7" s="1"/>
  <c r="C2303" i="7"/>
  <c r="C2329" i="7"/>
  <c r="C1832" i="7"/>
  <c r="B2537" i="7"/>
  <c r="C572" i="7"/>
  <c r="C482" i="7"/>
  <c r="C2719" i="7"/>
  <c r="B30" i="7"/>
  <c r="C285" i="7"/>
  <c r="B2485" i="7"/>
  <c r="C157" i="7"/>
  <c r="C93" i="7"/>
  <c r="B2771" i="7"/>
  <c r="B2798" i="7" s="1"/>
  <c r="C1922" i="7"/>
  <c r="C1112" i="7"/>
  <c r="B2667" i="7"/>
  <c r="C221" i="7"/>
  <c r="C662" i="7"/>
  <c r="C2381" i="7"/>
  <c r="C2667" i="7"/>
  <c r="B2641" i="7"/>
  <c r="C2102" i="7"/>
  <c r="C2193" i="7" s="1"/>
  <c r="B2433" i="7"/>
  <c r="C2693" i="7"/>
  <c r="C1562" i="7"/>
  <c r="B2407" i="7"/>
  <c r="C2615" i="7"/>
  <c r="C2511" i="7"/>
  <c r="B156" i="7"/>
  <c r="B92" i="7"/>
  <c r="C27" i="7"/>
  <c r="B2355" i="7"/>
  <c r="C842" i="7"/>
  <c r="C932" i="7"/>
  <c r="B2745" i="7"/>
  <c r="C2407" i="7"/>
  <c r="B2719" i="7"/>
  <c r="B2381" i="7"/>
  <c r="B2511" i="7"/>
  <c r="C2589" i="7"/>
  <c r="B2615" i="7"/>
  <c r="C1292" i="7"/>
  <c r="C2485" i="7"/>
  <c r="B220" i="7"/>
  <c r="C2641" i="7"/>
  <c r="C2459" i="7"/>
  <c r="C1382" i="7"/>
  <c r="C1742" i="7"/>
  <c r="B2303" i="7"/>
  <c r="B2329" i="7"/>
  <c r="B483" i="7"/>
  <c r="C752" i="7"/>
  <c r="B348" i="7"/>
  <c r="B413" i="7" s="1"/>
  <c r="B2693" i="7"/>
  <c r="B2459" i="7"/>
  <c r="C2433" i="7"/>
  <c r="G661" i="7"/>
  <c r="G931" i="7"/>
  <c r="H2483" i="7" a="1"/>
  <c r="H2509" i="7" a="1"/>
  <c r="H2717" i="7" a="1"/>
  <c r="F2536" i="7"/>
  <c r="F2328" i="7"/>
  <c r="F2432" i="7"/>
  <c r="G156" i="7"/>
  <c r="H2561" i="7" a="1"/>
  <c r="G841" i="7"/>
  <c r="G26" i="7"/>
  <c r="F2640" i="7"/>
  <c r="G571" i="7"/>
  <c r="G349" i="7"/>
  <c r="F2718" i="7"/>
  <c r="G1921" i="7"/>
  <c r="G2102" i="7"/>
  <c r="G2744" i="7"/>
  <c r="H480" i="7" a="1"/>
  <c r="G414" i="7"/>
  <c r="F2744" i="7"/>
  <c r="G481" i="7"/>
  <c r="G2614" i="7"/>
  <c r="H283" i="7" a="1"/>
  <c r="H2535" i="7" a="1"/>
  <c r="G2458" i="7"/>
  <c r="G2692" i="7"/>
  <c r="H219" i="7" a="1"/>
  <c r="F2692" i="7"/>
  <c r="H2743" i="7" a="1"/>
  <c r="G2406" i="7"/>
  <c r="H2691" i="7" a="1"/>
  <c r="G92" i="7"/>
  <c r="F2484" i="7"/>
  <c r="G2588" i="7"/>
  <c r="F2380" i="7"/>
  <c r="F348" i="7"/>
  <c r="G1471" i="7"/>
  <c r="G1291" i="7"/>
  <c r="G2380" i="7"/>
  <c r="G1741" i="7"/>
  <c r="F2406" i="7"/>
  <c r="F2588" i="7"/>
  <c r="H2301" i="7" a="1"/>
  <c r="G2771" i="7"/>
  <c r="G2510" i="7"/>
  <c r="F2666" i="7"/>
  <c r="G2432" i="7"/>
  <c r="G751" i="7"/>
  <c r="F482" i="7"/>
  <c r="F413" i="7"/>
  <c r="F2354" i="7"/>
  <c r="G284" i="7"/>
  <c r="H2587" i="7" a="1"/>
  <c r="F2302" i="7"/>
  <c r="G2562" i="7"/>
  <c r="G2536" i="7"/>
  <c r="G2193" i="7"/>
  <c r="G1111" i="7"/>
  <c r="G1561" i="7"/>
  <c r="G2718" i="7"/>
  <c r="H2613" i="7" a="1"/>
  <c r="G1381" i="7"/>
  <c r="H2665" i="7" a="1"/>
  <c r="H413" i="7" a="1"/>
  <c r="G1201" i="7"/>
  <c r="G1831" i="7"/>
  <c r="F2614" i="7"/>
  <c r="G1651" i="7"/>
  <c r="G1021" i="7"/>
  <c r="F2798" i="7"/>
  <c r="G2328" i="7"/>
  <c r="G2011" i="7"/>
  <c r="H412" i="7" a="1"/>
  <c r="H2797" i="7" a="1"/>
  <c r="G2666" i="7"/>
  <c r="G2354" i="7"/>
  <c r="F2510" i="7"/>
  <c r="G220" i="7"/>
  <c r="F29" i="7"/>
  <c r="H155" i="7" a="1"/>
  <c r="G2640" i="7"/>
  <c r="F2562" i="7"/>
  <c r="G2302" i="7"/>
  <c r="F2458" i="7"/>
  <c r="H347" i="7" a="1"/>
  <c r="H25" i="7" a="1"/>
  <c r="G2798" i="7"/>
  <c r="H2770" i="7" a="1"/>
  <c r="F2771" i="7"/>
  <c r="G2484" i="7"/>
  <c r="H2797" i="7" l="1"/>
  <c r="H412" i="7"/>
  <c r="H413" i="7"/>
  <c r="H2587" i="7"/>
  <c r="H2535" i="7"/>
  <c r="H2665" i="7"/>
  <c r="H347" i="7"/>
  <c r="H2613" i="7"/>
  <c r="H2770" i="7"/>
  <c r="H2301" i="7"/>
  <c r="H25" i="7"/>
  <c r="H155" i="7"/>
  <c r="H2509" i="7"/>
  <c r="H480" i="7"/>
  <c r="H219" i="7"/>
  <c r="H2743" i="7"/>
  <c r="H2717" i="7"/>
  <c r="H2483" i="7"/>
  <c r="H283" i="7"/>
  <c r="H2691" i="7"/>
  <c r="H2561" i="7"/>
  <c r="B2304" i="7"/>
  <c r="B2330" i="7"/>
  <c r="B2746" i="7"/>
  <c r="C286" i="7"/>
  <c r="B2642" i="7"/>
  <c r="C2538" i="7"/>
  <c r="C2694" i="7"/>
  <c r="B31" i="7"/>
  <c r="C2103" i="7"/>
  <c r="C2194" i="7" s="1"/>
  <c r="B2668" i="7"/>
  <c r="C1833" i="7"/>
  <c r="C2616" i="7"/>
  <c r="C2720" i="7"/>
  <c r="B2694" i="7"/>
  <c r="C158" i="7"/>
  <c r="C94" i="7"/>
  <c r="C1923" i="7"/>
  <c r="C2382" i="7"/>
  <c r="B2590" i="7"/>
  <c r="B285" i="7"/>
  <c r="C2434" i="7"/>
  <c r="B2382" i="7"/>
  <c r="C222" i="7"/>
  <c r="C2746" i="7"/>
  <c r="C2564" i="7"/>
  <c r="B2720" i="7"/>
  <c r="C2668" i="7"/>
  <c r="B221" i="7"/>
  <c r="B349" i="7"/>
  <c r="B414" i="7" s="1"/>
  <c r="C2460" i="7"/>
  <c r="C843" i="7"/>
  <c r="C2512" i="7"/>
  <c r="C28" i="7"/>
  <c r="C2642" i="7"/>
  <c r="B2460" i="7"/>
  <c r="C2408" i="7"/>
  <c r="C1203" i="7"/>
  <c r="C2356" i="7"/>
  <c r="C2772" i="7"/>
  <c r="C2799" i="7" s="1"/>
  <c r="B484" i="7"/>
  <c r="C1473" i="7"/>
  <c r="B2538" i="7"/>
  <c r="B2772" i="7"/>
  <c r="B2799" i="7" s="1"/>
  <c r="C2013" i="7"/>
  <c r="B2512" i="7"/>
  <c r="C573" i="7"/>
  <c r="C483" i="7"/>
  <c r="C2304" i="7"/>
  <c r="C2330" i="7"/>
  <c r="C1293" i="7"/>
  <c r="C2590" i="7"/>
  <c r="C1563" i="7"/>
  <c r="C933" i="7"/>
  <c r="B2434" i="7"/>
  <c r="C753" i="7"/>
  <c r="C350" i="7"/>
  <c r="C415" i="7" s="1"/>
  <c r="C663" i="7"/>
  <c r="B2564" i="7"/>
  <c r="B2486" i="7"/>
  <c r="B2356" i="7"/>
  <c r="C2486" i="7"/>
  <c r="C1383" i="7"/>
  <c r="B2408" i="7"/>
  <c r="C1023" i="7"/>
  <c r="B157" i="7"/>
  <c r="B93" i="7"/>
  <c r="C1653" i="7"/>
  <c r="C1113" i="7"/>
  <c r="B2616" i="7"/>
  <c r="C1743" i="7"/>
  <c r="H284" i="7" a="1"/>
  <c r="G2355" i="7"/>
  <c r="G2194" i="7"/>
  <c r="G1472" i="7"/>
  <c r="G1022" i="7"/>
  <c r="G932" i="7"/>
  <c r="F30" i="7"/>
  <c r="H2798" i="7" a="1"/>
  <c r="F2693" i="7"/>
  <c r="H2744" i="7" a="1"/>
  <c r="G1922" i="7"/>
  <c r="F2355" i="7"/>
  <c r="F2745" i="7"/>
  <c r="H2536" i="7" a="1"/>
  <c r="F2537" i="7"/>
  <c r="H2771" i="7" a="1"/>
  <c r="H481" i="7" a="1"/>
  <c r="H348" i="7" a="1"/>
  <c r="G572" i="7"/>
  <c r="G2563" i="7"/>
  <c r="G2485" i="7"/>
  <c r="H2614" i="7" a="1"/>
  <c r="G2693" i="7"/>
  <c r="F2667" i="7"/>
  <c r="G1112" i="7"/>
  <c r="H2562" i="7" a="1"/>
  <c r="G752" i="7"/>
  <c r="G2641" i="7"/>
  <c r="G415" i="7"/>
  <c r="G2667" i="7"/>
  <c r="G1292" i="7"/>
  <c r="F2511" i="7"/>
  <c r="F2772" i="7"/>
  <c r="G2329" i="7"/>
  <c r="F2433" i="7"/>
  <c r="F2329" i="7"/>
  <c r="G2407" i="7"/>
  <c r="G2745" i="7"/>
  <c r="F2563" i="7"/>
  <c r="G2012" i="7"/>
  <c r="F2459" i="7"/>
  <c r="H2718" i="7" a="1"/>
  <c r="G350" i="7"/>
  <c r="F2719" i="7"/>
  <c r="F2615" i="7"/>
  <c r="G1382" i="7"/>
  <c r="G2511" i="7"/>
  <c r="G1832" i="7"/>
  <c r="F2303" i="7"/>
  <c r="G2615" i="7"/>
  <c r="G2103" i="7"/>
  <c r="G93" i="7"/>
  <c r="F2381" i="7"/>
  <c r="G1652" i="7"/>
  <c r="G157" i="7"/>
  <c r="F2799" i="7"/>
  <c r="G842" i="7"/>
  <c r="G1202" i="7"/>
  <c r="G2459" i="7"/>
  <c r="G2772" i="7"/>
  <c r="F349" i="7"/>
  <c r="H2328" i="7" a="1"/>
  <c r="H220" i="7" a="1"/>
  <c r="G662" i="7"/>
  <c r="H2640" i="7" a="1"/>
  <c r="H2588" i="7" a="1"/>
  <c r="G27" i="7"/>
  <c r="G2381" i="7"/>
  <c r="G2589" i="7"/>
  <c r="G221" i="7"/>
  <c r="F483" i="7"/>
  <c r="G2537" i="7"/>
  <c r="F2407" i="7"/>
  <c r="G2719" i="7"/>
  <c r="G1562" i="7"/>
  <c r="F2641" i="7"/>
  <c r="G2799" i="7"/>
  <c r="G2433" i="7"/>
  <c r="H2510" i="7" a="1"/>
  <c r="F2485" i="7"/>
  <c r="F414" i="7"/>
  <c r="H2692" i="7" a="1"/>
  <c r="G285" i="7"/>
  <c r="G482" i="7"/>
  <c r="F2589" i="7"/>
  <c r="G1742" i="7"/>
  <c r="G2303" i="7"/>
  <c r="H2798" i="7" l="1"/>
  <c r="H2640" i="7"/>
  <c r="H2771" i="7"/>
  <c r="H2328" i="7"/>
  <c r="H481" i="7"/>
  <c r="H284" i="7"/>
  <c r="H2744" i="7"/>
  <c r="H348" i="7"/>
  <c r="H220" i="7"/>
  <c r="H2588" i="7"/>
  <c r="H2614" i="7"/>
  <c r="H2536" i="7"/>
  <c r="H2562" i="7"/>
  <c r="H2510" i="7"/>
  <c r="H2692" i="7"/>
  <c r="H2718" i="7"/>
  <c r="C844" i="7"/>
  <c r="B2565" i="7"/>
  <c r="C2487" i="7"/>
  <c r="B2747" i="7"/>
  <c r="B2721" i="7"/>
  <c r="B2695" i="7"/>
  <c r="C2565" i="7"/>
  <c r="B2357" i="7"/>
  <c r="C1744" i="7"/>
  <c r="B2591" i="7"/>
  <c r="C2591" i="7"/>
  <c r="C2409" i="7"/>
  <c r="C2747" i="7"/>
  <c r="B2331" i="7"/>
  <c r="B2305" i="7"/>
  <c r="B2617" i="7"/>
  <c r="C2383" i="7"/>
  <c r="C1474" i="7"/>
  <c r="B2461" i="7"/>
  <c r="C1384" i="7"/>
  <c r="B2539" i="7"/>
  <c r="C1564" i="7"/>
  <c r="C1294" i="7"/>
  <c r="C29" i="7"/>
  <c r="C2461" i="7"/>
  <c r="B2669" i="7"/>
  <c r="C664" i="7"/>
  <c r="C1204" i="7"/>
  <c r="B158" i="7"/>
  <c r="B94" i="7"/>
  <c r="C2357" i="7"/>
  <c r="C2014" i="7"/>
  <c r="B32" i="7"/>
  <c r="B222" i="7"/>
  <c r="C2513" i="7"/>
  <c r="C754" i="7"/>
  <c r="C1024" i="7"/>
  <c r="C2305" i="7"/>
  <c r="C2331" i="7"/>
  <c r="C2104" i="7"/>
  <c r="C2195" i="7" s="1"/>
  <c r="C2435" i="7"/>
  <c r="C2539" i="7"/>
  <c r="B286" i="7"/>
  <c r="C2773" i="7"/>
  <c r="C2800" i="7" s="1"/>
  <c r="B350" i="7"/>
  <c r="B415" i="7" s="1"/>
  <c r="C159" i="7"/>
  <c r="C95" i="7"/>
  <c r="C351" i="7"/>
  <c r="C416" i="7" s="1"/>
  <c r="B2513" i="7"/>
  <c r="C2617" i="7"/>
  <c r="C2669" i="7"/>
  <c r="B485" i="7"/>
  <c r="C2643" i="7"/>
  <c r="B2643" i="7"/>
  <c r="B2383" i="7"/>
  <c r="C934" i="7"/>
  <c r="C287" i="7"/>
  <c r="C223" i="7"/>
  <c r="B2435" i="7"/>
  <c r="B2409" i="7"/>
  <c r="C1834" i="7"/>
  <c r="C1114" i="7"/>
  <c r="C1654" i="7"/>
  <c r="C574" i="7"/>
  <c r="C484" i="7"/>
  <c r="B2487" i="7"/>
  <c r="C2695" i="7"/>
  <c r="C1924" i="7"/>
  <c r="C2721" i="7"/>
  <c r="B2773" i="7"/>
  <c r="B2800" i="7" s="1"/>
  <c r="F2694" i="7"/>
  <c r="G1563" i="7"/>
  <c r="G2304" i="7"/>
  <c r="H2641" i="7" a="1"/>
  <c r="F2616" i="7"/>
  <c r="G2013" i="7"/>
  <c r="G2773" i="7"/>
  <c r="H349" i="7" a="1"/>
  <c r="G663" i="7"/>
  <c r="G2382" i="7"/>
  <c r="H2667" i="7" a="1"/>
  <c r="G2195" i="7"/>
  <c r="F2330" i="7"/>
  <c r="G2512" i="7"/>
  <c r="G2434" i="7"/>
  <c r="H93" i="7" a="1"/>
  <c r="G1923" i="7"/>
  <c r="H2537" i="7" a="1"/>
  <c r="G2746" i="7"/>
  <c r="G933" i="7"/>
  <c r="G753" i="7"/>
  <c r="G28" i="7"/>
  <c r="F2773" i="7"/>
  <c r="G222" i="7"/>
  <c r="G573" i="7"/>
  <c r="G2408" i="7"/>
  <c r="H2563" i="7" a="1"/>
  <c r="H2799" i="7" a="1"/>
  <c r="F2564" i="7"/>
  <c r="F2356" i="7"/>
  <c r="G2104" i="7"/>
  <c r="F2382" i="7"/>
  <c r="F2486" i="7"/>
  <c r="G1833" i="7"/>
  <c r="F2800" i="7"/>
  <c r="F2720" i="7"/>
  <c r="G2330" i="7"/>
  <c r="F31" i="7"/>
  <c r="G2616" i="7"/>
  <c r="G158" i="7"/>
  <c r="G843" i="7"/>
  <c r="G1383" i="7"/>
  <c r="H2355" i="7" a="1"/>
  <c r="F2538" i="7"/>
  <c r="G286" i="7"/>
  <c r="G1113" i="7"/>
  <c r="G2356" i="7"/>
  <c r="G1653" i="7"/>
  <c r="G2538" i="7"/>
  <c r="G2486" i="7"/>
  <c r="F2304" i="7"/>
  <c r="G1203" i="7"/>
  <c r="F2460" i="7"/>
  <c r="H2719" i="7" a="1"/>
  <c r="G1743" i="7"/>
  <c r="F484" i="7"/>
  <c r="G1473" i="7"/>
  <c r="F2512" i="7"/>
  <c r="F2642" i="7"/>
  <c r="G2800" i="7"/>
  <c r="H2615" i="7" a="1"/>
  <c r="H2745" i="7" a="1"/>
  <c r="G351" i="7"/>
  <c r="F2746" i="7"/>
  <c r="G2642" i="7"/>
  <c r="F415" i="7"/>
  <c r="G2460" i="7"/>
  <c r="F2408" i="7"/>
  <c r="F2590" i="7"/>
  <c r="H414" i="7" a="1"/>
  <c r="G483" i="7"/>
  <c r="G416" i="7"/>
  <c r="G1023" i="7"/>
  <c r="G2590" i="7"/>
  <c r="H285" i="7" a="1"/>
  <c r="G2668" i="7"/>
  <c r="G2694" i="7"/>
  <c r="F2668" i="7"/>
  <c r="H482" i="7" a="1"/>
  <c r="H2772" i="7" a="1"/>
  <c r="G2720" i="7"/>
  <c r="G94" i="7"/>
  <c r="G2564" i="7"/>
  <c r="F350" i="7"/>
  <c r="H2589" i="7" a="1"/>
  <c r="F2434" i="7"/>
  <c r="G1293" i="7"/>
  <c r="H2799" i="7" l="1"/>
  <c r="H414" i="7"/>
  <c r="H2563" i="7"/>
  <c r="H93" i="7"/>
  <c r="H285" i="7"/>
  <c r="H2667" i="7"/>
  <c r="H2615" i="7"/>
  <c r="H2719" i="7"/>
  <c r="H2772" i="7"/>
  <c r="H2589" i="7"/>
  <c r="H349" i="7"/>
  <c r="H2641" i="7"/>
  <c r="H2537" i="7"/>
  <c r="H2745" i="7"/>
  <c r="H482" i="7"/>
  <c r="H2355" i="7"/>
  <c r="C160" i="7"/>
  <c r="C96" i="7"/>
  <c r="C935" i="7"/>
  <c r="C2722" i="7"/>
  <c r="C224" i="7"/>
  <c r="C2332" i="7"/>
  <c r="B287" i="7"/>
  <c r="B223" i="7"/>
  <c r="C2774" i="7"/>
  <c r="C2801" i="7" s="1"/>
  <c r="B2748" i="7"/>
  <c r="B351" i="7"/>
  <c r="B416" i="7" s="1"/>
  <c r="B159" i="7"/>
  <c r="B95" i="7"/>
  <c r="C1565" i="7"/>
  <c r="C1205" i="7"/>
  <c r="C288" i="7"/>
  <c r="B2670" i="7"/>
  <c r="C2644" i="7"/>
  <c r="C2566" i="7"/>
  <c r="B33" i="7"/>
  <c r="C2488" i="7"/>
  <c r="B2566" i="7"/>
  <c r="C2410" i="7"/>
  <c r="C1745" i="7"/>
  <c r="B2514" i="7"/>
  <c r="C2670" i="7"/>
  <c r="C1115" i="7"/>
  <c r="C1295" i="7"/>
  <c r="C2436" i="7"/>
  <c r="B2384" i="7"/>
  <c r="B2774" i="7"/>
  <c r="B2801" i="7" s="1"/>
  <c r="C1655" i="7"/>
  <c r="C575" i="7"/>
  <c r="C485" i="7"/>
  <c r="C1925" i="7"/>
  <c r="C352" i="7"/>
  <c r="C417" i="7" s="1"/>
  <c r="B2540" i="7"/>
  <c r="C2462" i="7"/>
  <c r="C845" i="7"/>
  <c r="C30" i="7"/>
  <c r="C1475" i="7"/>
  <c r="B2644" i="7"/>
  <c r="C2592" i="7"/>
  <c r="C2514" i="7"/>
  <c r="C2105" i="7"/>
  <c r="C2196" i="7" s="1"/>
  <c r="B2332" i="7"/>
  <c r="C2618" i="7"/>
  <c r="C2015" i="7"/>
  <c r="C665" i="7"/>
  <c r="B2436" i="7"/>
  <c r="C1025" i="7"/>
  <c r="B550" i="7"/>
  <c r="B486" i="7"/>
  <c r="C2384" i="7"/>
  <c r="C755" i="7"/>
  <c r="C1385" i="7"/>
  <c r="B2488" i="7"/>
  <c r="C2696" i="7"/>
  <c r="C2358" i="7"/>
  <c r="B2696" i="7"/>
  <c r="C1835" i="7"/>
  <c r="C2748" i="7"/>
  <c r="B2462" i="7"/>
  <c r="B2410" i="7"/>
  <c r="C2540" i="7"/>
  <c r="B2358" i="7"/>
  <c r="B2618" i="7"/>
  <c r="B2722" i="7"/>
  <c r="B2592" i="7"/>
  <c r="H2694" i="7" a="1"/>
  <c r="G754" i="7"/>
  <c r="G2539" i="7"/>
  <c r="F2774" i="7"/>
  <c r="G2513" i="7"/>
  <c r="G2643" i="7"/>
  <c r="G1924" i="7"/>
  <c r="G2305" i="7"/>
  <c r="F2409" i="7"/>
  <c r="H94" i="7" a="1"/>
  <c r="F2669" i="7"/>
  <c r="G417" i="7"/>
  <c r="F2617" i="7"/>
  <c r="G484" i="7"/>
  <c r="G287" i="7"/>
  <c r="F2801" i="7"/>
  <c r="F416" i="7"/>
  <c r="G1564" i="7"/>
  <c r="F2539" i="7"/>
  <c r="G664" i="7"/>
  <c r="G1834" i="7"/>
  <c r="H2746" i="7" a="1"/>
  <c r="G2617" i="7"/>
  <c r="H2616" i="7" a="1"/>
  <c r="F2487" i="7"/>
  <c r="F2695" i="7"/>
  <c r="G2331" i="7"/>
  <c r="G1744" i="7"/>
  <c r="G1024" i="7"/>
  <c r="H350" i="7" a="1"/>
  <c r="H415" i="7" a="1"/>
  <c r="G2435" i="7"/>
  <c r="F2461" i="7"/>
  <c r="G2196" i="7"/>
  <c r="G159" i="7"/>
  <c r="H158" i="7" a="1"/>
  <c r="F2383" i="7"/>
  <c r="G2461" i="7"/>
  <c r="G2565" i="7"/>
  <c r="H2564" i="7" a="1"/>
  <c r="G29" i="7"/>
  <c r="G2774" i="7"/>
  <c r="H483" i="7" a="1"/>
  <c r="G2801" i="7"/>
  <c r="G844" i="7"/>
  <c r="F2721" i="7"/>
  <c r="F2747" i="7"/>
  <c r="F2435" i="7"/>
  <c r="H2590" i="7" a="1"/>
  <c r="G1474" i="7"/>
  <c r="H2382" i="7" a="1"/>
  <c r="F2513" i="7"/>
  <c r="G2747" i="7"/>
  <c r="H28" i="7" a="1"/>
  <c r="G2383" i="7"/>
  <c r="G2487" i="7"/>
  <c r="G2591" i="7"/>
  <c r="H2773" i="7" a="1"/>
  <c r="F2357" i="7"/>
  <c r="G352" i="7"/>
  <c r="G1384" i="7"/>
  <c r="G1654" i="7"/>
  <c r="F2305" i="7"/>
  <c r="G95" i="7"/>
  <c r="G2105" i="7"/>
  <c r="H2668" i="7" a="1"/>
  <c r="G934" i="7"/>
  <c r="G2014" i="7"/>
  <c r="G1204" i="7"/>
  <c r="H2800" i="7" a="1"/>
  <c r="G2669" i="7"/>
  <c r="F485" i="7"/>
  <c r="G2409" i="7"/>
  <c r="G1114" i="7"/>
  <c r="G574" i="7"/>
  <c r="G223" i="7"/>
  <c r="F2643" i="7"/>
  <c r="F2331" i="7"/>
  <c r="F2591" i="7"/>
  <c r="F2565" i="7"/>
  <c r="G2695" i="7"/>
  <c r="G1294" i="7"/>
  <c r="F32" i="7"/>
  <c r="G2357" i="7"/>
  <c r="G2721" i="7"/>
  <c r="H2800" i="7" l="1"/>
  <c r="H415" i="7"/>
  <c r="H483" i="7"/>
  <c r="H28" i="7"/>
  <c r="H94" i="7"/>
  <c r="H2773" i="7"/>
  <c r="H2668" i="7"/>
  <c r="H2616" i="7"/>
  <c r="H2382" i="7"/>
  <c r="H2746" i="7"/>
  <c r="H2590" i="7"/>
  <c r="H2694" i="7"/>
  <c r="H350" i="7"/>
  <c r="H158" i="7"/>
  <c r="H2564" i="7"/>
  <c r="C2385" i="7"/>
  <c r="B2385" i="7"/>
  <c r="C2775" i="7"/>
  <c r="C2802" i="7" s="1"/>
  <c r="C2723" i="7"/>
  <c r="C2411" i="7"/>
  <c r="C756" i="7"/>
  <c r="B2671" i="7"/>
  <c r="C2489" i="7"/>
  <c r="C576" i="7"/>
  <c r="C486" i="7"/>
  <c r="B160" i="7"/>
  <c r="B96" i="7"/>
  <c r="C289" i="7"/>
  <c r="C2645" i="7"/>
  <c r="C2697" i="7"/>
  <c r="C1926" i="7"/>
  <c r="C666" i="7"/>
  <c r="C2463" i="7"/>
  <c r="B2541" i="7"/>
  <c r="C2515" i="7"/>
  <c r="B2697" i="7"/>
  <c r="B224" i="7"/>
  <c r="C1656" i="7"/>
  <c r="B2463" i="7"/>
  <c r="B2359" i="7"/>
  <c r="B2411" i="7"/>
  <c r="C2671" i="7"/>
  <c r="C2567" i="7"/>
  <c r="C1566" i="7"/>
  <c r="B2567" i="7"/>
  <c r="B288" i="7"/>
  <c r="C2106" i="7"/>
  <c r="C2197" i="7" s="1"/>
  <c r="C1746" i="7"/>
  <c r="C1386" i="7"/>
  <c r="C1836" i="7"/>
  <c r="B34" i="7"/>
  <c r="C353" i="7"/>
  <c r="C418" i="7" s="1"/>
  <c r="C846" i="7"/>
  <c r="C2619" i="7"/>
  <c r="C936" i="7"/>
  <c r="B2775" i="7"/>
  <c r="B2802" i="7" s="1"/>
  <c r="C2359" i="7"/>
  <c r="C225" i="7"/>
  <c r="B2515" i="7"/>
  <c r="B551" i="7"/>
  <c r="B487" i="7"/>
  <c r="C2749" i="7"/>
  <c r="B2749" i="7"/>
  <c r="B2437" i="7"/>
  <c r="B2723" i="7"/>
  <c r="C1476" i="7"/>
  <c r="C1116" i="7"/>
  <c r="C2541" i="7"/>
  <c r="C31" i="7"/>
  <c r="C1296" i="7"/>
  <c r="B352" i="7"/>
  <c r="B417" i="7" s="1"/>
  <c r="C1026" i="7"/>
  <c r="B2593" i="7"/>
  <c r="B2619" i="7"/>
  <c r="B2645" i="7"/>
  <c r="B2489" i="7"/>
  <c r="C2016" i="7"/>
  <c r="C1206" i="7"/>
  <c r="C2437" i="7"/>
  <c r="C2593" i="7"/>
  <c r="C161" i="7"/>
  <c r="C97" i="7"/>
  <c r="F33" i="7"/>
  <c r="H223" i="7" a="1"/>
  <c r="G755" i="7"/>
  <c r="F2618" i="7"/>
  <c r="G96" i="7"/>
  <c r="G2332" i="7"/>
  <c r="G2775" i="7"/>
  <c r="G1295" i="7"/>
  <c r="F2358" i="7"/>
  <c r="G2358" i="7"/>
  <c r="F2592" i="7"/>
  <c r="H2305" i="7" a="1"/>
  <c r="G1745" i="7"/>
  <c r="F2514" i="7"/>
  <c r="F2436" i="7"/>
  <c r="F2802" i="7"/>
  <c r="G1925" i="7"/>
  <c r="G2566" i="7"/>
  <c r="H484" i="7" a="1"/>
  <c r="H550" i="7" a="1"/>
  <c r="G2540" i="7"/>
  <c r="G2644" i="7"/>
  <c r="G30" i="7"/>
  <c r="G2106" i="7"/>
  <c r="H2643" i="7" a="1"/>
  <c r="G2802" i="7"/>
  <c r="G1835" i="7"/>
  <c r="G575" i="7"/>
  <c r="F2566" i="7"/>
  <c r="H2801" i="7" a="1"/>
  <c r="G1115" i="7"/>
  <c r="F2332" i="7"/>
  <c r="G2592" i="7"/>
  <c r="G353" i="7"/>
  <c r="G1205" i="7"/>
  <c r="G1385" i="7"/>
  <c r="G288" i="7"/>
  <c r="G485" i="7"/>
  <c r="F2696" i="7"/>
  <c r="G418" i="7"/>
  <c r="H2591" i="7" a="1"/>
  <c r="G2696" i="7"/>
  <c r="G2488" i="7"/>
  <c r="F2410" i="7"/>
  <c r="G935" i="7"/>
  <c r="H2409" i="7" a="1"/>
  <c r="G224" i="7"/>
  <c r="G2748" i="7"/>
  <c r="H29" i="7" a="1"/>
  <c r="G2436" i="7"/>
  <c r="G2015" i="7"/>
  <c r="G2618" i="7"/>
  <c r="F2644" i="7"/>
  <c r="G2197" i="7"/>
  <c r="G1655" i="7"/>
  <c r="F351" i="7"/>
  <c r="H2617" i="7" a="1"/>
  <c r="G2384" i="7"/>
  <c r="G845" i="7"/>
  <c r="G1025" i="7"/>
  <c r="H2721" i="7" a="1"/>
  <c r="F2540" i="7"/>
  <c r="G2462" i="7"/>
  <c r="F352" i="7"/>
  <c r="F417" i="7"/>
  <c r="G1565" i="7"/>
  <c r="G665" i="7"/>
  <c r="G2722" i="7"/>
  <c r="F2670" i="7"/>
  <c r="F2748" i="7"/>
  <c r="H416" i="7" a="1"/>
  <c r="H159" i="7" a="1"/>
  <c r="G2410" i="7"/>
  <c r="H2695" i="7" a="1"/>
  <c r="F2722" i="7"/>
  <c r="G2514" i="7"/>
  <c r="F2384" i="7"/>
  <c r="G2670" i="7"/>
  <c r="F2488" i="7"/>
  <c r="G160" i="7"/>
  <c r="F486" i="7"/>
  <c r="F2775" i="7"/>
  <c r="G1475" i="7"/>
  <c r="F2462" i="7"/>
  <c r="H2801" i="7" l="1"/>
  <c r="H416" i="7"/>
  <c r="H2409" i="7"/>
  <c r="H29" i="7"/>
  <c r="H2695" i="7"/>
  <c r="H2721" i="7"/>
  <c r="H2305" i="7"/>
  <c r="H2643" i="7"/>
  <c r="H550" i="7"/>
  <c r="H159" i="7"/>
  <c r="H2617" i="7"/>
  <c r="H223" i="7"/>
  <c r="H2591" i="7"/>
  <c r="H484" i="7"/>
  <c r="B289" i="7"/>
  <c r="C2412" i="7"/>
  <c r="C2620" i="7"/>
  <c r="B2516" i="7"/>
  <c r="C2568" i="7"/>
  <c r="B2542" i="7"/>
  <c r="B35" i="7"/>
  <c r="C1657" i="7"/>
  <c r="C757" i="7"/>
  <c r="C2464" i="7"/>
  <c r="C1027" i="7"/>
  <c r="B2386" i="7"/>
  <c r="B2724" i="7"/>
  <c r="C354" i="7"/>
  <c r="C419" i="7" s="1"/>
  <c r="C2516" i="7"/>
  <c r="C2750" i="7"/>
  <c r="C2672" i="7"/>
  <c r="C2438" i="7"/>
  <c r="B2672" i="7"/>
  <c r="B2698" i="7"/>
  <c r="B2464" i="7"/>
  <c r="B2594" i="7"/>
  <c r="B2776" i="7"/>
  <c r="B2803" i="7" s="1"/>
  <c r="C290" i="7"/>
  <c r="C2646" i="7"/>
  <c r="C1927" i="7"/>
  <c r="C2594" i="7"/>
  <c r="B2490" i="7"/>
  <c r="C2542" i="7"/>
  <c r="C2017" i="7"/>
  <c r="B161" i="7"/>
  <c r="B97" i="7"/>
  <c r="C1117" i="7"/>
  <c r="C1837" i="7"/>
  <c r="C667" i="7"/>
  <c r="C1207" i="7"/>
  <c r="C1297" i="7"/>
  <c r="C1567" i="7"/>
  <c r="C2724" i="7"/>
  <c r="B225" i="7"/>
  <c r="B2412" i="7"/>
  <c r="B2646" i="7"/>
  <c r="C1387" i="7"/>
  <c r="C2776" i="7"/>
  <c r="C2803" i="7" s="1"/>
  <c r="C98" i="7"/>
  <c r="C162" i="7"/>
  <c r="C2386" i="7"/>
  <c r="C937" i="7"/>
  <c r="C1477" i="7"/>
  <c r="B353" i="7"/>
  <c r="B418" i="7" s="1"/>
  <c r="C2698" i="7"/>
  <c r="C1747" i="7"/>
  <c r="B2568" i="7"/>
  <c r="C487" i="7"/>
  <c r="C577" i="7"/>
  <c r="C847" i="7"/>
  <c r="C2490" i="7"/>
  <c r="C226" i="7"/>
  <c r="C2107" i="7"/>
  <c r="C2198" i="7" s="1"/>
  <c r="B2620" i="7"/>
  <c r="C32" i="7"/>
  <c r="B2750" i="7"/>
  <c r="B488" i="7"/>
  <c r="B552" i="7"/>
  <c r="B2438" i="7"/>
  <c r="G2107" i="7"/>
  <c r="G2489" i="7"/>
  <c r="G2385" i="7"/>
  <c r="F2593" i="7"/>
  <c r="G2776" i="7"/>
  <c r="G2567" i="7"/>
  <c r="G2198" i="7"/>
  <c r="G1116" i="7"/>
  <c r="F2437" i="7"/>
  <c r="G2671" i="7"/>
  <c r="G225" i="7"/>
  <c r="G1296" i="7"/>
  <c r="F2463" i="7"/>
  <c r="G1746" i="7"/>
  <c r="F2619" i="7"/>
  <c r="F2671" i="7"/>
  <c r="F2697" i="7"/>
  <c r="G1566" i="7"/>
  <c r="F2803" i="7"/>
  <c r="G1656" i="7"/>
  <c r="H2775" i="7" a="1"/>
  <c r="H417" i="7" a="1"/>
  <c r="G666" i="7"/>
  <c r="F2385" i="7"/>
  <c r="G2803" i="7"/>
  <c r="G576" i="7"/>
  <c r="G2593" i="7"/>
  <c r="G2016" i="7"/>
  <c r="G419" i="7"/>
  <c r="H288" i="7" a="1"/>
  <c r="G1926" i="7"/>
  <c r="G31" i="7"/>
  <c r="G2437" i="7"/>
  <c r="F34" i="7"/>
  <c r="G289" i="7"/>
  <c r="H2618" i="7" a="1"/>
  <c r="F487" i="7"/>
  <c r="G2463" i="7"/>
  <c r="F2723" i="7"/>
  <c r="H224" i="7" a="1"/>
  <c r="G354" i="7"/>
  <c r="G2619" i="7"/>
  <c r="G1026" i="7"/>
  <c r="F2359" i="7"/>
  <c r="F2489" i="7"/>
  <c r="G2697" i="7"/>
  <c r="F418" i="7"/>
  <c r="H485" i="7" a="1"/>
  <c r="G2541" i="7"/>
  <c r="G2515" i="7"/>
  <c r="G486" i="7"/>
  <c r="F2515" i="7"/>
  <c r="G2723" i="7"/>
  <c r="G2411" i="7"/>
  <c r="G2749" i="7"/>
  <c r="G846" i="7"/>
  <c r="F2776" i="7"/>
  <c r="G1836" i="7"/>
  <c r="G97" i="7"/>
  <c r="H2332" i="7" a="1"/>
  <c r="F2749" i="7"/>
  <c r="F2541" i="7"/>
  <c r="G2359" i="7"/>
  <c r="G1386" i="7"/>
  <c r="F2645" i="7"/>
  <c r="F2411" i="7"/>
  <c r="H2748" i="7" a="1"/>
  <c r="G2645" i="7"/>
  <c r="H2722" i="7" a="1"/>
  <c r="F353" i="7"/>
  <c r="H2436" i="7" a="1"/>
  <c r="G161" i="7"/>
  <c r="G756" i="7"/>
  <c r="H2802" i="7" a="1"/>
  <c r="H551" i="7" a="1"/>
  <c r="F2567" i="7"/>
  <c r="G936" i="7"/>
  <c r="G1206" i="7"/>
  <c r="H2670" i="7" a="1"/>
  <c r="G1476" i="7"/>
  <c r="H2802" i="7" l="1"/>
  <c r="H417" i="7"/>
  <c r="H2436" i="7"/>
  <c r="H2722" i="7"/>
  <c r="H2748" i="7"/>
  <c r="H224" i="7"/>
  <c r="H2670" i="7"/>
  <c r="H2618" i="7"/>
  <c r="H288" i="7"/>
  <c r="H2775" i="7"/>
  <c r="H2332" i="7"/>
  <c r="H551" i="7"/>
  <c r="H485" i="7"/>
  <c r="B2777" i="7"/>
  <c r="B2804" i="7" s="1"/>
  <c r="B2439" i="7"/>
  <c r="C2699" i="7"/>
  <c r="B2465" i="7"/>
  <c r="C33" i="7"/>
  <c r="C2517" i="7"/>
  <c r="C2569" i="7"/>
  <c r="C2673" i="7"/>
  <c r="B2491" i="7"/>
  <c r="B2751" i="7"/>
  <c r="C848" i="7"/>
  <c r="C2595" i="7"/>
  <c r="B354" i="7"/>
  <c r="B419" i="7" s="1"/>
  <c r="C1028" i="7"/>
  <c r="B2543" i="7"/>
  <c r="C1568" i="7"/>
  <c r="C2491" i="7"/>
  <c r="C1388" i="7"/>
  <c r="C1298" i="7"/>
  <c r="C1208" i="7"/>
  <c r="B2647" i="7"/>
  <c r="C1478" i="7"/>
  <c r="B162" i="7"/>
  <c r="B98" i="7"/>
  <c r="B2517" i="7"/>
  <c r="C355" i="7"/>
  <c r="C420" i="7" s="1"/>
  <c r="B2725" i="7"/>
  <c r="C2777" i="7"/>
  <c r="C2804" i="7" s="1"/>
  <c r="B2413" i="7"/>
  <c r="C1748" i="7"/>
  <c r="C2018" i="7"/>
  <c r="B2595" i="7"/>
  <c r="C938" i="7"/>
  <c r="C1838" i="7"/>
  <c r="B290" i="7"/>
  <c r="C668" i="7"/>
  <c r="C2725" i="7"/>
  <c r="C2413" i="7"/>
  <c r="C2751" i="7"/>
  <c r="C758" i="7"/>
  <c r="B226" i="7"/>
  <c r="C2543" i="7"/>
  <c r="B36" i="7"/>
  <c r="C163" i="7"/>
  <c r="C99" i="7"/>
  <c r="C2108" i="7"/>
  <c r="C2199" i="7" s="1"/>
  <c r="B2673" i="7"/>
  <c r="C1928" i="7"/>
  <c r="C2621" i="7"/>
  <c r="B2699" i="7"/>
  <c r="C1118" i="7"/>
  <c r="C2647" i="7"/>
  <c r="B2621" i="7"/>
  <c r="B2569" i="7"/>
  <c r="B489" i="7"/>
  <c r="B553" i="7"/>
  <c r="C291" i="7"/>
  <c r="C488" i="7"/>
  <c r="C578" i="7"/>
  <c r="C227" i="7"/>
  <c r="C1658" i="7"/>
  <c r="C2465" i="7"/>
  <c r="C2439" i="7"/>
  <c r="G1927" i="7"/>
  <c r="H2776" i="7" a="1"/>
  <c r="H2463" i="7" a="1"/>
  <c r="G2516" i="7"/>
  <c r="G577" i="7"/>
  <c r="G2108" i="7"/>
  <c r="G2568" i="7"/>
  <c r="H418" i="7" a="1"/>
  <c r="F35" i="7"/>
  <c r="F2412" i="7"/>
  <c r="G2017" i="7"/>
  <c r="F2620" i="7"/>
  <c r="G2490" i="7"/>
  <c r="G2438" i="7"/>
  <c r="H2697" i="7" a="1"/>
  <c r="G2594" i="7"/>
  <c r="G2620" i="7"/>
  <c r="G937" i="7"/>
  <c r="G290" i="7"/>
  <c r="F2516" i="7"/>
  <c r="G1297" i="7"/>
  <c r="F2646" i="7"/>
  <c r="G2646" i="7"/>
  <c r="G487" i="7"/>
  <c r="G1477" i="7"/>
  <c r="F488" i="7"/>
  <c r="G2804" i="7"/>
  <c r="H486" i="7" a="1"/>
  <c r="F2542" i="7"/>
  <c r="G32" i="7"/>
  <c r="G847" i="7"/>
  <c r="G1027" i="7"/>
  <c r="G162" i="7"/>
  <c r="G1207" i="7"/>
  <c r="G1387" i="7"/>
  <c r="G355" i="7"/>
  <c r="G2777" i="7"/>
  <c r="G1567" i="7"/>
  <c r="F2594" i="7"/>
  <c r="G2386" i="7"/>
  <c r="H97" i="7" a="1"/>
  <c r="F2568" i="7"/>
  <c r="H2359" i="7" a="1"/>
  <c r="H2749" i="7" a="1"/>
  <c r="F2386" i="7"/>
  <c r="G2698" i="7"/>
  <c r="G1117" i="7"/>
  <c r="F2777" i="7"/>
  <c r="F2698" i="7"/>
  <c r="G2672" i="7"/>
  <c r="F2464" i="7"/>
  <c r="F419" i="7"/>
  <c r="G2464" i="7"/>
  <c r="F2750" i="7"/>
  <c r="H289" i="7" a="1"/>
  <c r="H552" i="7" a="1"/>
  <c r="G757" i="7"/>
  <c r="G667" i="7"/>
  <c r="F2724" i="7"/>
  <c r="F2438" i="7"/>
  <c r="G1837" i="7"/>
  <c r="H2803" i="7" a="1"/>
  <c r="G226" i="7"/>
  <c r="F2672" i="7"/>
  <c r="G420" i="7"/>
  <c r="G2542" i="7"/>
  <c r="G1657" i="7"/>
  <c r="G1747" i="7"/>
  <c r="G2750" i="7"/>
  <c r="G2412" i="7"/>
  <c r="H353" i="7" a="1"/>
  <c r="F2804" i="7"/>
  <c r="F2490" i="7"/>
  <c r="G98" i="7"/>
  <c r="G2724" i="7"/>
  <c r="F354" i="7"/>
  <c r="G2199" i="7"/>
  <c r="H2803" i="7" l="1"/>
  <c r="H418" i="7"/>
  <c r="H2776" i="7"/>
  <c r="H97" i="7"/>
  <c r="H2463" i="7"/>
  <c r="H486" i="7"/>
  <c r="H2697" i="7"/>
  <c r="H2359" i="7"/>
  <c r="H552" i="7"/>
  <c r="H289" i="7"/>
  <c r="H353" i="7"/>
  <c r="H2749" i="7"/>
  <c r="B2596" i="7"/>
  <c r="C2544" i="7"/>
  <c r="C2466" i="7"/>
  <c r="C669" i="7"/>
  <c r="B2726" i="7"/>
  <c r="B291" i="7"/>
  <c r="C1929" i="7"/>
  <c r="C1569" i="7"/>
  <c r="C1119" i="7"/>
  <c r="B2466" i="7"/>
  <c r="C2570" i="7"/>
  <c r="C2440" i="7"/>
  <c r="C2109" i="7"/>
  <c r="C2200" i="7" s="1"/>
  <c r="B2752" i="7"/>
  <c r="B2778" i="7"/>
  <c r="B2805" i="7" s="1"/>
  <c r="C579" i="7"/>
  <c r="C489" i="7"/>
  <c r="C2752" i="7"/>
  <c r="C1839" i="7"/>
  <c r="B2674" i="7"/>
  <c r="B2518" i="7"/>
  <c r="C34" i="7"/>
  <c r="C356" i="7"/>
  <c r="C421" i="7" s="1"/>
  <c r="C2518" i="7"/>
  <c r="C228" i="7"/>
  <c r="C849" i="7"/>
  <c r="C759" i="7"/>
  <c r="C1029" i="7"/>
  <c r="B2440" i="7"/>
  <c r="B2544" i="7"/>
  <c r="C1479" i="7"/>
  <c r="C2492" i="7"/>
  <c r="C2648" i="7"/>
  <c r="C1749" i="7"/>
  <c r="C2674" i="7"/>
  <c r="C2019" i="7"/>
  <c r="C1299" i="7"/>
  <c r="C1659" i="7"/>
  <c r="C2622" i="7"/>
  <c r="C2700" i="7"/>
  <c r="B2492" i="7"/>
  <c r="B2648" i="7"/>
  <c r="C292" i="7"/>
  <c r="B37" i="7"/>
  <c r="C2778" i="7"/>
  <c r="C2805" i="7" s="1"/>
  <c r="B2622" i="7"/>
  <c r="B163" i="7"/>
  <c r="B99" i="7"/>
  <c r="C164" i="7"/>
  <c r="C100" i="7"/>
  <c r="B554" i="7"/>
  <c r="B490" i="7"/>
  <c r="C1209" i="7"/>
  <c r="B2700" i="7"/>
  <c r="B355" i="7"/>
  <c r="B420" i="7" s="1"/>
  <c r="B227" i="7"/>
  <c r="C1389" i="7"/>
  <c r="B2570" i="7"/>
  <c r="C939" i="7"/>
  <c r="C2596" i="7"/>
  <c r="C2726" i="7"/>
  <c r="G2200" i="7"/>
  <c r="G1748" i="7"/>
  <c r="G1928" i="7"/>
  <c r="G488" i="7"/>
  <c r="F2621" i="7"/>
  <c r="G2647" i="7"/>
  <c r="G2517" i="7"/>
  <c r="H2804" i="7" a="1"/>
  <c r="F2465" i="7"/>
  <c r="G2751" i="7"/>
  <c r="H2490" i="7" a="1"/>
  <c r="G1388" i="7"/>
  <c r="G1298" i="7"/>
  <c r="G33" i="7"/>
  <c r="G421" i="7"/>
  <c r="F2543" i="7"/>
  <c r="F2491" i="7"/>
  <c r="F489" i="7"/>
  <c r="F2778" i="7"/>
  <c r="G2109" i="7"/>
  <c r="G2699" i="7"/>
  <c r="F2699" i="7"/>
  <c r="F2569" i="7"/>
  <c r="G2439" i="7"/>
  <c r="G668" i="7"/>
  <c r="G1118" i="7"/>
  <c r="G2595" i="7"/>
  <c r="G227" i="7"/>
  <c r="H162" i="7" a="1"/>
  <c r="G163" i="7"/>
  <c r="F2805" i="7"/>
  <c r="F355" i="7"/>
  <c r="G1568" i="7"/>
  <c r="H32" i="7" a="1"/>
  <c r="G2413" i="7"/>
  <c r="F2647" i="7"/>
  <c r="H2724" i="7" a="1"/>
  <c r="F2673" i="7"/>
  <c r="H2698" i="7" a="1"/>
  <c r="G2725" i="7"/>
  <c r="G1208" i="7"/>
  <c r="G848" i="7"/>
  <c r="G291" i="7"/>
  <c r="G2491" i="7"/>
  <c r="G758" i="7"/>
  <c r="F2517" i="7"/>
  <c r="G578" i="7"/>
  <c r="F2751" i="7"/>
  <c r="H2386" i="7" a="1"/>
  <c r="H419" i="7" a="1"/>
  <c r="G2569" i="7"/>
  <c r="H98" i="7" a="1"/>
  <c r="G1478" i="7"/>
  <c r="G2673" i="7"/>
  <c r="G2778" i="7"/>
  <c r="F36" i="7"/>
  <c r="F2439" i="7"/>
  <c r="F2595" i="7"/>
  <c r="G2465" i="7"/>
  <c r="G1838" i="7"/>
  <c r="H354" i="7" a="1"/>
  <c r="G2621" i="7"/>
  <c r="F2725" i="7"/>
  <c r="F420" i="7"/>
  <c r="G2018" i="7"/>
  <c r="G1028" i="7"/>
  <c r="G356" i="7"/>
  <c r="H487" i="7" a="1"/>
  <c r="G99" i="7"/>
  <c r="G938" i="7"/>
  <c r="G2805" i="7"/>
  <c r="F2413" i="7"/>
  <c r="G1658" i="7"/>
  <c r="G2543" i="7"/>
  <c r="H2804" i="7" l="1"/>
  <c r="H419" i="7"/>
  <c r="H98" i="7"/>
  <c r="H2698" i="7"/>
  <c r="H2386" i="7"/>
  <c r="H487" i="7"/>
  <c r="H32" i="7"/>
  <c r="H162" i="7"/>
  <c r="H2724" i="7"/>
  <c r="H354" i="7"/>
  <c r="H2490" i="7"/>
  <c r="B2701" i="7"/>
  <c r="C1030" i="7"/>
  <c r="B2675" i="7"/>
  <c r="C2649" i="7"/>
  <c r="C2701" i="7"/>
  <c r="C1570" i="7"/>
  <c r="C850" i="7"/>
  <c r="C1930" i="7"/>
  <c r="B2779" i="7"/>
  <c r="B2806" i="7" s="1"/>
  <c r="B356" i="7"/>
  <c r="B421" i="7" s="1"/>
  <c r="C357" i="7"/>
  <c r="C422" i="7" s="1"/>
  <c r="C2110" i="7"/>
  <c r="C2201" i="7" s="1"/>
  <c r="C2545" i="7"/>
  <c r="B228" i="7"/>
  <c r="B2649" i="7"/>
  <c r="B2571" i="7"/>
  <c r="C2779" i="7"/>
  <c r="C2806" i="7" s="1"/>
  <c r="B2493" i="7"/>
  <c r="C2571" i="7"/>
  <c r="C2597" i="7"/>
  <c r="B2623" i="7"/>
  <c r="B292" i="7"/>
  <c r="C2727" i="7"/>
  <c r="C2020" i="7"/>
  <c r="C2493" i="7"/>
  <c r="B2597" i="7"/>
  <c r="B2727" i="7"/>
  <c r="C1750" i="7"/>
  <c r="C35" i="7"/>
  <c r="C1480" i="7"/>
  <c r="C165" i="7"/>
  <c r="C101" i="7"/>
  <c r="B2519" i="7"/>
  <c r="C2675" i="7"/>
  <c r="B2545" i="7"/>
  <c r="C1210" i="7"/>
  <c r="B2753" i="7"/>
  <c r="C1300" i="7"/>
  <c r="C229" i="7"/>
  <c r="B38" i="7"/>
  <c r="B2467" i="7"/>
  <c r="C293" i="7"/>
  <c r="C580" i="7"/>
  <c r="C490" i="7"/>
  <c r="B164" i="7"/>
  <c r="B100" i="7"/>
  <c r="C1120" i="7"/>
  <c r="C1840" i="7"/>
  <c r="C940" i="7"/>
  <c r="C2753" i="7"/>
  <c r="C1390" i="7"/>
  <c r="C2623" i="7"/>
  <c r="B555" i="7"/>
  <c r="B491" i="7"/>
  <c r="C2519" i="7"/>
  <c r="C670" i="7"/>
  <c r="C2467" i="7"/>
  <c r="C1660" i="7"/>
  <c r="C760" i="7"/>
  <c r="F2492" i="7"/>
  <c r="G2752" i="7"/>
  <c r="F2622" i="7"/>
  <c r="G2440" i="7"/>
  <c r="G2779" i="7"/>
  <c r="H488" i="7" a="1"/>
  <c r="F2700" i="7"/>
  <c r="F421" i="7"/>
  <c r="G1479" i="7"/>
  <c r="G2648" i="7"/>
  <c r="F2518" i="7"/>
  <c r="F2570" i="7"/>
  <c r="G2466" i="7"/>
  <c r="G849" i="7"/>
  <c r="G2201" i="7"/>
  <c r="G1389" i="7"/>
  <c r="G2700" i="7"/>
  <c r="G759" i="7"/>
  <c r="H2413" i="7" a="1"/>
  <c r="G100" i="7"/>
  <c r="G34" i="7"/>
  <c r="F2726" i="7"/>
  <c r="G2570" i="7"/>
  <c r="G1659" i="7"/>
  <c r="H2725" i="7" a="1"/>
  <c r="G1569" i="7"/>
  <c r="G2492" i="7"/>
  <c r="G939" i="7"/>
  <c r="H420" i="7" a="1"/>
  <c r="G2596" i="7"/>
  <c r="F2466" i="7"/>
  <c r="G422" i="7"/>
  <c r="G2726" i="7"/>
  <c r="G228" i="7"/>
  <c r="G1119" i="7"/>
  <c r="H2751" i="7" a="1"/>
  <c r="G2622" i="7"/>
  <c r="G2544" i="7"/>
  <c r="F2779" i="7"/>
  <c r="G2110" i="7"/>
  <c r="G2674" i="7"/>
  <c r="G1929" i="7"/>
  <c r="G292" i="7"/>
  <c r="G489" i="7"/>
  <c r="H2805" i="7" a="1"/>
  <c r="F490" i="7"/>
  <c r="G164" i="7"/>
  <c r="H2778" i="7" a="1"/>
  <c r="G1839" i="7"/>
  <c r="G579" i="7"/>
  <c r="H33" i="7" a="1"/>
  <c r="G357" i="7"/>
  <c r="G2518" i="7"/>
  <c r="G1029" i="7"/>
  <c r="H227" i="7" a="1"/>
  <c r="H2517" i="7" a="1"/>
  <c r="G669" i="7"/>
  <c r="G1299" i="7"/>
  <c r="G2806" i="7"/>
  <c r="F356" i="7"/>
  <c r="F2648" i="7"/>
  <c r="F37" i="7"/>
  <c r="F2544" i="7"/>
  <c r="G2019" i="7"/>
  <c r="F2806" i="7"/>
  <c r="F2596" i="7"/>
  <c r="F2440" i="7"/>
  <c r="F2674" i="7"/>
  <c r="G1749" i="7"/>
  <c r="H163" i="7" a="1"/>
  <c r="F2752" i="7"/>
  <c r="G1209" i="7"/>
  <c r="H99" i="7" a="1"/>
  <c r="H2805" i="7" l="1"/>
  <c r="H420" i="7"/>
  <c r="H2413" i="7"/>
  <c r="H2751" i="7"/>
  <c r="H2725" i="7"/>
  <c r="H2517" i="7"/>
  <c r="H163" i="7"/>
  <c r="H99" i="7"/>
  <c r="H488" i="7"/>
  <c r="H227" i="7"/>
  <c r="H2778" i="7"/>
  <c r="H33" i="7"/>
  <c r="B2780" i="7"/>
  <c r="B2807" i="7" s="1"/>
  <c r="B2546" i="7"/>
  <c r="B2598" i="7"/>
  <c r="C2021" i="7"/>
  <c r="C2676" i="7"/>
  <c r="C2494" i="7"/>
  <c r="B229" i="7"/>
  <c r="C166" i="7"/>
  <c r="C102" i="7"/>
  <c r="C1841" i="7"/>
  <c r="C2111" i="7"/>
  <c r="C2202" i="7" s="1"/>
  <c r="C1031" i="7"/>
  <c r="C2650" i="7"/>
  <c r="C1931" i="7"/>
  <c r="C581" i="7"/>
  <c r="C491" i="7"/>
  <c r="B39" i="7"/>
  <c r="C1301" i="7"/>
  <c r="C230" i="7"/>
  <c r="B2754" i="7"/>
  <c r="C941" i="7"/>
  <c r="C2754" i="7"/>
  <c r="C2598" i="7"/>
  <c r="C1481" i="7"/>
  <c r="C671" i="7"/>
  <c r="B2572" i="7"/>
  <c r="B2624" i="7"/>
  <c r="B357" i="7"/>
  <c r="B422" i="7" s="1"/>
  <c r="B293" i="7"/>
  <c r="B2676" i="7"/>
  <c r="B2702" i="7"/>
  <c r="C1571" i="7"/>
  <c r="B2520" i="7"/>
  <c r="B556" i="7"/>
  <c r="B492" i="7"/>
  <c r="C1211" i="7"/>
  <c r="C1391" i="7"/>
  <c r="C2702" i="7"/>
  <c r="C36" i="7"/>
  <c r="C2520" i="7"/>
  <c r="C851" i="7"/>
  <c r="C2546" i="7"/>
  <c r="C2780" i="7"/>
  <c r="C2807" i="7" s="1"/>
  <c r="C358" i="7"/>
  <c r="C423" i="7" s="1"/>
  <c r="C1661" i="7"/>
  <c r="C1121" i="7"/>
  <c r="C1751" i="7"/>
  <c r="B165" i="7"/>
  <c r="B101" i="7"/>
  <c r="B2494" i="7"/>
  <c r="B2650" i="7"/>
  <c r="C2572" i="7"/>
  <c r="C2728" i="7"/>
  <c r="B2728" i="7"/>
  <c r="C761" i="7"/>
  <c r="C294" i="7"/>
  <c r="C2624" i="7"/>
  <c r="H2440" i="7" a="1"/>
  <c r="F2623" i="7"/>
  <c r="G1570" i="7"/>
  <c r="G760" i="7"/>
  <c r="F2545" i="7"/>
  <c r="F2571" i="7"/>
  <c r="H164" i="7" a="1"/>
  <c r="G580" i="7"/>
  <c r="G2780" i="7"/>
  <c r="F2675" i="7"/>
  <c r="G2020" i="7"/>
  <c r="G850" i="7"/>
  <c r="H421" i="7" a="1"/>
  <c r="H2806" i="7" a="1"/>
  <c r="G490" i="7"/>
  <c r="G2727" i="7"/>
  <c r="F2727" i="7"/>
  <c r="H292" i="7" a="1"/>
  <c r="H228" i="7" a="1"/>
  <c r="F2649" i="7"/>
  <c r="F2467" i="7"/>
  <c r="F2753" i="7"/>
  <c r="G2597" i="7"/>
  <c r="G1390" i="7"/>
  <c r="G2807" i="7"/>
  <c r="F2780" i="7"/>
  <c r="F491" i="7"/>
  <c r="G293" i="7"/>
  <c r="H2779" i="7" a="1"/>
  <c r="F2701" i="7"/>
  <c r="H2544" i="7" a="1"/>
  <c r="G1210" i="7"/>
  <c r="G2701" i="7"/>
  <c r="G2675" i="7"/>
  <c r="G2623" i="7"/>
  <c r="G1030" i="7"/>
  <c r="G2649" i="7"/>
  <c r="G2467" i="7"/>
  <c r="G1480" i="7"/>
  <c r="F2519" i="7"/>
  <c r="G423" i="7"/>
  <c r="H100" i="7" a="1"/>
  <c r="G1930" i="7"/>
  <c r="G2571" i="7"/>
  <c r="G35" i="7"/>
  <c r="G2519" i="7"/>
  <c r="F38" i="7"/>
  <c r="G1300" i="7"/>
  <c r="G2545" i="7"/>
  <c r="H34" i="7" a="1"/>
  <c r="G1840" i="7"/>
  <c r="H2752" i="7" a="1"/>
  <c r="G229" i="7"/>
  <c r="G1750" i="7"/>
  <c r="G165" i="7"/>
  <c r="H555" i="7" a="1"/>
  <c r="G2753" i="7"/>
  <c r="G2202" i="7"/>
  <c r="G358" i="7"/>
  <c r="H357" i="7" a="1"/>
  <c r="G1120" i="7"/>
  <c r="G101" i="7"/>
  <c r="G940" i="7"/>
  <c r="H489" i="7" a="1"/>
  <c r="G1660" i="7"/>
  <c r="F2597" i="7"/>
  <c r="F357" i="7"/>
  <c r="F422" i="7"/>
  <c r="F2807" i="7"/>
  <c r="G2111" i="7"/>
  <c r="F2493" i="7"/>
  <c r="G2493" i="7"/>
  <c r="G670" i="7"/>
  <c r="H2806" i="7" l="1"/>
  <c r="H421" i="7"/>
  <c r="H357" i="7"/>
  <c r="H2440" i="7"/>
  <c r="H34" i="7"/>
  <c r="H2752" i="7"/>
  <c r="H2779" i="7"/>
  <c r="H228" i="7"/>
  <c r="H292" i="7"/>
  <c r="H555" i="7"/>
  <c r="H489" i="7"/>
  <c r="H2544" i="7"/>
  <c r="H100" i="7"/>
  <c r="H164" i="7"/>
  <c r="C1302" i="7"/>
  <c r="B2651" i="7"/>
  <c r="C2625" i="7"/>
  <c r="C672" i="7"/>
  <c r="B2573" i="7"/>
  <c r="C37" i="7"/>
  <c r="B2755" i="7"/>
  <c r="B2599" i="7"/>
  <c r="C2022" i="7"/>
  <c r="B2703" i="7"/>
  <c r="C2781" i="7"/>
  <c r="C2808" i="7" s="1"/>
  <c r="C2703" i="7"/>
  <c r="C852" i="7"/>
  <c r="C2547" i="7"/>
  <c r="B2729" i="7"/>
  <c r="C2521" i="7"/>
  <c r="C1842" i="7"/>
  <c r="C2651" i="7"/>
  <c r="C2755" i="7"/>
  <c r="B166" i="7"/>
  <c r="B102" i="7"/>
  <c r="C1212" i="7"/>
  <c r="C2573" i="7"/>
  <c r="C2729" i="7"/>
  <c r="C2677" i="7"/>
  <c r="C167" i="7"/>
  <c r="C103" i="7"/>
  <c r="B557" i="7"/>
  <c r="B493" i="7"/>
  <c r="C1392" i="7"/>
  <c r="B230" i="7"/>
  <c r="B2547" i="7"/>
  <c r="B358" i="7"/>
  <c r="B423" i="7" s="1"/>
  <c r="C762" i="7"/>
  <c r="C1032" i="7"/>
  <c r="B40" i="7"/>
  <c r="C231" i="7"/>
  <c r="C2112" i="7"/>
  <c r="C2203" i="7" s="1"/>
  <c r="B2677" i="7"/>
  <c r="B2521" i="7"/>
  <c r="C1932" i="7"/>
  <c r="C359" i="7"/>
  <c r="C424" i="7" s="1"/>
  <c r="C2599" i="7"/>
  <c r="C1752" i="7"/>
  <c r="C942" i="7"/>
  <c r="C1482" i="7"/>
  <c r="C582" i="7"/>
  <c r="C492" i="7"/>
  <c r="C1122" i="7"/>
  <c r="C1662" i="7"/>
  <c r="C1572" i="7"/>
  <c r="B2781" i="7"/>
  <c r="B2808" i="7" s="1"/>
  <c r="B294" i="7"/>
  <c r="B2625" i="7"/>
  <c r="C295" i="7"/>
  <c r="H165" i="7" a="1"/>
  <c r="H2649" i="7" a="1"/>
  <c r="F2702" i="7"/>
  <c r="G2728" i="7"/>
  <c r="G2572" i="7"/>
  <c r="G1751" i="7"/>
  <c r="G2808" i="7"/>
  <c r="H2701" i="7" a="1"/>
  <c r="G851" i="7"/>
  <c r="G1841" i="7"/>
  <c r="G166" i="7"/>
  <c r="G2598" i="7"/>
  <c r="G2754" i="7"/>
  <c r="G1661" i="7"/>
  <c r="F358" i="7"/>
  <c r="H490" i="7" a="1"/>
  <c r="H101" i="7" a="1"/>
  <c r="G1391" i="7"/>
  <c r="F2728" i="7"/>
  <c r="G294" i="7"/>
  <c r="H229" i="7" a="1"/>
  <c r="H423" i="7" a="1"/>
  <c r="G491" i="7"/>
  <c r="G1571" i="7"/>
  <c r="G2702" i="7"/>
  <c r="G2676" i="7"/>
  <c r="G2624" i="7"/>
  <c r="G2520" i="7"/>
  <c r="F2546" i="7"/>
  <c r="F2572" i="7"/>
  <c r="G230" i="7"/>
  <c r="F2598" i="7"/>
  <c r="G2112" i="7"/>
  <c r="H2807" i="7" a="1"/>
  <c r="G2203" i="7"/>
  <c r="F2781" i="7"/>
  <c r="H293" i="7" a="1"/>
  <c r="G761" i="7"/>
  <c r="G671" i="7"/>
  <c r="F2520" i="7"/>
  <c r="G2781" i="7"/>
  <c r="G1031" i="7"/>
  <c r="G102" i="7"/>
  <c r="H358" i="7" a="1"/>
  <c r="H556" i="7" a="1"/>
  <c r="F2650" i="7"/>
  <c r="G36" i="7"/>
  <c r="H2467" i="7" a="1"/>
  <c r="G359" i="7"/>
  <c r="G1481" i="7"/>
  <c r="F423" i="7"/>
  <c r="F2808" i="7"/>
  <c r="G2546" i="7"/>
  <c r="F2494" i="7"/>
  <c r="G2494" i="7"/>
  <c r="G1301" i="7"/>
  <c r="G1121" i="7"/>
  <c r="F2624" i="7"/>
  <c r="H35" i="7" a="1"/>
  <c r="G424" i="7"/>
  <c r="F2754" i="7"/>
  <c r="F492" i="7"/>
  <c r="G581" i="7"/>
  <c r="F39" i="7"/>
  <c r="F2676" i="7"/>
  <c r="G1931" i="7"/>
  <c r="H422" i="7" a="1"/>
  <c r="H2571" i="7" a="1"/>
  <c r="G2650" i="7"/>
  <c r="G1211" i="7"/>
  <c r="G2021" i="7"/>
  <c r="G941" i="7"/>
  <c r="H2807" i="7" l="1"/>
  <c r="H422" i="7"/>
  <c r="H423" i="7"/>
  <c r="H358" i="7"/>
  <c r="H556" i="7"/>
  <c r="H2701" i="7"/>
  <c r="H490" i="7"/>
  <c r="H101" i="7"/>
  <c r="H35" i="7"/>
  <c r="H165" i="7"/>
  <c r="H229" i="7"/>
  <c r="H2467" i="7"/>
  <c r="H2571" i="7"/>
  <c r="H293" i="7"/>
  <c r="H2649" i="7"/>
  <c r="B2782" i="7"/>
  <c r="B2809" i="7" s="1"/>
  <c r="C673" i="7"/>
  <c r="B2704" i="7"/>
  <c r="B295" i="7"/>
  <c r="C360" i="7"/>
  <c r="C425" i="7" s="1"/>
  <c r="C1663" i="7"/>
  <c r="C853" i="7"/>
  <c r="B103" i="7"/>
  <c r="B167" i="7"/>
  <c r="C1933" i="7"/>
  <c r="C943" i="7"/>
  <c r="C38" i="7"/>
  <c r="B2678" i="7"/>
  <c r="C1573" i="7"/>
  <c r="C1483" i="7"/>
  <c r="C2704" i="7"/>
  <c r="C2756" i="7"/>
  <c r="B2652" i="7"/>
  <c r="B231" i="7"/>
  <c r="C2548" i="7"/>
  <c r="C2113" i="7"/>
  <c r="C2204" i="7" s="1"/>
  <c r="B2600" i="7"/>
  <c r="C1393" i="7"/>
  <c r="C1033" i="7"/>
  <c r="C2023" i="7"/>
  <c r="C296" i="7"/>
  <c r="B558" i="7"/>
  <c r="B494" i="7"/>
  <c r="C1753" i="7"/>
  <c r="C2730" i="7"/>
  <c r="B359" i="7"/>
  <c r="B424" i="7" s="1"/>
  <c r="C1213" i="7"/>
  <c r="C2782" i="7"/>
  <c r="C2809" i="7" s="1"/>
  <c r="B2756" i="7"/>
  <c r="B2626" i="7"/>
  <c r="C763" i="7"/>
  <c r="C1303" i="7"/>
  <c r="C2626" i="7"/>
  <c r="C1123" i="7"/>
  <c r="C232" i="7"/>
  <c r="B41" i="7"/>
  <c r="C2600" i="7"/>
  <c r="C583" i="7"/>
  <c r="C493" i="7"/>
  <c r="C1843" i="7"/>
  <c r="B2548" i="7"/>
  <c r="B2574" i="7"/>
  <c r="C168" i="7"/>
  <c r="C104" i="7"/>
  <c r="C2678" i="7"/>
  <c r="C2574" i="7"/>
  <c r="C2652" i="7"/>
  <c r="B2730" i="7"/>
  <c r="H294" i="7" a="1"/>
  <c r="G1752" i="7"/>
  <c r="G2755" i="7"/>
  <c r="F2547" i="7"/>
  <c r="G1032" i="7"/>
  <c r="G425" i="7"/>
  <c r="G231" i="7"/>
  <c r="F2573" i="7"/>
  <c r="G2521" i="7"/>
  <c r="G2625" i="7"/>
  <c r="G582" i="7"/>
  <c r="F40" i="7"/>
  <c r="G2651" i="7"/>
  <c r="G1212" i="7"/>
  <c r="H102" i="7" a="1"/>
  <c r="G295" i="7"/>
  <c r="G2599" i="7"/>
  <c r="F493" i="7"/>
  <c r="H557" i="7" a="1"/>
  <c r="G2703" i="7"/>
  <c r="F2677" i="7"/>
  <c r="G2729" i="7"/>
  <c r="G2782" i="7"/>
  <c r="G762" i="7"/>
  <c r="G1482" i="7"/>
  <c r="G942" i="7"/>
  <c r="G1302" i="7"/>
  <c r="F2521" i="7"/>
  <c r="H2808" i="7" a="1"/>
  <c r="G852" i="7"/>
  <c r="F2782" i="7"/>
  <c r="F359" i="7"/>
  <c r="G1392" i="7"/>
  <c r="F2599" i="7"/>
  <c r="G37" i="7"/>
  <c r="G2113" i="7"/>
  <c r="H2598" i="7" a="1"/>
  <c r="F2703" i="7"/>
  <c r="H2494" i="7" a="1"/>
  <c r="G2204" i="7"/>
  <c r="G1842" i="7"/>
  <c r="G167" i="7"/>
  <c r="H2728" i="7" a="1"/>
  <c r="F2755" i="7"/>
  <c r="G2677" i="7"/>
  <c r="H2676" i="7" a="1"/>
  <c r="H491" i="7" a="1"/>
  <c r="G360" i="7"/>
  <c r="G2809" i="7"/>
  <c r="H230" i="7" a="1"/>
  <c r="G1932" i="7"/>
  <c r="G2022" i="7"/>
  <c r="G1122" i="7"/>
  <c r="G492" i="7"/>
  <c r="G1662" i="7"/>
  <c r="H36" i="7" a="1"/>
  <c r="G2547" i="7"/>
  <c r="F2729" i="7"/>
  <c r="G672" i="7"/>
  <c r="F2625" i="7"/>
  <c r="G2573" i="7"/>
  <c r="F424" i="7"/>
  <c r="F2651" i="7"/>
  <c r="F2809" i="7"/>
  <c r="G103" i="7"/>
  <c r="G1572" i="7"/>
  <c r="H166" i="7" a="1"/>
  <c r="H2808" i="7" l="1"/>
  <c r="H2728" i="7"/>
  <c r="H102" i="7"/>
  <c r="H294" i="7"/>
  <c r="H166" i="7"/>
  <c r="H2676" i="7"/>
  <c r="H230" i="7"/>
  <c r="H557" i="7"/>
  <c r="H2494" i="7"/>
  <c r="H36" i="7"/>
  <c r="H2598" i="7"/>
  <c r="H491" i="7"/>
  <c r="B2757" i="7"/>
  <c r="C1304" i="7"/>
  <c r="C2679" i="7"/>
  <c r="C674" i="7"/>
  <c r="C1214" i="7"/>
  <c r="B2653" i="7"/>
  <c r="B559" i="7"/>
  <c r="B495" i="7"/>
  <c r="C944" i="7"/>
  <c r="C1934" i="7"/>
  <c r="C233" i="7"/>
  <c r="C854" i="7"/>
  <c r="B360" i="7"/>
  <c r="B425" i="7" s="1"/>
  <c r="C584" i="7"/>
  <c r="C494" i="7"/>
  <c r="C2731" i="7"/>
  <c r="B2731" i="7"/>
  <c r="B2601" i="7"/>
  <c r="C1484" i="7"/>
  <c r="B296" i="7"/>
  <c r="C1574" i="7"/>
  <c r="C1034" i="7"/>
  <c r="C764" i="7"/>
  <c r="C2114" i="7"/>
  <c r="C2205" i="7" s="1"/>
  <c r="C297" i="7"/>
  <c r="C1124" i="7"/>
  <c r="C2627" i="7"/>
  <c r="C2653" i="7"/>
  <c r="B2783" i="7"/>
  <c r="B2810" i="7" s="1"/>
  <c r="C1664" i="7"/>
  <c r="C2024" i="7"/>
  <c r="C1754" i="7"/>
  <c r="C169" i="7"/>
  <c r="C105" i="7"/>
  <c r="B2705" i="7"/>
  <c r="C1844" i="7"/>
  <c r="C39" i="7"/>
  <c r="C2575" i="7"/>
  <c r="C2601" i="7"/>
  <c r="B2575" i="7"/>
  <c r="B42" i="7"/>
  <c r="C361" i="7"/>
  <c r="C426" i="7" s="1"/>
  <c r="B2627" i="7"/>
  <c r="B2679" i="7"/>
  <c r="C2705" i="7"/>
  <c r="C1394" i="7"/>
  <c r="C2757" i="7"/>
  <c r="B232" i="7"/>
  <c r="C2783" i="7"/>
  <c r="C2810" i="7" s="1"/>
  <c r="B168" i="7"/>
  <c r="B104" i="7"/>
  <c r="G763" i="7"/>
  <c r="H492" i="7" a="1"/>
  <c r="G1753" i="7"/>
  <c r="G2600" i="7"/>
  <c r="G2652" i="7"/>
  <c r="F41" i="7"/>
  <c r="G1213" i="7"/>
  <c r="G2678" i="7"/>
  <c r="G38" i="7"/>
  <c r="G2783" i="7"/>
  <c r="H2703" i="7" a="1"/>
  <c r="F425" i="7"/>
  <c r="G2114" i="7"/>
  <c r="G2574" i="7"/>
  <c r="G1843" i="7"/>
  <c r="G2548" i="7"/>
  <c r="H37" i="7" a="1"/>
  <c r="G2704" i="7"/>
  <c r="G296" i="7"/>
  <c r="G2626" i="7"/>
  <c r="G2023" i="7"/>
  <c r="H2809" i="7" a="1"/>
  <c r="G426" i="7"/>
  <c r="H558" i="7" a="1"/>
  <c r="G168" i="7"/>
  <c r="G853" i="7"/>
  <c r="G1123" i="7"/>
  <c r="F2783" i="7"/>
  <c r="G943" i="7"/>
  <c r="G2205" i="7"/>
  <c r="H360" i="7" a="1"/>
  <c r="F2704" i="7"/>
  <c r="H2782" i="7" a="1"/>
  <c r="G1033" i="7"/>
  <c r="F2678" i="7"/>
  <c r="G583" i="7"/>
  <c r="G673" i="7"/>
  <c r="H167" i="7" a="1"/>
  <c r="H2625" i="7" a="1"/>
  <c r="H424" i="7" a="1"/>
  <c r="F2810" i="7"/>
  <c r="F2652" i="7"/>
  <c r="G1573" i="7"/>
  <c r="H295" i="7" a="1"/>
  <c r="F2600" i="7"/>
  <c r="G1483" i="7"/>
  <c r="G2810" i="7"/>
  <c r="G104" i="7"/>
  <c r="H359" i="7" a="1"/>
  <c r="F2574" i="7"/>
  <c r="G361" i="7"/>
  <c r="G1393" i="7"/>
  <c r="H103" i="7" a="1"/>
  <c r="G2756" i="7"/>
  <c r="F2756" i="7"/>
  <c r="H2755" i="7" a="1"/>
  <c r="F494" i="7"/>
  <c r="G1933" i="7"/>
  <c r="G2730" i="7"/>
  <c r="F2548" i="7"/>
  <c r="G1663" i="7"/>
  <c r="F360" i="7"/>
  <c r="G1303" i="7"/>
  <c r="H231" i="7" a="1"/>
  <c r="F2730" i="7"/>
  <c r="G493" i="7"/>
  <c r="F2626" i="7"/>
  <c r="H2521" i="7" a="1"/>
  <c r="G232" i="7"/>
  <c r="H2809" i="7" l="1"/>
  <c r="H424" i="7"/>
  <c r="H359" i="7"/>
  <c r="H360" i="7"/>
  <c r="H103" i="7"/>
  <c r="H295" i="7"/>
  <c r="H167" i="7"/>
  <c r="H492" i="7"/>
  <c r="H231" i="7"/>
  <c r="H2703" i="7"/>
  <c r="H2625" i="7"/>
  <c r="H37" i="7"/>
  <c r="H558" i="7"/>
  <c r="H2782" i="7"/>
  <c r="H2755" i="7"/>
  <c r="H2521" i="7"/>
  <c r="C675" i="7"/>
  <c r="C2025" i="7"/>
  <c r="C1305" i="7"/>
  <c r="C2732" i="7"/>
  <c r="C1845" i="7"/>
  <c r="C2680" i="7"/>
  <c r="B361" i="7"/>
  <c r="B426" i="7" s="1"/>
  <c r="B2758" i="7"/>
  <c r="B233" i="7"/>
  <c r="C2602" i="7"/>
  <c r="C362" i="7"/>
  <c r="C427" i="7" s="1"/>
  <c r="B2628" i="7"/>
  <c r="C40" i="7"/>
  <c r="B2706" i="7"/>
  <c r="C1935" i="7"/>
  <c r="C1575" i="7"/>
  <c r="C945" i="7"/>
  <c r="B560" i="7"/>
  <c r="B496" i="7"/>
  <c r="B43" i="7"/>
  <c r="B2784" i="7"/>
  <c r="B2811" i="7" s="1"/>
  <c r="C765" i="7"/>
  <c r="B297" i="7"/>
  <c r="C2115" i="7"/>
  <c r="C2206" i="7" s="1"/>
  <c r="C2654" i="7"/>
  <c r="C855" i="7"/>
  <c r="C2758" i="7"/>
  <c r="C2706" i="7"/>
  <c r="C234" i="7"/>
  <c r="C1035" i="7"/>
  <c r="B2602" i="7"/>
  <c r="B105" i="7"/>
  <c r="B169" i="7"/>
  <c r="C2784" i="7"/>
  <c r="C2811" i="7" s="1"/>
  <c r="B2654" i="7"/>
  <c r="C2628" i="7"/>
  <c r="B2732" i="7"/>
  <c r="C1755" i="7"/>
  <c r="C1125" i="7"/>
  <c r="C495" i="7"/>
  <c r="C585" i="7"/>
  <c r="C298" i="7"/>
  <c r="C1665" i="7"/>
  <c r="C1485" i="7"/>
  <c r="C1215" i="7"/>
  <c r="B2680" i="7"/>
  <c r="C1395" i="7"/>
  <c r="C170" i="7"/>
  <c r="C106" i="7"/>
  <c r="F2757" i="7"/>
  <c r="G1574" i="7"/>
  <c r="F2811" i="7"/>
  <c r="G944" i="7"/>
  <c r="G1034" i="7"/>
  <c r="G674" i="7"/>
  <c r="G1484" i="7"/>
  <c r="G2811" i="7"/>
  <c r="G2731" i="7"/>
  <c r="F2679" i="7"/>
  <c r="H232" i="7" a="1"/>
  <c r="H2548" i="7" a="1"/>
  <c r="G362" i="7"/>
  <c r="G854" i="7"/>
  <c r="G2784" i="7"/>
  <c r="H426" i="7" a="1"/>
  <c r="F2731" i="7"/>
  <c r="G2024" i="7"/>
  <c r="G2679" i="7"/>
  <c r="F495" i="7"/>
  <c r="G1754" i="7"/>
  <c r="H425" i="7" a="1"/>
  <c r="G494" i="7"/>
  <c r="H104" i="7" a="1"/>
  <c r="H2810" i="7" a="1"/>
  <c r="F2784" i="7"/>
  <c r="H559" i="7" a="1"/>
  <c r="H493" i="7" a="1"/>
  <c r="F42" i="7"/>
  <c r="H361" i="7" a="1"/>
  <c r="G2653" i="7"/>
  <c r="G584" i="7"/>
  <c r="G2705" i="7"/>
  <c r="H2652" i="7" a="1"/>
  <c r="G427" i="7"/>
  <c r="G1844" i="7"/>
  <c r="G1394" i="7"/>
  <c r="G1214" i="7"/>
  <c r="G169" i="7"/>
  <c r="F2627" i="7"/>
  <c r="F2601" i="7"/>
  <c r="G2601" i="7"/>
  <c r="G1934" i="7"/>
  <c r="F2575" i="7"/>
  <c r="G105" i="7"/>
  <c r="G2575" i="7"/>
  <c r="F2705" i="7"/>
  <c r="H2730" i="7" a="1"/>
  <c r="H38" i="7" a="1"/>
  <c r="G2627" i="7"/>
  <c r="F361" i="7"/>
  <c r="G764" i="7"/>
  <c r="G2115" i="7"/>
  <c r="G2757" i="7"/>
  <c r="G2206" i="7"/>
  <c r="G297" i="7"/>
  <c r="G233" i="7"/>
  <c r="G1304" i="7"/>
  <c r="G1124" i="7"/>
  <c r="F2653" i="7"/>
  <c r="G1664" i="7"/>
  <c r="F426" i="7"/>
  <c r="G39" i="7"/>
  <c r="H296" i="7" a="1"/>
  <c r="H168" i="7" a="1"/>
  <c r="H2810" i="7" l="1"/>
  <c r="H425" i="7"/>
  <c r="H426" i="7"/>
  <c r="H2730" i="7"/>
  <c r="H38" i="7"/>
  <c r="H2548" i="7"/>
  <c r="H168" i="7"/>
  <c r="H296" i="7"/>
  <c r="H2652" i="7"/>
  <c r="H559" i="7"/>
  <c r="H232" i="7"/>
  <c r="H104" i="7"/>
  <c r="H493" i="7"/>
  <c r="H361" i="7"/>
  <c r="C1486" i="7"/>
  <c r="C1126" i="7"/>
  <c r="C2629" i="7"/>
  <c r="C363" i="7"/>
  <c r="C428" i="7" s="1"/>
  <c r="B234" i="7"/>
  <c r="C946" i="7"/>
  <c r="C676" i="7"/>
  <c r="B2759" i="7"/>
  <c r="C1036" i="7"/>
  <c r="C41" i="7"/>
  <c r="B298" i="7"/>
  <c r="C766" i="7"/>
  <c r="C2707" i="7"/>
  <c r="B170" i="7"/>
  <c r="B106" i="7"/>
  <c r="C2733" i="7"/>
  <c r="C2681" i="7"/>
  <c r="C1936" i="7"/>
  <c r="C171" i="7"/>
  <c r="C107" i="7"/>
  <c r="C1576" i="7"/>
  <c r="C496" i="7"/>
  <c r="C586" i="7"/>
  <c r="C2655" i="7"/>
  <c r="B44" i="7"/>
  <c r="C1666" i="7"/>
  <c r="B2655" i="7"/>
  <c r="B2785" i="7"/>
  <c r="B2812" i="7" s="1"/>
  <c r="C2759" i="7"/>
  <c r="B2707" i="7"/>
  <c r="C299" i="7"/>
  <c r="C856" i="7"/>
  <c r="C1306" i="7"/>
  <c r="C235" i="7"/>
  <c r="C1216" i="7"/>
  <c r="B2629" i="7"/>
  <c r="C1756" i="7"/>
  <c r="C1846" i="7"/>
  <c r="C2785" i="7"/>
  <c r="C2812" i="7" s="1"/>
  <c r="B2733" i="7"/>
  <c r="B2681" i="7"/>
  <c r="B362" i="7"/>
  <c r="B427" i="7" s="1"/>
  <c r="B561" i="7"/>
  <c r="B497" i="7"/>
  <c r="C2026" i="7"/>
  <c r="C1396" i="7"/>
  <c r="C2116" i="7"/>
  <c r="C2207" i="7" s="1"/>
  <c r="G298" i="7"/>
  <c r="G765" i="7"/>
  <c r="G2628" i="7"/>
  <c r="G2758" i="7"/>
  <c r="H297" i="7" a="1"/>
  <c r="G363" i="7"/>
  <c r="G2732" i="7"/>
  <c r="H494" i="7" a="1"/>
  <c r="G2602" i="7"/>
  <c r="F2628" i="7"/>
  <c r="H2679" i="7" a="1"/>
  <c r="G1305" i="7"/>
  <c r="F43" i="7"/>
  <c r="F2758" i="7"/>
  <c r="G106" i="7"/>
  <c r="F496" i="7"/>
  <c r="H2575" i="7" a="1"/>
  <c r="F2706" i="7"/>
  <c r="G1395" i="7"/>
  <c r="G495" i="7"/>
  <c r="G1575" i="7"/>
  <c r="G675" i="7"/>
  <c r="H2811" i="7" a="1"/>
  <c r="G2785" i="7"/>
  <c r="G855" i="7"/>
  <c r="G2025" i="7"/>
  <c r="G945" i="7"/>
  <c r="G2706" i="7"/>
  <c r="G1485" i="7"/>
  <c r="G1665" i="7"/>
  <c r="G2116" i="7"/>
  <c r="F427" i="7"/>
  <c r="H39" i="7" a="1"/>
  <c r="F2785" i="7"/>
  <c r="G170" i="7"/>
  <c r="F2654" i="7"/>
  <c r="G2207" i="7"/>
  <c r="G1035" i="7"/>
  <c r="H233" i="7" a="1"/>
  <c r="F2812" i="7"/>
  <c r="G2812" i="7"/>
  <c r="H560" i="7" a="1"/>
  <c r="G2680" i="7"/>
  <c r="H2757" i="7" a="1"/>
  <c r="H2784" i="7" a="1"/>
  <c r="F2680" i="7"/>
  <c r="H105" i="7" a="1"/>
  <c r="G40" i="7"/>
  <c r="F2732" i="7"/>
  <c r="G428" i="7"/>
  <c r="G585" i="7"/>
  <c r="G1845" i="7"/>
  <c r="F2602" i="7"/>
  <c r="G1125" i="7"/>
  <c r="G1935" i="7"/>
  <c r="G2654" i="7"/>
  <c r="H169" i="7" a="1"/>
  <c r="G1755" i="7"/>
  <c r="F362" i="7"/>
  <c r="G234" i="7"/>
  <c r="G1215" i="7"/>
  <c r="H2811" i="7" l="1"/>
  <c r="H105" i="7"/>
  <c r="H2784" i="7"/>
  <c r="H297" i="7"/>
  <c r="H2757" i="7"/>
  <c r="H39" i="7"/>
  <c r="H169" i="7"/>
  <c r="H560" i="7"/>
  <c r="H2575" i="7"/>
  <c r="H494" i="7"/>
  <c r="H233" i="7"/>
  <c r="H2679" i="7"/>
  <c r="C300" i="7"/>
  <c r="C587" i="7"/>
  <c r="C497" i="7"/>
  <c r="C2734" i="7"/>
  <c r="C1127" i="7"/>
  <c r="C1217" i="7"/>
  <c r="B299" i="7"/>
  <c r="C1487" i="7"/>
  <c r="B2734" i="7"/>
  <c r="C1757" i="7"/>
  <c r="C2708" i="7"/>
  <c r="B2786" i="7"/>
  <c r="B2813" i="7" s="1"/>
  <c r="C677" i="7"/>
  <c r="C1667" i="7"/>
  <c r="C857" i="7"/>
  <c r="C1577" i="7"/>
  <c r="C1307" i="7"/>
  <c r="C2027" i="7"/>
  <c r="C1937" i="7"/>
  <c r="C2117" i="7"/>
  <c r="C2208" i="7" s="1"/>
  <c r="B2708" i="7"/>
  <c r="C1847" i="7"/>
  <c r="C1397" i="7"/>
  <c r="C2786" i="7"/>
  <c r="C2813" i="7" s="1"/>
  <c r="B45" i="7"/>
  <c r="C2760" i="7"/>
  <c r="B363" i="7"/>
  <c r="B428" i="7" s="1"/>
  <c r="C172" i="7"/>
  <c r="C108" i="7"/>
  <c r="C767" i="7"/>
  <c r="C2656" i="7"/>
  <c r="B562" i="7"/>
  <c r="B498" i="7"/>
  <c r="B2760" i="7"/>
  <c r="B2656" i="7"/>
  <c r="C947" i="7"/>
  <c r="C2682" i="7"/>
  <c r="C236" i="7"/>
  <c r="B171" i="7"/>
  <c r="B107" i="7"/>
  <c r="C42" i="7"/>
  <c r="C1037" i="7"/>
  <c r="C364" i="7"/>
  <c r="C429" i="7" s="1"/>
  <c r="B2682" i="7"/>
  <c r="B235" i="7"/>
  <c r="G364" i="7"/>
  <c r="H40" i="7" a="1"/>
  <c r="H298" i="7" a="1"/>
  <c r="H561" i="7" a="1"/>
  <c r="F2733" i="7"/>
  <c r="G2707" i="7"/>
  <c r="H106" i="7" a="1"/>
  <c r="G2733" i="7"/>
  <c r="G2813" i="7"/>
  <c r="G1936" i="7"/>
  <c r="G856" i="7"/>
  <c r="G2759" i="7"/>
  <c r="G1306" i="7"/>
  <c r="G676" i="7"/>
  <c r="G586" i="7"/>
  <c r="G41" i="7"/>
  <c r="G2786" i="7"/>
  <c r="G1216" i="7"/>
  <c r="F2681" i="7"/>
  <c r="F2759" i="7"/>
  <c r="G2681" i="7"/>
  <c r="G235" i="7"/>
  <c r="H2602" i="7" a="1"/>
  <c r="G1846" i="7"/>
  <c r="G946" i="7"/>
  <c r="G766" i="7"/>
  <c r="F2813" i="7"/>
  <c r="F44" i="7"/>
  <c r="H427" i="7" a="1"/>
  <c r="H495" i="7" a="1"/>
  <c r="G107" i="7"/>
  <c r="G299" i="7"/>
  <c r="F497" i="7"/>
  <c r="G1486" i="7"/>
  <c r="G1126" i="7"/>
  <c r="H2654" i="7" a="1"/>
  <c r="F2707" i="7"/>
  <c r="G2117" i="7"/>
  <c r="H2706" i="7" a="1"/>
  <c r="H170" i="7" a="1"/>
  <c r="G1396" i="7"/>
  <c r="G1756" i="7"/>
  <c r="G2655" i="7"/>
  <c r="F2655" i="7"/>
  <c r="G429" i="7"/>
  <c r="G1036" i="7"/>
  <c r="G1576" i="7"/>
  <c r="G2629" i="7"/>
  <c r="G2026" i="7"/>
  <c r="F2629" i="7"/>
  <c r="G171" i="7"/>
  <c r="F428" i="7"/>
  <c r="G2208" i="7"/>
  <c r="G496" i="7"/>
  <c r="H362" i="7" a="1"/>
  <c r="F363" i="7"/>
  <c r="G1666" i="7"/>
  <c r="F2786" i="7"/>
  <c r="H234" i="7" a="1"/>
  <c r="H2812" i="7" a="1"/>
  <c r="H2812" i="7" l="1"/>
  <c r="H427" i="7"/>
  <c r="H298" i="7"/>
  <c r="H2654" i="7"/>
  <c r="H40" i="7"/>
  <c r="H2706" i="7"/>
  <c r="H2602" i="7"/>
  <c r="H561" i="7"/>
  <c r="H495" i="7"/>
  <c r="H234" i="7"/>
  <c r="H106" i="7"/>
  <c r="H170" i="7"/>
  <c r="H362" i="7"/>
  <c r="C237" i="7"/>
  <c r="C1578" i="7"/>
  <c r="C2761" i="7"/>
  <c r="B2709" i="7"/>
  <c r="C1038" i="7"/>
  <c r="C2683" i="7"/>
  <c r="C1488" i="7"/>
  <c r="C2028" i="7"/>
  <c r="C948" i="7"/>
  <c r="B364" i="7"/>
  <c r="B429" i="7" s="1"/>
  <c r="C588" i="7"/>
  <c r="C498" i="7"/>
  <c r="C2787" i="7"/>
  <c r="C2814" i="7" s="1"/>
  <c r="C2735" i="7"/>
  <c r="C1668" i="7"/>
  <c r="B2683" i="7"/>
  <c r="B236" i="7"/>
  <c r="C1938" i="7"/>
  <c r="C2118" i="7"/>
  <c r="C2209" i="7" s="1"/>
  <c r="C1758" i="7"/>
  <c r="C678" i="7"/>
  <c r="C2709" i="7"/>
  <c r="C858" i="7"/>
  <c r="C1848" i="7"/>
  <c r="C1308" i="7"/>
  <c r="C365" i="7"/>
  <c r="C430" i="7" s="1"/>
  <c r="C301" i="7"/>
  <c r="B46" i="7"/>
  <c r="B2735" i="7"/>
  <c r="C1398" i="7"/>
  <c r="C768" i="7"/>
  <c r="C43" i="7"/>
  <c r="B172" i="7"/>
  <c r="B108" i="7"/>
  <c r="B2787" i="7"/>
  <c r="B2814" i="7" s="1"/>
  <c r="B300" i="7"/>
  <c r="C1128" i="7"/>
  <c r="B563" i="7"/>
  <c r="B499" i="7"/>
  <c r="C109" i="7"/>
  <c r="C173" i="7"/>
  <c r="B2761" i="7"/>
  <c r="C1218" i="7"/>
  <c r="H2813" i="7" a="1"/>
  <c r="G1397" i="7"/>
  <c r="H562" i="7" a="1"/>
  <c r="G1757" i="7"/>
  <c r="F2656" i="7"/>
  <c r="G2209" i="7"/>
  <c r="G677" i="7"/>
  <c r="F364" i="7"/>
  <c r="G2118" i="7"/>
  <c r="G1127" i="7"/>
  <c r="H428" i="7" a="1"/>
  <c r="G2814" i="7"/>
  <c r="H363" i="7" a="1"/>
  <c r="G365" i="7"/>
  <c r="F2734" i="7"/>
  <c r="F498" i="7"/>
  <c r="F2708" i="7"/>
  <c r="F429" i="7"/>
  <c r="G2760" i="7"/>
  <c r="F2760" i="7"/>
  <c r="G1037" i="7"/>
  <c r="H364" i="7" a="1"/>
  <c r="G236" i="7"/>
  <c r="G497" i="7"/>
  <c r="G587" i="7"/>
  <c r="F45" i="7"/>
  <c r="H496" i="7" a="1"/>
  <c r="G430" i="7"/>
  <c r="G1847" i="7"/>
  <c r="G1307" i="7"/>
  <c r="H235" i="7" a="1"/>
  <c r="G947" i="7"/>
  <c r="G42" i="7"/>
  <c r="G2027" i="7"/>
  <c r="H2681" i="7" a="1"/>
  <c r="F2682" i="7"/>
  <c r="G1937" i="7"/>
  <c r="G2656" i="7"/>
  <c r="H2733" i="7" a="1"/>
  <c r="G2708" i="7"/>
  <c r="H41" i="7" a="1"/>
  <c r="G1667" i="7"/>
  <c r="H2629" i="7" a="1"/>
  <c r="G1487" i="7"/>
  <c r="H107" i="7" a="1"/>
  <c r="G2787" i="7"/>
  <c r="G108" i="7"/>
  <c r="G1217" i="7"/>
  <c r="G172" i="7"/>
  <c r="G767" i="7"/>
  <c r="G857" i="7"/>
  <c r="G300" i="7"/>
  <c r="G2682" i="7"/>
  <c r="G1577" i="7"/>
  <c r="F2814" i="7"/>
  <c r="G2734" i="7"/>
  <c r="F2787" i="7"/>
  <c r="H299" i="7" a="1"/>
  <c r="H2813" i="7" l="1"/>
  <c r="H428" i="7"/>
  <c r="H299" i="7"/>
  <c r="H2629" i="7"/>
  <c r="H107" i="7"/>
  <c r="H235" i="7"/>
  <c r="H496" i="7"/>
  <c r="H2681" i="7"/>
  <c r="H41" i="7"/>
  <c r="H363" i="7"/>
  <c r="H562" i="7"/>
  <c r="H364" i="7"/>
  <c r="H2733" i="7"/>
  <c r="C589" i="7"/>
  <c r="C499" i="7"/>
  <c r="C859" i="7"/>
  <c r="C1759" i="7"/>
  <c r="B2736" i="7"/>
  <c r="B564" i="7"/>
  <c r="B500" i="7"/>
  <c r="C2029" i="7"/>
  <c r="C2710" i="7"/>
  <c r="C2788" i="7"/>
  <c r="C2815" i="7" s="1"/>
  <c r="C238" i="7"/>
  <c r="C366" i="7"/>
  <c r="C431" i="7" s="1"/>
  <c r="C949" i="7"/>
  <c r="C1489" i="7"/>
  <c r="C2736" i="7"/>
  <c r="C2762" i="7"/>
  <c r="C174" i="7"/>
  <c r="C110" i="7"/>
  <c r="C1309" i="7"/>
  <c r="B109" i="7"/>
  <c r="B173" i="7"/>
  <c r="B2762" i="7"/>
  <c r="B301" i="7"/>
  <c r="C679" i="7"/>
  <c r="C1579" i="7"/>
  <c r="B237" i="7"/>
  <c r="C1399" i="7"/>
  <c r="C769" i="7"/>
  <c r="C1039" i="7"/>
  <c r="C1129" i="7"/>
  <c r="C1669" i="7"/>
  <c r="B2788" i="7"/>
  <c r="B2815" i="7" s="1"/>
  <c r="C1219" i="7"/>
  <c r="C44" i="7"/>
  <c r="B2710" i="7"/>
  <c r="C302" i="7"/>
  <c r="B365" i="7"/>
  <c r="B430" i="7" s="1"/>
  <c r="B47" i="7"/>
  <c r="C1939" i="7"/>
  <c r="C1849" i="7"/>
  <c r="C2119" i="7"/>
  <c r="C2210" i="7" s="1"/>
  <c r="H108" i="7" a="1"/>
  <c r="G2761" i="7"/>
  <c r="G431" i="7"/>
  <c r="G2683" i="7"/>
  <c r="H42" i="7" a="1"/>
  <c r="F2761" i="7"/>
  <c r="G43" i="7"/>
  <c r="G1488" i="7"/>
  <c r="G768" i="7"/>
  <c r="H563" i="7" a="1"/>
  <c r="F2683" i="7"/>
  <c r="F2815" i="7"/>
  <c r="G1038" i="7"/>
  <c r="F365" i="7"/>
  <c r="H2708" i="7" a="1"/>
  <c r="G1398" i="7"/>
  <c r="G588" i="7"/>
  <c r="G1578" i="7"/>
  <c r="G2210" i="7"/>
  <c r="F2709" i="7"/>
  <c r="G366" i="7"/>
  <c r="F499" i="7"/>
  <c r="G1938" i="7"/>
  <c r="G1758" i="7"/>
  <c r="G498" i="7"/>
  <c r="G1308" i="7"/>
  <c r="G2735" i="7"/>
  <c r="H429" i="7" a="1"/>
  <c r="F2788" i="7"/>
  <c r="H2787" i="7" a="1"/>
  <c r="G237" i="7"/>
  <c r="H2656" i="7" a="1"/>
  <c r="G948" i="7"/>
  <c r="G173" i="7"/>
  <c r="G301" i="7"/>
  <c r="G2709" i="7"/>
  <c r="G1128" i="7"/>
  <c r="F2735" i="7"/>
  <c r="F46" i="7"/>
  <c r="H2760" i="7" a="1"/>
  <c r="H497" i="7" a="1"/>
  <c r="G2788" i="7"/>
  <c r="G2119" i="7"/>
  <c r="G2815" i="7"/>
  <c r="H300" i="7" a="1"/>
  <c r="G1848" i="7"/>
  <c r="G1218" i="7"/>
  <c r="H2814" i="7" a="1"/>
  <c r="G2028" i="7"/>
  <c r="G858" i="7"/>
  <c r="G678" i="7"/>
  <c r="F430" i="7"/>
  <c r="G109" i="7"/>
  <c r="G1668" i="7"/>
  <c r="H2814" i="7" l="1"/>
  <c r="H429" i="7"/>
  <c r="H2760" i="7"/>
  <c r="H2656" i="7"/>
  <c r="H2787" i="7"/>
  <c r="H2708" i="7"/>
  <c r="H300" i="7"/>
  <c r="H497" i="7"/>
  <c r="H563" i="7"/>
  <c r="H42" i="7"/>
  <c r="H108" i="7"/>
  <c r="B48" i="7"/>
  <c r="C680" i="7"/>
  <c r="C1220" i="7"/>
  <c r="B302" i="7"/>
  <c r="C175" i="7"/>
  <c r="C111" i="7"/>
  <c r="C1580" i="7"/>
  <c r="B2763" i="7"/>
  <c r="C1310" i="7"/>
  <c r="C1130" i="7"/>
  <c r="C1670" i="7"/>
  <c r="B238" i="7"/>
  <c r="C239" i="7"/>
  <c r="C1040" i="7"/>
  <c r="C2737" i="7"/>
  <c r="C860" i="7"/>
  <c r="B174" i="7"/>
  <c r="B110" i="7"/>
  <c r="C1850" i="7"/>
  <c r="C367" i="7"/>
  <c r="C432" i="7" s="1"/>
  <c r="C770" i="7"/>
  <c r="C2789" i="7"/>
  <c r="C2816" i="7" s="1"/>
  <c r="C2120" i="7"/>
  <c r="C2211" i="7" s="1"/>
  <c r="C950" i="7"/>
  <c r="C1400" i="7"/>
  <c r="C2763" i="7"/>
  <c r="C303" i="7"/>
  <c r="B565" i="7"/>
  <c r="B501" i="7"/>
  <c r="C2030" i="7"/>
  <c r="B2737" i="7"/>
  <c r="C1760" i="7"/>
  <c r="C1490" i="7"/>
  <c r="B366" i="7"/>
  <c r="B431" i="7" s="1"/>
  <c r="C590" i="7"/>
  <c r="C500" i="7"/>
  <c r="B2789" i="7"/>
  <c r="B2816" i="7" s="1"/>
  <c r="C1940" i="7"/>
  <c r="C45" i="7"/>
  <c r="F2816" i="7"/>
  <c r="G2120" i="7"/>
  <c r="F500" i="7"/>
  <c r="G2762" i="7"/>
  <c r="G2211" i="7"/>
  <c r="F2736" i="7"/>
  <c r="F47" i="7"/>
  <c r="G2710" i="7"/>
  <c r="G1309" i="7"/>
  <c r="G1669" i="7"/>
  <c r="H173" i="7" a="1"/>
  <c r="F2710" i="7"/>
  <c r="G1759" i="7"/>
  <c r="H301" i="7" a="1"/>
  <c r="G859" i="7"/>
  <c r="G679" i="7"/>
  <c r="G1039" i="7"/>
  <c r="H2735" i="7" a="1"/>
  <c r="G367" i="7"/>
  <c r="H498" i="7" a="1"/>
  <c r="G1579" i="7"/>
  <c r="H109" i="7" a="1"/>
  <c r="G2029" i="7"/>
  <c r="H2815" i="7" a="1"/>
  <c r="H2683" i="7" a="1"/>
  <c r="G302" i="7"/>
  <c r="F2762" i="7"/>
  <c r="G2816" i="7"/>
  <c r="G1939" i="7"/>
  <c r="G238" i="7"/>
  <c r="F431" i="7"/>
  <c r="G44" i="7"/>
  <c r="G2789" i="7"/>
  <c r="G589" i="7"/>
  <c r="F2789" i="7"/>
  <c r="H43" i="7" a="1"/>
  <c r="G949" i="7"/>
  <c r="G432" i="7"/>
  <c r="G1219" i="7"/>
  <c r="G110" i="7"/>
  <c r="G1399" i="7"/>
  <c r="G1129" i="7"/>
  <c r="H430" i="7" a="1"/>
  <c r="G174" i="7"/>
  <c r="G499" i="7"/>
  <c r="H365" i="7" a="1"/>
  <c r="F366" i="7"/>
  <c r="G1489" i="7"/>
  <c r="G1849" i="7"/>
  <c r="G2736" i="7"/>
  <c r="G769" i="7"/>
  <c r="H2815" i="7" l="1"/>
  <c r="H430" i="7"/>
  <c r="H2735" i="7"/>
  <c r="H2683" i="7"/>
  <c r="H109" i="7"/>
  <c r="H43" i="7"/>
  <c r="H173" i="7"/>
  <c r="H365" i="7"/>
  <c r="H498" i="7"/>
  <c r="H301" i="7"/>
  <c r="C1041" i="7"/>
  <c r="C1671" i="7"/>
  <c r="C1851" i="7"/>
  <c r="C591" i="7"/>
  <c r="C501" i="7"/>
  <c r="C2764" i="7"/>
  <c r="C1761" i="7"/>
  <c r="C771" i="7"/>
  <c r="B2764" i="7"/>
  <c r="C46" i="7"/>
  <c r="B111" i="7"/>
  <c r="B175" i="7"/>
  <c r="C1131" i="7"/>
  <c r="C1221" i="7"/>
  <c r="B49" i="7"/>
  <c r="C681" i="7"/>
  <c r="C368" i="7"/>
  <c r="C433" i="7" s="1"/>
  <c r="C240" i="7"/>
  <c r="B566" i="7"/>
  <c r="B502" i="7"/>
  <c r="C1941" i="7"/>
  <c r="C2121" i="7"/>
  <c r="C2212" i="7" s="1"/>
  <c r="C2790" i="7"/>
  <c r="C2817" i="7" s="1"/>
  <c r="C2031" i="7"/>
  <c r="C1581" i="7"/>
  <c r="C861" i="7"/>
  <c r="B239" i="7"/>
  <c r="C304" i="7"/>
  <c r="C1401" i="7"/>
  <c r="C176" i="7"/>
  <c r="C112" i="7"/>
  <c r="C1491" i="7"/>
  <c r="C951" i="7"/>
  <c r="B367" i="7"/>
  <c r="B432" i="7" s="1"/>
  <c r="B303" i="7"/>
  <c r="B2790" i="7"/>
  <c r="B2817" i="7" s="1"/>
  <c r="C1311" i="7"/>
  <c r="G2212" i="7"/>
  <c r="H2762" i="7" a="1"/>
  <c r="G1580" i="7"/>
  <c r="G1850" i="7"/>
  <c r="H431" i="7" a="1"/>
  <c r="G1940" i="7"/>
  <c r="G2817" i="7"/>
  <c r="F2763" i="7"/>
  <c r="G590" i="7"/>
  <c r="G500" i="7"/>
  <c r="H2789" i="7" a="1"/>
  <c r="G175" i="7"/>
  <c r="G1670" i="7"/>
  <c r="G1130" i="7"/>
  <c r="F2817" i="7"/>
  <c r="H110" i="7" a="1"/>
  <c r="F2790" i="7"/>
  <c r="G1400" i="7"/>
  <c r="G2030" i="7"/>
  <c r="H238" i="7" a="1"/>
  <c r="H302" i="7" a="1"/>
  <c r="G680" i="7"/>
  <c r="F2737" i="7"/>
  <c r="G860" i="7"/>
  <c r="G2790" i="7"/>
  <c r="G45" i="7"/>
  <c r="H44" i="7" a="1"/>
  <c r="G1220" i="7"/>
  <c r="H499" i="7" a="1"/>
  <c r="G433" i="7"/>
  <c r="G2737" i="7"/>
  <c r="G950" i="7"/>
  <c r="G1760" i="7"/>
  <c r="G368" i="7"/>
  <c r="G770" i="7"/>
  <c r="G2121" i="7"/>
  <c r="G239" i="7"/>
  <c r="H2710" i="7" a="1"/>
  <c r="H2816" i="7" a="1"/>
  <c r="F367" i="7"/>
  <c r="G1310" i="7"/>
  <c r="F501" i="7"/>
  <c r="G2763" i="7"/>
  <c r="F432" i="7"/>
  <c r="G303" i="7"/>
  <c r="G111" i="7"/>
  <c r="G1490" i="7"/>
  <c r="G1040" i="7"/>
  <c r="F48" i="7"/>
  <c r="H2816" i="7" l="1"/>
  <c r="H431" i="7"/>
  <c r="H499" i="7"/>
  <c r="H302" i="7"/>
  <c r="H110" i="7"/>
  <c r="H2762" i="7"/>
  <c r="H2710" i="7"/>
  <c r="H44" i="7"/>
  <c r="H2789" i="7"/>
  <c r="H238" i="7"/>
  <c r="C1762" i="7"/>
  <c r="C177" i="7"/>
  <c r="C113" i="7"/>
  <c r="B304" i="7"/>
  <c r="C1312" i="7"/>
  <c r="C47" i="7"/>
  <c r="C2791" i="7"/>
  <c r="C2818" i="7" s="1"/>
  <c r="C1132" i="7"/>
  <c r="B368" i="7"/>
  <c r="B433" i="7" s="1"/>
  <c r="C241" i="7"/>
  <c r="C305" i="7"/>
  <c r="B2791" i="7"/>
  <c r="B2818" i="7" s="1"/>
  <c r="C592" i="7"/>
  <c r="C502" i="7"/>
  <c r="C1582" i="7"/>
  <c r="C1672" i="7"/>
  <c r="C2032" i="7"/>
  <c r="C1222" i="7"/>
  <c r="C682" i="7"/>
  <c r="C1492" i="7"/>
  <c r="C772" i="7"/>
  <c r="B240" i="7"/>
  <c r="C862" i="7"/>
  <c r="C952" i="7"/>
  <c r="C1402" i="7"/>
  <c r="C1042" i="7"/>
  <c r="B176" i="7"/>
  <c r="B112" i="7"/>
  <c r="C1942" i="7"/>
  <c r="C369" i="7"/>
  <c r="C434" i="7" s="1"/>
  <c r="C2122" i="7"/>
  <c r="C2213" i="7" s="1"/>
  <c r="B567" i="7"/>
  <c r="B503" i="7"/>
  <c r="B50" i="7"/>
  <c r="C1852" i="7"/>
  <c r="G1671" i="7"/>
  <c r="H566" i="7" a="1"/>
  <c r="G1851" i="7"/>
  <c r="G681" i="7"/>
  <c r="H2737" i="7" a="1"/>
  <c r="G1581" i="7"/>
  <c r="F2764" i="7"/>
  <c r="H111" i="7" a="1"/>
  <c r="H175" i="7" a="1"/>
  <c r="F2818" i="7"/>
  <c r="G951" i="7"/>
  <c r="H432" i="7" a="1"/>
  <c r="G2791" i="7"/>
  <c r="H303" i="7" a="1"/>
  <c r="G1761" i="7"/>
  <c r="G2031" i="7"/>
  <c r="H368" i="7" a="1"/>
  <c r="H2817" i="7" a="1"/>
  <c r="G1311" i="7"/>
  <c r="G2213" i="7"/>
  <c r="G240" i="7"/>
  <c r="G176" i="7"/>
  <c r="G1491" i="7"/>
  <c r="G1221" i="7"/>
  <c r="G1131" i="7"/>
  <c r="G369" i="7"/>
  <c r="G2818" i="7"/>
  <c r="G861" i="7"/>
  <c r="H45" i="7" a="1"/>
  <c r="G2122" i="7"/>
  <c r="G2764" i="7"/>
  <c r="G771" i="7"/>
  <c r="G1941" i="7"/>
  <c r="G46" i="7"/>
  <c r="F433" i="7"/>
  <c r="G1401" i="7"/>
  <c r="G434" i="7"/>
  <c r="F2791" i="7"/>
  <c r="F368" i="7"/>
  <c r="F49" i="7"/>
  <c r="H500" i="7" a="1"/>
  <c r="G112" i="7"/>
  <c r="G1041" i="7"/>
  <c r="G304" i="7"/>
  <c r="G501" i="7"/>
  <c r="F502" i="7"/>
  <c r="G591" i="7"/>
  <c r="H2817" i="7" l="1"/>
  <c r="H432" i="7"/>
  <c r="H368" i="7"/>
  <c r="H566" i="7"/>
  <c r="H175" i="7"/>
  <c r="H500" i="7"/>
  <c r="H303" i="7"/>
  <c r="H2737" i="7"/>
  <c r="H45" i="7"/>
  <c r="H111" i="7"/>
  <c r="C1133" i="7"/>
  <c r="C683" i="7"/>
  <c r="C1403" i="7"/>
  <c r="C2033" i="7"/>
  <c r="C1583" i="7"/>
  <c r="C1223" i="7"/>
  <c r="B369" i="7"/>
  <c r="B434" i="7" s="1"/>
  <c r="C503" i="7"/>
  <c r="C593" i="7"/>
  <c r="B305" i="7"/>
  <c r="C863" i="7"/>
  <c r="C1043" i="7"/>
  <c r="C1763" i="7"/>
  <c r="C1853" i="7"/>
  <c r="B504" i="7"/>
  <c r="B568" i="7"/>
  <c r="B177" i="7"/>
  <c r="B113" i="7"/>
  <c r="C773" i="7"/>
  <c r="C1673" i="7"/>
  <c r="C370" i="7"/>
  <c r="C435" i="7" s="1"/>
  <c r="C114" i="7"/>
  <c r="C178" i="7"/>
  <c r="B51" i="7"/>
  <c r="C1493" i="7"/>
  <c r="C2123" i="7"/>
  <c r="C2214" i="7" s="1"/>
  <c r="C1943" i="7"/>
  <c r="B241" i="7"/>
  <c r="C953" i="7"/>
  <c r="C242" i="7"/>
  <c r="C306" i="7"/>
  <c r="C48" i="7"/>
  <c r="C1313" i="7"/>
  <c r="G2032" i="7"/>
  <c r="F434" i="7"/>
  <c r="G1942" i="7"/>
  <c r="G1312" i="7"/>
  <c r="H304" i="7" a="1"/>
  <c r="H501" i="7" a="1"/>
  <c r="G502" i="7"/>
  <c r="H46" i="7" a="1"/>
  <c r="H2791" i="7" a="1"/>
  <c r="G862" i="7"/>
  <c r="G2123" i="7"/>
  <c r="G113" i="7"/>
  <c r="G177" i="7"/>
  <c r="G435" i="7"/>
  <c r="H240" i="7" a="1"/>
  <c r="G2214" i="7"/>
  <c r="G1852" i="7"/>
  <c r="G241" i="7"/>
  <c r="G952" i="7"/>
  <c r="G1492" i="7"/>
  <c r="G682" i="7"/>
  <c r="H2818" i="7" a="1"/>
  <c r="G1762" i="7"/>
  <c r="G1042" i="7"/>
  <c r="G1672" i="7"/>
  <c r="G772" i="7"/>
  <c r="F50" i="7"/>
  <c r="G1402" i="7"/>
  <c r="G47" i="7"/>
  <c r="H567" i="7" a="1"/>
  <c r="G1222" i="7"/>
  <c r="H2764" i="7" a="1"/>
  <c r="H112" i="7" a="1"/>
  <c r="G1132" i="7"/>
  <c r="G592" i="7"/>
  <c r="G305" i="7"/>
  <c r="G370" i="7"/>
  <c r="H433" i="7" a="1"/>
  <c r="G1582" i="7"/>
  <c r="F503" i="7"/>
  <c r="F369" i="7"/>
  <c r="H2818" i="7" l="1"/>
  <c r="H433" i="7"/>
  <c r="H501" i="7"/>
  <c r="H567" i="7"/>
  <c r="H304" i="7"/>
  <c r="H2791" i="7"/>
  <c r="H46" i="7"/>
  <c r="H112" i="7"/>
  <c r="H240" i="7"/>
  <c r="H2764" i="7"/>
  <c r="B242" i="7"/>
  <c r="C504" i="7"/>
  <c r="C594" i="7"/>
  <c r="C2124" i="7"/>
  <c r="C2215" i="7" s="1"/>
  <c r="C1134" i="7"/>
  <c r="C1224" i="7"/>
  <c r="C307" i="7"/>
  <c r="C954" i="7"/>
  <c r="C1404" i="7"/>
  <c r="C1584" i="7"/>
  <c r="B52" i="7"/>
  <c r="C1764" i="7"/>
  <c r="B505" i="7"/>
  <c r="B569" i="7"/>
  <c r="C49" i="7"/>
  <c r="B306" i="7"/>
  <c r="C1944" i="7"/>
  <c r="C1314" i="7"/>
  <c r="C1494" i="7"/>
  <c r="C179" i="7"/>
  <c r="C115" i="7"/>
  <c r="C1854" i="7"/>
  <c r="C864" i="7"/>
  <c r="B370" i="7"/>
  <c r="B435" i="7" s="1"/>
  <c r="C1044" i="7"/>
  <c r="C371" i="7"/>
  <c r="C436" i="7" s="1"/>
  <c r="C2034" i="7"/>
  <c r="C243" i="7"/>
  <c r="B178" i="7"/>
  <c r="B114" i="7"/>
  <c r="C684" i="7"/>
  <c r="C1674" i="7"/>
  <c r="C774" i="7"/>
  <c r="G1313" i="7"/>
  <c r="G306" i="7"/>
  <c r="G2124" i="7"/>
  <c r="H113" i="7" a="1"/>
  <c r="G1763" i="7"/>
  <c r="G1043" i="7"/>
  <c r="G242" i="7"/>
  <c r="G1133" i="7"/>
  <c r="G114" i="7"/>
  <c r="G683" i="7"/>
  <c r="H568" i="7" a="1"/>
  <c r="H502" i="7" a="1"/>
  <c r="G436" i="7"/>
  <c r="F51" i="7"/>
  <c r="H47" i="7" a="1"/>
  <c r="G1403" i="7"/>
  <c r="G178" i="7"/>
  <c r="H177" i="7" a="1"/>
  <c r="G953" i="7"/>
  <c r="H434" i="7" a="1"/>
  <c r="G1853" i="7"/>
  <c r="G1493" i="7"/>
  <c r="H305" i="7" a="1"/>
  <c r="G593" i="7"/>
  <c r="G1223" i="7"/>
  <c r="G1583" i="7"/>
  <c r="G503" i="7"/>
  <c r="F435" i="7"/>
  <c r="G2033" i="7"/>
  <c r="F370" i="7"/>
  <c r="G2215" i="7"/>
  <c r="G1673" i="7"/>
  <c r="G48" i="7"/>
  <c r="G773" i="7"/>
  <c r="G371" i="7"/>
  <c r="F504" i="7"/>
  <c r="G863" i="7"/>
  <c r="G1943" i="7"/>
  <c r="H434" i="7" l="1"/>
  <c r="H502" i="7"/>
  <c r="H113" i="7"/>
  <c r="H305" i="7"/>
  <c r="H47" i="7"/>
  <c r="H177" i="7"/>
  <c r="H568" i="7"/>
  <c r="C955" i="7"/>
  <c r="C372" i="7"/>
  <c r="C437" i="7" s="1"/>
  <c r="C775" i="7"/>
  <c r="C1945" i="7"/>
  <c r="C1675" i="7"/>
  <c r="C685" i="7"/>
  <c r="C1405" i="7"/>
  <c r="C1495" i="7"/>
  <c r="C595" i="7"/>
  <c r="C505" i="7"/>
  <c r="C1765" i="7"/>
  <c r="C2125" i="7"/>
  <c r="C2216" i="7" s="1"/>
  <c r="C1585" i="7"/>
  <c r="B53" i="7"/>
  <c r="B570" i="7"/>
  <c r="B506" i="7"/>
  <c r="C1315" i="7"/>
  <c r="B307" i="7"/>
  <c r="B243" i="7"/>
  <c r="C1135" i="7"/>
  <c r="C180" i="7"/>
  <c r="C116" i="7"/>
  <c r="C2035" i="7"/>
  <c r="C1045" i="7"/>
  <c r="B179" i="7"/>
  <c r="B115" i="7"/>
  <c r="C865" i="7"/>
  <c r="C308" i="7"/>
  <c r="C244" i="7"/>
  <c r="B371" i="7"/>
  <c r="B436" i="7" s="1"/>
  <c r="C1855" i="7"/>
  <c r="C1225" i="7"/>
  <c r="C50" i="7"/>
  <c r="H370" i="7" a="1"/>
  <c r="F436" i="7"/>
  <c r="G307" i="7"/>
  <c r="G954" i="7"/>
  <c r="G49" i="7"/>
  <c r="H242" i="7" a="1"/>
  <c r="G1224" i="7"/>
  <c r="G1674" i="7"/>
  <c r="H435" i="7" a="1"/>
  <c r="H178" i="7" a="1"/>
  <c r="H48" i="7" a="1"/>
  <c r="G437" i="7"/>
  <c r="G684" i="7"/>
  <c r="G243" i="7"/>
  <c r="G372" i="7"/>
  <c r="G115" i="7"/>
  <c r="F52" i="7"/>
  <c r="F505" i="7"/>
  <c r="G864" i="7"/>
  <c r="H114" i="7" a="1"/>
  <c r="H569" i="7" a="1"/>
  <c r="G504" i="7"/>
  <c r="G594" i="7"/>
  <c r="G1584" i="7"/>
  <c r="G1494" i="7"/>
  <c r="G179" i="7"/>
  <c r="G1044" i="7"/>
  <c r="G1764" i="7"/>
  <c r="H306" i="7" a="1"/>
  <c r="G774" i="7"/>
  <c r="H503" i="7" a="1"/>
  <c r="G1404" i="7"/>
  <c r="G2034" i="7"/>
  <c r="G1854" i="7"/>
  <c r="G1944" i="7"/>
  <c r="G2216" i="7"/>
  <c r="G2125" i="7"/>
  <c r="G1134" i="7"/>
  <c r="F371" i="7"/>
  <c r="G1314" i="7"/>
  <c r="H435" i="7" l="1"/>
  <c r="H370" i="7"/>
  <c r="H114" i="7"/>
  <c r="H503" i="7"/>
  <c r="H306" i="7"/>
  <c r="H48" i="7"/>
  <c r="H178" i="7"/>
  <c r="H569" i="7"/>
  <c r="H242" i="7"/>
  <c r="B308" i="7"/>
  <c r="C309" i="7"/>
  <c r="C1226" i="7"/>
  <c r="C2036" i="7"/>
  <c r="C1316" i="7"/>
  <c r="C373" i="7"/>
  <c r="C438" i="7" s="1"/>
  <c r="C1136" i="7"/>
  <c r="C1856" i="7"/>
  <c r="C776" i="7"/>
  <c r="C866" i="7"/>
  <c r="C2126" i="7"/>
  <c r="C2217" i="7" s="1"/>
  <c r="B372" i="7"/>
  <c r="B437" i="7" s="1"/>
  <c r="B54" i="7"/>
  <c r="C596" i="7"/>
  <c r="C506" i="7"/>
  <c r="C1946" i="7"/>
  <c r="C956" i="7"/>
  <c r="C686" i="7"/>
  <c r="C1766" i="7"/>
  <c r="C1676" i="7"/>
  <c r="C181" i="7"/>
  <c r="C117" i="7"/>
  <c r="C51" i="7"/>
  <c r="B180" i="7"/>
  <c r="B116" i="7"/>
  <c r="C245" i="7"/>
  <c r="C1406" i="7"/>
  <c r="C1586" i="7"/>
  <c r="C1046" i="7"/>
  <c r="B244" i="7"/>
  <c r="B571" i="7"/>
  <c r="B507" i="7"/>
  <c r="C1496" i="7"/>
  <c r="G1675" i="7"/>
  <c r="H115" i="7" a="1"/>
  <c r="G1855" i="7"/>
  <c r="F506" i="7"/>
  <c r="G2035" i="7"/>
  <c r="G775" i="7"/>
  <c r="G955" i="7"/>
  <c r="G116" i="7"/>
  <c r="G1945" i="7"/>
  <c r="G1585" i="7"/>
  <c r="G50" i="7"/>
  <c r="G2217" i="7"/>
  <c r="G1765" i="7"/>
  <c r="G1135" i="7"/>
  <c r="G1405" i="7"/>
  <c r="G1045" i="7"/>
  <c r="F437" i="7"/>
  <c r="H243" i="7" a="1"/>
  <c r="H179" i="7" a="1"/>
  <c r="F53" i="7"/>
  <c r="G2126" i="7"/>
  <c r="G244" i="7"/>
  <c r="H49" i="7" a="1"/>
  <c r="G438" i="7"/>
  <c r="G685" i="7"/>
  <c r="G373" i="7"/>
  <c r="H570" i="7" a="1"/>
  <c r="H307" i="7" a="1"/>
  <c r="H372" i="7" a="1"/>
  <c r="G180" i="7"/>
  <c r="G1495" i="7"/>
  <c r="G865" i="7"/>
  <c r="H504" i="7" a="1"/>
  <c r="H436" i="7" a="1"/>
  <c r="G505" i="7"/>
  <c r="G595" i="7"/>
  <c r="G308" i="7"/>
  <c r="G1315" i="7"/>
  <c r="G1225" i="7"/>
  <c r="H436" i="7" l="1"/>
  <c r="H307" i="7"/>
  <c r="H504" i="7"/>
  <c r="H49" i="7"/>
  <c r="H115" i="7"/>
  <c r="H179" i="7"/>
  <c r="H372" i="7"/>
  <c r="H570" i="7"/>
  <c r="H243" i="7"/>
  <c r="C1587" i="7"/>
  <c r="C2127" i="7"/>
  <c r="C2218" i="7" s="1"/>
  <c r="B572" i="7"/>
  <c r="B508" i="7"/>
  <c r="C1677" i="7"/>
  <c r="C52" i="7"/>
  <c r="C1857" i="7"/>
  <c r="C597" i="7"/>
  <c r="C507" i="7"/>
  <c r="C957" i="7"/>
  <c r="C1227" i="7"/>
  <c r="B309" i="7"/>
  <c r="C310" i="7"/>
  <c r="C246" i="7"/>
  <c r="B55" i="7"/>
  <c r="C867" i="7"/>
  <c r="B245" i="7"/>
  <c r="C1047" i="7"/>
  <c r="B373" i="7"/>
  <c r="B438" i="7" s="1"/>
  <c r="C687" i="7"/>
  <c r="C1317" i="7"/>
  <c r="C1497" i="7"/>
  <c r="C374" i="7"/>
  <c r="C439" i="7" s="1"/>
  <c r="B181" i="7"/>
  <c r="B117" i="7"/>
  <c r="C2037" i="7"/>
  <c r="C1947" i="7"/>
  <c r="C1407" i="7"/>
  <c r="C182" i="7"/>
  <c r="C118" i="7"/>
  <c r="C777" i="7"/>
  <c r="C1137" i="7"/>
  <c r="C1767" i="7"/>
  <c r="G1856" i="7"/>
  <c r="G117" i="7"/>
  <c r="H505" i="7" a="1"/>
  <c r="H50" i="7" a="1"/>
  <c r="G866" i="7"/>
  <c r="G1766" i="7"/>
  <c r="F372" i="7"/>
  <c r="G1136" i="7"/>
  <c r="G1226" i="7"/>
  <c r="G1406" i="7"/>
  <c r="H308" i="7" a="1"/>
  <c r="G776" i="7"/>
  <c r="G1586" i="7"/>
  <c r="G596" i="7"/>
  <c r="H571" i="7" a="1"/>
  <c r="H116" i="7" a="1"/>
  <c r="G181" i="7"/>
  <c r="G374" i="7"/>
  <c r="H244" i="7" a="1"/>
  <c r="F507" i="7"/>
  <c r="H180" i="7" a="1"/>
  <c r="F54" i="7"/>
  <c r="F438" i="7"/>
  <c r="G956" i="7"/>
  <c r="H437" i="7" a="1"/>
  <c r="G1946" i="7"/>
  <c r="G51" i="7"/>
  <c r="G1676" i="7"/>
  <c r="G2127" i="7"/>
  <c r="G506" i="7"/>
  <c r="G2036" i="7"/>
  <c r="G1046" i="7"/>
  <c r="G309" i="7"/>
  <c r="G1496" i="7"/>
  <c r="H373" i="7" a="1"/>
  <c r="G686" i="7"/>
  <c r="G245" i="7"/>
  <c r="G1316" i="7"/>
  <c r="F373" i="7"/>
  <c r="G439" i="7"/>
  <c r="G2218" i="7"/>
  <c r="H437" i="7" l="1"/>
  <c r="H180" i="7"/>
  <c r="H308" i="7"/>
  <c r="H116" i="7"/>
  <c r="H50" i="7"/>
  <c r="H505" i="7"/>
  <c r="H373" i="7"/>
  <c r="H571" i="7"/>
  <c r="H244" i="7"/>
  <c r="C1228" i="7"/>
  <c r="C778" i="7"/>
  <c r="C958" i="7"/>
  <c r="B246" i="7"/>
  <c r="B374" i="7"/>
  <c r="B439" i="7" s="1"/>
  <c r="C1948" i="7"/>
  <c r="C688" i="7"/>
  <c r="B56" i="7"/>
  <c r="C1318" i="7"/>
  <c r="C53" i="7"/>
  <c r="C2038" i="7"/>
  <c r="C311" i="7"/>
  <c r="C1678" i="7"/>
  <c r="C183" i="7"/>
  <c r="C119" i="7"/>
  <c r="C1588" i="7"/>
  <c r="C1138" i="7"/>
  <c r="C1048" i="7"/>
  <c r="B573" i="7"/>
  <c r="B509" i="7"/>
  <c r="C1498" i="7"/>
  <c r="C247" i="7"/>
  <c r="C2128" i="7"/>
  <c r="C2219" i="7" s="1"/>
  <c r="C598" i="7"/>
  <c r="C508" i="7"/>
  <c r="C1768" i="7"/>
  <c r="C868" i="7"/>
  <c r="C1858" i="7"/>
  <c r="B182" i="7"/>
  <c r="B118" i="7"/>
  <c r="C1408" i="7"/>
  <c r="B310" i="7"/>
  <c r="C375" i="7"/>
  <c r="C440" i="7" s="1"/>
  <c r="G1857" i="7"/>
  <c r="H117" i="7" a="1"/>
  <c r="H506" i="7" a="1"/>
  <c r="G1677" i="7"/>
  <c r="G1317" i="7"/>
  <c r="G1767" i="7"/>
  <c r="G375" i="7"/>
  <c r="G2037" i="7"/>
  <c r="G440" i="7"/>
  <c r="G867" i="7"/>
  <c r="G687" i="7"/>
  <c r="H245" i="7" a="1"/>
  <c r="G118" i="7"/>
  <c r="G1047" i="7"/>
  <c r="G2128" i="7"/>
  <c r="H181" i="7" a="1"/>
  <c r="H438" i="7" a="1"/>
  <c r="G182" i="7"/>
  <c r="G1497" i="7"/>
  <c r="G246" i="7"/>
  <c r="G1137" i="7"/>
  <c r="F439" i="7"/>
  <c r="G1947" i="7"/>
  <c r="F508" i="7"/>
  <c r="H572" i="7" a="1"/>
  <c r="G1407" i="7"/>
  <c r="G52" i="7"/>
  <c r="G1227" i="7"/>
  <c r="G777" i="7"/>
  <c r="F55" i="7"/>
  <c r="G507" i="7"/>
  <c r="F374" i="7"/>
  <c r="G957" i="7"/>
  <c r="H309" i="7" a="1"/>
  <c r="H374" i="7" a="1"/>
  <c r="G597" i="7"/>
  <c r="H51" i="7" a="1"/>
  <c r="G2219" i="7"/>
  <c r="H439" i="7" a="1"/>
  <c r="G1587" i="7"/>
  <c r="G310" i="7"/>
  <c r="H438" i="7" l="1"/>
  <c r="H439" i="7"/>
  <c r="H374" i="7"/>
  <c r="H117" i="7"/>
  <c r="H506" i="7"/>
  <c r="H245" i="7"/>
  <c r="H309" i="7"/>
  <c r="H51" i="7"/>
  <c r="H181" i="7"/>
  <c r="H572" i="7"/>
  <c r="C1949" i="7"/>
  <c r="B375" i="7"/>
  <c r="B440" i="7" s="1"/>
  <c r="C689" i="7"/>
  <c r="B574" i="7"/>
  <c r="B510" i="7"/>
  <c r="C184" i="7"/>
  <c r="C120" i="7"/>
  <c r="C2129" i="7"/>
  <c r="C2220" i="7" s="1"/>
  <c r="C779" i="7"/>
  <c r="C248" i="7"/>
  <c r="C1049" i="7"/>
  <c r="C1499" i="7"/>
  <c r="C312" i="7"/>
  <c r="C1769" i="7"/>
  <c r="C1409" i="7"/>
  <c r="C54" i="7"/>
  <c r="C1229" i="7"/>
  <c r="B57" i="7"/>
  <c r="B119" i="7"/>
  <c r="B183" i="7"/>
  <c r="C1859" i="7"/>
  <c r="C599" i="7"/>
  <c r="C509" i="7"/>
  <c r="C1589" i="7"/>
  <c r="C1679" i="7"/>
  <c r="C376" i="7"/>
  <c r="C441" i="7" s="1"/>
  <c r="B311" i="7"/>
  <c r="C1319" i="7"/>
  <c r="C2039" i="7"/>
  <c r="C959" i="7"/>
  <c r="C1139" i="7"/>
  <c r="C869" i="7"/>
  <c r="B247" i="7"/>
  <c r="G1678" i="7"/>
  <c r="G2038" i="7"/>
  <c r="G1138" i="7"/>
  <c r="G688" i="7"/>
  <c r="G183" i="7"/>
  <c r="G508" i="7"/>
  <c r="G376" i="7"/>
  <c r="G1228" i="7"/>
  <c r="G1948" i="7"/>
  <c r="G1048" i="7"/>
  <c r="F509" i="7"/>
  <c r="G2220" i="7"/>
  <c r="G1318" i="7"/>
  <c r="F440" i="7"/>
  <c r="G2129" i="7"/>
  <c r="G1408" i="7"/>
  <c r="H310" i="7" a="1"/>
  <c r="G1588" i="7"/>
  <c r="G1768" i="7"/>
  <c r="H118" i="7" a="1"/>
  <c r="H52" i="7" a="1"/>
  <c r="G958" i="7"/>
  <c r="G311" i="7"/>
  <c r="G598" i="7"/>
  <c r="F375" i="7"/>
  <c r="H246" i="7" a="1"/>
  <c r="G868" i="7"/>
  <c r="G1498" i="7"/>
  <c r="H507" i="7" a="1"/>
  <c r="H182" i="7" a="1"/>
  <c r="G53" i="7"/>
  <c r="G778" i="7"/>
  <c r="G1858" i="7"/>
  <c r="F56" i="7"/>
  <c r="G119" i="7"/>
  <c r="H573" i="7" a="1"/>
  <c r="G247" i="7"/>
  <c r="G441" i="7"/>
  <c r="H573" i="7" l="1"/>
  <c r="H507" i="7"/>
  <c r="H182" i="7"/>
  <c r="H310" i="7"/>
  <c r="H52" i="7"/>
  <c r="H246" i="7"/>
  <c r="H118" i="7"/>
  <c r="B312" i="7"/>
  <c r="B248" i="7"/>
  <c r="C1680" i="7"/>
  <c r="B184" i="7"/>
  <c r="B120" i="7"/>
  <c r="C960" i="7"/>
  <c r="C1410" i="7"/>
  <c r="C1590" i="7"/>
  <c r="C2130" i="7"/>
  <c r="C2221" i="7" s="1"/>
  <c r="C377" i="7"/>
  <c r="C442" i="7" s="1"/>
  <c r="C870" i="7"/>
  <c r="B58" i="7"/>
  <c r="C1140" i="7"/>
  <c r="C185" i="7"/>
  <c r="C121" i="7"/>
  <c r="C1230" i="7"/>
  <c r="B376" i="7"/>
  <c r="B441" i="7" s="1"/>
  <c r="C600" i="7"/>
  <c r="C510" i="7"/>
  <c r="C1500" i="7"/>
  <c r="C249" i="7"/>
  <c r="C1770" i="7"/>
  <c r="C780" i="7"/>
  <c r="C690" i="7"/>
  <c r="C2040" i="7"/>
  <c r="C55" i="7"/>
  <c r="C1050" i="7"/>
  <c r="C1950" i="7"/>
  <c r="C1320" i="7"/>
  <c r="C1860" i="7"/>
  <c r="C313" i="7"/>
  <c r="B575" i="7"/>
  <c r="B511" i="7"/>
  <c r="H311" i="7" a="1"/>
  <c r="G689" i="7"/>
  <c r="G779" i="7"/>
  <c r="G120" i="7"/>
  <c r="H508" i="7" a="1"/>
  <c r="G184" i="7"/>
  <c r="G1499" i="7"/>
  <c r="G442" i="7"/>
  <c r="G1409" i="7"/>
  <c r="G2221" i="7"/>
  <c r="H119" i="7" a="1"/>
  <c r="G1229" i="7"/>
  <c r="F376" i="7"/>
  <c r="H183" i="7" a="1"/>
  <c r="G869" i="7"/>
  <c r="G1679" i="7"/>
  <c r="G1049" i="7"/>
  <c r="G1949" i="7"/>
  <c r="G377" i="7"/>
  <c r="G2039" i="7"/>
  <c r="G1319" i="7"/>
  <c r="G1769" i="7"/>
  <c r="F57" i="7"/>
  <c r="G1859" i="7"/>
  <c r="G959" i="7"/>
  <c r="G248" i="7"/>
  <c r="F510" i="7"/>
  <c r="H247" i="7" a="1"/>
  <c r="G54" i="7"/>
  <c r="H440" i="7" a="1"/>
  <c r="G599" i="7"/>
  <c r="G1589" i="7"/>
  <c r="H574" i="7" a="1"/>
  <c r="G509" i="7"/>
  <c r="H53" i="7" a="1"/>
  <c r="G1139" i="7"/>
  <c r="G2130" i="7"/>
  <c r="H375" i="7" a="1"/>
  <c r="G312" i="7"/>
  <c r="F441" i="7"/>
  <c r="H440" i="7" l="1"/>
  <c r="H311" i="7"/>
  <c r="H574" i="7"/>
  <c r="H247" i="7"/>
  <c r="H508" i="7"/>
  <c r="H53" i="7"/>
  <c r="H119" i="7"/>
  <c r="H183" i="7"/>
  <c r="H375" i="7"/>
  <c r="C2041" i="7"/>
  <c r="C1591" i="7"/>
  <c r="C1771" i="7"/>
  <c r="B512" i="7"/>
  <c r="B576" i="7"/>
  <c r="C314" i="7"/>
  <c r="C961" i="7"/>
  <c r="C1501" i="7"/>
  <c r="C378" i="7"/>
  <c r="C443" i="7" s="1"/>
  <c r="C871" i="7"/>
  <c r="C511" i="7"/>
  <c r="C601" i="7"/>
  <c r="C1321" i="7"/>
  <c r="C186" i="7"/>
  <c r="C122" i="7"/>
  <c r="C1861" i="7"/>
  <c r="C250" i="7"/>
  <c r="C1051" i="7"/>
  <c r="C1951" i="7"/>
  <c r="C56" i="7"/>
  <c r="C691" i="7"/>
  <c r="B121" i="7"/>
  <c r="B185" i="7"/>
  <c r="B313" i="7"/>
  <c r="C781" i="7"/>
  <c r="C1231" i="7"/>
  <c r="C1141" i="7"/>
  <c r="C1411" i="7"/>
  <c r="C2131" i="7"/>
  <c r="C2222" i="7" s="1"/>
  <c r="B59" i="7"/>
  <c r="C1681" i="7"/>
  <c r="B249" i="7"/>
  <c r="B377" i="7"/>
  <c r="B442" i="7" s="1"/>
  <c r="G55" i="7"/>
  <c r="G378" i="7"/>
  <c r="G2131" i="7"/>
  <c r="G510" i="7"/>
  <c r="G1770" i="7"/>
  <c r="G1500" i="7"/>
  <c r="H248" i="7" a="1"/>
  <c r="F511" i="7"/>
  <c r="H184" i="7" a="1"/>
  <c r="G313" i="7"/>
  <c r="G1860" i="7"/>
  <c r="F377" i="7"/>
  <c r="H575" i="7" a="1"/>
  <c r="G185" i="7"/>
  <c r="H120" i="7" a="1"/>
  <c r="H509" i="7" a="1"/>
  <c r="G249" i="7"/>
  <c r="H441" i="7" a="1"/>
  <c r="G1590" i="7"/>
  <c r="G780" i="7"/>
  <c r="G1950" i="7"/>
  <c r="G1410" i="7"/>
  <c r="G960" i="7"/>
  <c r="G600" i="7"/>
  <c r="G690" i="7"/>
  <c r="H54" i="7" a="1"/>
  <c r="G2040" i="7"/>
  <c r="G1140" i="7"/>
  <c r="F58" i="7"/>
  <c r="G2222" i="7"/>
  <c r="G1320" i="7"/>
  <c r="G1230" i="7"/>
  <c r="G443" i="7"/>
  <c r="H312" i="7" a="1"/>
  <c r="G121" i="7"/>
  <c r="G1050" i="7"/>
  <c r="G1680" i="7"/>
  <c r="H376" i="7" a="1"/>
  <c r="F442" i="7"/>
  <c r="G870" i="7"/>
  <c r="H441" i="7" l="1"/>
  <c r="H376" i="7"/>
  <c r="H120" i="7"/>
  <c r="H248" i="7"/>
  <c r="H575" i="7"/>
  <c r="H312" i="7"/>
  <c r="H509" i="7"/>
  <c r="H184" i="7"/>
  <c r="H54" i="7"/>
  <c r="C1052" i="7"/>
  <c r="B314" i="7"/>
  <c r="C1502" i="7"/>
  <c r="B378" i="7"/>
  <c r="B443" i="7" s="1"/>
  <c r="C2042" i="7"/>
  <c r="C379" i="7"/>
  <c r="C444" i="7" s="1"/>
  <c r="C1682" i="7"/>
  <c r="B250" i="7"/>
  <c r="C187" i="7"/>
  <c r="C123" i="7"/>
  <c r="C962" i="7"/>
  <c r="C2132" i="7"/>
  <c r="C2223" i="7" s="1"/>
  <c r="C1232" i="7"/>
  <c r="C1142" i="7"/>
  <c r="C251" i="7"/>
  <c r="B641" i="7"/>
  <c r="C57" i="7"/>
  <c r="C512" i="7"/>
  <c r="C602" i="7"/>
  <c r="B60" i="7"/>
  <c r="C1322" i="7"/>
  <c r="B186" i="7"/>
  <c r="B122" i="7"/>
  <c r="B513" i="7"/>
  <c r="B577" i="7"/>
  <c r="C1772" i="7"/>
  <c r="C315" i="7"/>
  <c r="C1412" i="7"/>
  <c r="C1592" i="7"/>
  <c r="C782" i="7"/>
  <c r="C692" i="7"/>
  <c r="C1862" i="7"/>
  <c r="C872" i="7"/>
  <c r="C1952" i="7"/>
  <c r="G314" i="7"/>
  <c r="G1681" i="7"/>
  <c r="G1321" i="7"/>
  <c r="G1231" i="7"/>
  <c r="G2223" i="7"/>
  <c r="G511" i="7"/>
  <c r="H377" i="7" a="1"/>
  <c r="F59" i="7"/>
  <c r="H121" i="7" a="1"/>
  <c r="G1951" i="7"/>
  <c r="H576" i="7" a="1"/>
  <c r="G1411" i="7"/>
  <c r="G1051" i="7"/>
  <c r="H313" i="7" a="1"/>
  <c r="H55" i="7" a="1"/>
  <c r="G2041" i="7"/>
  <c r="G250" i="7"/>
  <c r="G1141" i="7"/>
  <c r="G1591" i="7"/>
  <c r="G379" i="7"/>
  <c r="G1501" i="7"/>
  <c r="G781" i="7"/>
  <c r="G601" i="7"/>
  <c r="H442" i="7" a="1"/>
  <c r="G871" i="7"/>
  <c r="G1771" i="7"/>
  <c r="G122" i="7"/>
  <c r="H510" i="7" a="1"/>
  <c r="G444" i="7"/>
  <c r="G1861" i="7"/>
  <c r="G186" i="7"/>
  <c r="H185" i="7" a="1"/>
  <c r="F378" i="7"/>
  <c r="H249" i="7" a="1"/>
  <c r="G56" i="7"/>
  <c r="F512" i="7"/>
  <c r="G2132" i="7"/>
  <c r="G691" i="7"/>
  <c r="G961" i="7"/>
  <c r="F443" i="7"/>
  <c r="H442" i="7" l="1"/>
  <c r="H377" i="7"/>
  <c r="H510" i="7"/>
  <c r="H55" i="7"/>
  <c r="H121" i="7"/>
  <c r="H313" i="7"/>
  <c r="H576" i="7"/>
  <c r="H185" i="7"/>
  <c r="H249" i="7"/>
  <c r="C1593" i="7"/>
  <c r="C1953" i="7"/>
  <c r="C1503" i="7"/>
  <c r="C316" i="7"/>
  <c r="C1053" i="7"/>
  <c r="C1773" i="7"/>
  <c r="B642" i="7"/>
  <c r="C963" i="7"/>
  <c r="B379" i="7"/>
  <c r="B444" i="7" s="1"/>
  <c r="C693" i="7"/>
  <c r="B187" i="7"/>
  <c r="B123" i="7"/>
  <c r="C1683" i="7"/>
  <c r="C380" i="7"/>
  <c r="C445" i="7" s="1"/>
  <c r="C603" i="7"/>
  <c r="C513" i="7"/>
  <c r="C783" i="7"/>
  <c r="B251" i="7"/>
  <c r="C58" i="7"/>
  <c r="C1233" i="7"/>
  <c r="C188" i="7"/>
  <c r="C124" i="7"/>
  <c r="C2133" i="7"/>
  <c r="C2224" i="7" s="1"/>
  <c r="B578" i="7"/>
  <c r="B514" i="7"/>
  <c r="C252" i="7"/>
  <c r="C1143" i="7"/>
  <c r="B61" i="7"/>
  <c r="C2043" i="7"/>
  <c r="C873" i="7"/>
  <c r="C1863" i="7"/>
  <c r="C1413" i="7"/>
  <c r="C1323" i="7"/>
  <c r="B315" i="7"/>
  <c r="G2224" i="7"/>
  <c r="H443" i="7" a="1"/>
  <c r="G1412" i="7"/>
  <c r="F444" i="7"/>
  <c r="F60" i="7"/>
  <c r="H250" i="7" a="1"/>
  <c r="G2133" i="7"/>
  <c r="H378" i="7" a="1"/>
  <c r="G1142" i="7"/>
  <c r="G602" i="7"/>
  <c r="H577" i="7" a="1"/>
  <c r="G1322" i="7"/>
  <c r="G380" i="7"/>
  <c r="G187" i="7"/>
  <c r="G1862" i="7"/>
  <c r="H122" i="7" a="1"/>
  <c r="H641" i="7" a="1"/>
  <c r="H56" i="7" a="1"/>
  <c r="G692" i="7"/>
  <c r="G1952" i="7"/>
  <c r="G1682" i="7"/>
  <c r="G57" i="7"/>
  <c r="G1592" i="7"/>
  <c r="G1772" i="7"/>
  <c r="H186" i="7" a="1"/>
  <c r="F379" i="7"/>
  <c r="G123" i="7"/>
  <c r="G251" i="7"/>
  <c r="G872" i="7"/>
  <c r="G962" i="7"/>
  <c r="G315" i="7"/>
  <c r="F513" i="7"/>
  <c r="G1502" i="7"/>
  <c r="G512" i="7"/>
  <c r="G782" i="7"/>
  <c r="G1232" i="7"/>
  <c r="H314" i="7" a="1"/>
  <c r="G445" i="7"/>
  <c r="G2042" i="7"/>
  <c r="G1052" i="7"/>
  <c r="H443" i="7" l="1"/>
  <c r="H314" i="7"/>
  <c r="H122" i="7"/>
  <c r="H641" i="7"/>
  <c r="H186" i="7"/>
  <c r="H378" i="7"/>
  <c r="H250" i="7"/>
  <c r="H56" i="7"/>
  <c r="H577" i="7"/>
  <c r="C2134" i="7"/>
  <c r="C2225" i="7" s="1"/>
  <c r="C874" i="7"/>
  <c r="B62" i="7"/>
  <c r="C1324" i="7"/>
  <c r="B252" i="7"/>
  <c r="B643" i="7"/>
  <c r="C59" i="7"/>
  <c r="C694" i="7"/>
  <c r="C1594" i="7"/>
  <c r="C1954" i="7"/>
  <c r="C784" i="7"/>
  <c r="C1414" i="7"/>
  <c r="C317" i="7"/>
  <c r="C253" i="7"/>
  <c r="C1054" i="7"/>
  <c r="C381" i="7"/>
  <c r="C446" i="7" s="1"/>
  <c r="B579" i="7"/>
  <c r="B515" i="7"/>
  <c r="C604" i="7"/>
  <c r="C514" i="7"/>
  <c r="B188" i="7"/>
  <c r="B124" i="7"/>
  <c r="B380" i="7"/>
  <c r="B445" i="7" s="1"/>
  <c r="C1864" i="7"/>
  <c r="C2044" i="7"/>
  <c r="C1504" i="7"/>
  <c r="C964" i="7"/>
  <c r="C1234" i="7"/>
  <c r="B316" i="7"/>
  <c r="C125" i="7"/>
  <c r="C189" i="7"/>
  <c r="C1774" i="7"/>
  <c r="C1144" i="7"/>
  <c r="C1684" i="7"/>
  <c r="G316" i="7"/>
  <c r="G381" i="7"/>
  <c r="H444" i="7" a="1"/>
  <c r="G693" i="7"/>
  <c r="G1053" i="7"/>
  <c r="G446" i="7"/>
  <c r="H57" i="7" a="1"/>
  <c r="G1503" i="7"/>
  <c r="G188" i="7"/>
  <c r="G2043" i="7"/>
  <c r="G1773" i="7"/>
  <c r="G1953" i="7"/>
  <c r="G1143" i="7"/>
  <c r="H445" i="7" a="1"/>
  <c r="G603" i="7"/>
  <c r="G2225" i="7"/>
  <c r="G963" i="7"/>
  <c r="G252" i="7"/>
  <c r="F514" i="7"/>
  <c r="G783" i="7"/>
  <c r="G1323" i="7"/>
  <c r="G124" i="7"/>
  <c r="H123" i="7" a="1"/>
  <c r="G1233" i="7"/>
  <c r="H315" i="7" a="1"/>
  <c r="G513" i="7"/>
  <c r="G1593" i="7"/>
  <c r="H578" i="7" a="1"/>
  <c r="G1683" i="7"/>
  <c r="H379" i="7" a="1"/>
  <c r="G58" i="7"/>
  <c r="F445" i="7"/>
  <c r="G873" i="7"/>
  <c r="F380" i="7"/>
  <c r="H251" i="7" a="1"/>
  <c r="G1863" i="7"/>
  <c r="H642" i="7" a="1"/>
  <c r="G1413" i="7"/>
  <c r="F61" i="7"/>
  <c r="G2134" i="7"/>
  <c r="H187" i="7" a="1"/>
  <c r="H444" i="7" l="1"/>
  <c r="H445" i="7"/>
  <c r="H578" i="7"/>
  <c r="H123" i="7"/>
  <c r="H57" i="7"/>
  <c r="H379" i="7"/>
  <c r="H642" i="7"/>
  <c r="H251" i="7"/>
  <c r="H315" i="7"/>
  <c r="H187" i="7"/>
  <c r="C1955" i="7"/>
  <c r="C2045" i="7"/>
  <c r="C382" i="7"/>
  <c r="C447" i="7" s="1"/>
  <c r="B63" i="7"/>
  <c r="C190" i="7"/>
  <c r="C126" i="7"/>
  <c r="B644" i="7"/>
  <c r="C1685" i="7"/>
  <c r="C965" i="7"/>
  <c r="C695" i="7"/>
  <c r="C1415" i="7"/>
  <c r="B580" i="7"/>
  <c r="B516" i="7"/>
  <c r="B125" i="7"/>
  <c r="B189" i="7"/>
  <c r="C254" i="7"/>
  <c r="C1055" i="7"/>
  <c r="C1775" i="7"/>
  <c r="C1595" i="7"/>
  <c r="B381" i="7"/>
  <c r="B446" i="7" s="1"/>
  <c r="B253" i="7"/>
  <c r="C1505" i="7"/>
  <c r="B317" i="7"/>
  <c r="C1325" i="7"/>
  <c r="C318" i="7"/>
  <c r="C1235" i="7"/>
  <c r="C2135" i="7"/>
  <c r="C2226" i="7" s="1"/>
  <c r="C1865" i="7"/>
  <c r="C605" i="7"/>
  <c r="C515" i="7"/>
  <c r="C1145" i="7"/>
  <c r="C875" i="7"/>
  <c r="C785" i="7"/>
  <c r="C60" i="7"/>
  <c r="H381" i="7" a="1"/>
  <c r="G964" i="7"/>
  <c r="H188" i="7" a="1"/>
  <c r="G2044" i="7"/>
  <c r="H252" i="7" a="1"/>
  <c r="G59" i="7"/>
  <c r="G382" i="7"/>
  <c r="G604" i="7"/>
  <c r="F446" i="7"/>
  <c r="G2135" i="7"/>
  <c r="G1054" i="7"/>
  <c r="G447" i="7"/>
  <c r="G514" i="7"/>
  <c r="G694" i="7"/>
  <c r="G1324" i="7"/>
  <c r="G253" i="7"/>
  <c r="H380" i="7" a="1"/>
  <c r="G1234" i="7"/>
  <c r="G1504" i="7"/>
  <c r="F381" i="7"/>
  <c r="H316" i="7" a="1"/>
  <c r="G1954" i="7"/>
  <c r="G1684" i="7"/>
  <c r="G1144" i="7"/>
  <c r="G2226" i="7"/>
  <c r="H643" i="7" a="1"/>
  <c r="H579" i="7" a="1"/>
  <c r="G189" i="7"/>
  <c r="G874" i="7"/>
  <c r="G317" i="7"/>
  <c r="G125" i="7"/>
  <c r="H58" i="7" a="1"/>
  <c r="G1414" i="7"/>
  <c r="G1594" i="7"/>
  <c r="F62" i="7"/>
  <c r="G1864" i="7"/>
  <c r="G1774" i="7"/>
  <c r="G784" i="7"/>
  <c r="F515" i="7"/>
  <c r="H381" i="7" l="1"/>
  <c r="H579" i="7"/>
  <c r="H643" i="7"/>
  <c r="H316" i="7"/>
  <c r="H252" i="7"/>
  <c r="H58" i="7"/>
  <c r="H380" i="7"/>
  <c r="H188" i="7"/>
  <c r="C61" i="7"/>
  <c r="C606" i="7"/>
  <c r="C516" i="7"/>
  <c r="C1326" i="7"/>
  <c r="C1596" i="7"/>
  <c r="C1866" i="7"/>
  <c r="B254" i="7"/>
  <c r="C786" i="7"/>
  <c r="C191" i="7"/>
  <c r="C127" i="7"/>
  <c r="C2136" i="7"/>
  <c r="C2227" i="7" s="1"/>
  <c r="C696" i="7"/>
  <c r="C1146" i="7"/>
  <c r="B190" i="7"/>
  <c r="B126" i="7"/>
  <c r="B382" i="7"/>
  <c r="B447" i="7" s="1"/>
  <c r="C1506" i="7"/>
  <c r="B318" i="7"/>
  <c r="B581" i="7"/>
  <c r="B517" i="7"/>
  <c r="C1056" i="7"/>
  <c r="C255" i="7"/>
  <c r="C2046" i="7"/>
  <c r="C876" i="7"/>
  <c r="C383" i="7"/>
  <c r="C448" i="7" s="1"/>
  <c r="C966" i="7"/>
  <c r="C1956" i="7"/>
  <c r="C1416" i="7"/>
  <c r="C319" i="7"/>
  <c r="C1236" i="7"/>
  <c r="C1686" i="7"/>
  <c r="B645" i="7"/>
  <c r="C1776" i="7"/>
  <c r="B64" i="7"/>
  <c r="F447" i="7"/>
  <c r="G60" i="7"/>
  <c r="G448" i="7"/>
  <c r="G515" i="7"/>
  <c r="G1505" i="7"/>
  <c r="G605" i="7"/>
  <c r="G1325" i="7"/>
  <c r="G1685" i="7"/>
  <c r="G1955" i="7"/>
  <c r="H382" i="7" a="1"/>
  <c r="G965" i="7"/>
  <c r="G2136" i="7"/>
  <c r="G1415" i="7"/>
  <c r="G2045" i="7"/>
  <c r="G1055" i="7"/>
  <c r="F63" i="7"/>
  <c r="H446" i="7" a="1"/>
  <c r="H317" i="7" a="1"/>
  <c r="G383" i="7"/>
  <c r="G785" i="7"/>
  <c r="G695" i="7"/>
  <c r="G1865" i="7"/>
  <c r="F382" i="7"/>
  <c r="G126" i="7"/>
  <c r="G190" i="7"/>
  <c r="F516" i="7"/>
  <c r="H253" i="7" a="1"/>
  <c r="G1235" i="7"/>
  <c r="G1145" i="7"/>
  <c r="G254" i="7"/>
  <c r="H580" i="7" a="1"/>
  <c r="G2227" i="7"/>
  <c r="G1775" i="7"/>
  <c r="G318" i="7"/>
  <c r="G875" i="7"/>
  <c r="G1595" i="7"/>
  <c r="H446" i="7" l="1"/>
  <c r="H382" i="7"/>
  <c r="H317" i="7"/>
  <c r="H580" i="7"/>
  <c r="H253" i="7"/>
  <c r="C192" i="7"/>
  <c r="C128" i="7"/>
  <c r="B65" i="7"/>
  <c r="C1777" i="7"/>
  <c r="C2047" i="7"/>
  <c r="C2137" i="7"/>
  <c r="C2228" i="7" s="1"/>
  <c r="B255" i="7"/>
  <c r="C697" i="7"/>
  <c r="C607" i="7"/>
  <c r="C517" i="7"/>
  <c r="B383" i="7"/>
  <c r="B448" i="7" s="1"/>
  <c r="C256" i="7"/>
  <c r="C1957" i="7"/>
  <c r="C1867" i="7"/>
  <c r="C1327" i="7"/>
  <c r="C1057" i="7"/>
  <c r="C320" i="7"/>
  <c r="C1237" i="7"/>
  <c r="C877" i="7"/>
  <c r="C62" i="7"/>
  <c r="C1507" i="7"/>
  <c r="C967" i="7"/>
  <c r="B582" i="7"/>
  <c r="B518" i="7"/>
  <c r="B127" i="7"/>
  <c r="B191" i="7"/>
  <c r="C1597" i="7"/>
  <c r="C1687" i="7"/>
  <c r="B646" i="7"/>
  <c r="C384" i="7"/>
  <c r="C449" i="7" s="1"/>
  <c r="C1147" i="7"/>
  <c r="C787" i="7"/>
  <c r="B319" i="7"/>
  <c r="C1417" i="7"/>
  <c r="G1686" i="7"/>
  <c r="G384" i="7"/>
  <c r="G127" i="7"/>
  <c r="G319" i="7"/>
  <c r="G966" i="7"/>
  <c r="G516" i="7"/>
  <c r="G191" i="7"/>
  <c r="G1236" i="7"/>
  <c r="F448" i="7"/>
  <c r="G1326" i="7"/>
  <c r="G255" i="7"/>
  <c r="G2046" i="7"/>
  <c r="F64" i="7"/>
  <c r="H190" i="7" a="1"/>
  <c r="G1506" i="7"/>
  <c r="H318" i="7" a="1"/>
  <c r="G1956" i="7"/>
  <c r="H581" i="7" a="1"/>
  <c r="G449" i="7"/>
  <c r="G876" i="7"/>
  <c r="G2228" i="7"/>
  <c r="G1416" i="7"/>
  <c r="H447" i="7" a="1"/>
  <c r="G786" i="7"/>
  <c r="F383" i="7"/>
  <c r="G1146" i="7"/>
  <c r="G2137" i="7"/>
  <c r="H60" i="7" a="1"/>
  <c r="G1596" i="7"/>
  <c r="G696" i="7"/>
  <c r="G1866" i="7"/>
  <c r="G1776" i="7"/>
  <c r="F517" i="7"/>
  <c r="G1056" i="7"/>
  <c r="G61" i="7"/>
  <c r="G606" i="7"/>
  <c r="H447" i="7" l="1"/>
  <c r="H60" i="7"/>
  <c r="H190" i="7"/>
  <c r="H581" i="7"/>
  <c r="H318" i="7"/>
  <c r="B583" i="7"/>
  <c r="B519" i="7"/>
  <c r="C1778" i="7"/>
  <c r="C968" i="7"/>
  <c r="C193" i="7"/>
  <c r="C129" i="7"/>
  <c r="C1238" i="7"/>
  <c r="C1688" i="7"/>
  <c r="C1328" i="7"/>
  <c r="C1958" i="7"/>
  <c r="C257" i="7"/>
  <c r="B647" i="7"/>
  <c r="C1418" i="7"/>
  <c r="C1058" i="7"/>
  <c r="C608" i="7"/>
  <c r="C518" i="7"/>
  <c r="C878" i="7"/>
  <c r="B320" i="7"/>
  <c r="C1508" i="7"/>
  <c r="B192" i="7"/>
  <c r="B128" i="7"/>
  <c r="C385" i="7"/>
  <c r="C450" i="7" s="1"/>
  <c r="C2048" i="7"/>
  <c r="C788" i="7"/>
  <c r="B384" i="7"/>
  <c r="B449" i="7" s="1"/>
  <c r="C1148" i="7"/>
  <c r="C1868" i="7"/>
  <c r="B256" i="7"/>
  <c r="C698" i="7"/>
  <c r="C2138" i="7"/>
  <c r="C2229" i="7" s="1"/>
  <c r="C1598" i="7"/>
  <c r="C63" i="7"/>
  <c r="C321" i="7"/>
  <c r="B66" i="7"/>
  <c r="G517" i="7"/>
  <c r="G1957" i="7"/>
  <c r="G1147" i="7"/>
  <c r="G787" i="7"/>
  <c r="G385" i="7"/>
  <c r="G450" i="7"/>
  <c r="G1417" i="7"/>
  <c r="H582" i="7" a="1"/>
  <c r="G1777" i="7"/>
  <c r="F449" i="7"/>
  <c r="H383" i="7" a="1"/>
  <c r="G2229" i="7"/>
  <c r="F65" i="7"/>
  <c r="F384" i="7"/>
  <c r="G320" i="7"/>
  <c r="G256" i="7"/>
  <c r="G128" i="7"/>
  <c r="G1867" i="7"/>
  <c r="G1507" i="7"/>
  <c r="H646" i="7" a="1"/>
  <c r="G1237" i="7"/>
  <c r="G1687" i="7"/>
  <c r="H255" i="7" a="1"/>
  <c r="G2138" i="7"/>
  <c r="G1057" i="7"/>
  <c r="G877" i="7"/>
  <c r="G62" i="7"/>
  <c r="G2047" i="7"/>
  <c r="H448" i="7" a="1"/>
  <c r="G607" i="7"/>
  <c r="G697" i="7"/>
  <c r="F518" i="7"/>
  <c r="G1327" i="7"/>
  <c r="G1597" i="7"/>
  <c r="G967" i="7"/>
  <c r="G192" i="7"/>
  <c r="H448" i="7" l="1"/>
  <c r="H646" i="7"/>
  <c r="H582" i="7"/>
  <c r="H383" i="7"/>
  <c r="H255" i="7"/>
  <c r="B193" i="7"/>
  <c r="B129" i="7"/>
  <c r="B257" i="7"/>
  <c r="C519" i="7"/>
  <c r="C609" i="7"/>
  <c r="C1059" i="7"/>
  <c r="C879" i="7"/>
  <c r="C1779" i="7"/>
  <c r="C1599" i="7"/>
  <c r="C699" i="7"/>
  <c r="C1869" i="7"/>
  <c r="B321" i="7"/>
  <c r="B67" i="7"/>
  <c r="C1689" i="7"/>
  <c r="C1959" i="7"/>
  <c r="C2139" i="7"/>
  <c r="C2230" i="7" s="1"/>
  <c r="C1149" i="7"/>
  <c r="C322" i="7"/>
  <c r="C1329" i="7"/>
  <c r="B385" i="7"/>
  <c r="B450" i="7" s="1"/>
  <c r="B520" i="7"/>
  <c r="B584" i="7"/>
  <c r="C1419" i="7"/>
  <c r="C1239" i="7"/>
  <c r="C2049" i="7"/>
  <c r="C130" i="7"/>
  <c r="C194" i="7"/>
  <c r="B648" i="7"/>
  <c r="C64" i="7"/>
  <c r="C386" i="7"/>
  <c r="C451" i="7" s="1"/>
  <c r="C789" i="7"/>
  <c r="C969" i="7"/>
  <c r="C1509" i="7"/>
  <c r="C258" i="7"/>
  <c r="G1688" i="7"/>
  <c r="G451" i="7"/>
  <c r="G1958" i="7"/>
  <c r="G518" i="7"/>
  <c r="G2139" i="7"/>
  <c r="G788" i="7"/>
  <c r="G386" i="7"/>
  <c r="G129" i="7"/>
  <c r="G1868" i="7"/>
  <c r="G1508" i="7"/>
  <c r="F66" i="7"/>
  <c r="G193" i="7"/>
  <c r="G1148" i="7"/>
  <c r="G321" i="7"/>
  <c r="H647" i="7" a="1"/>
  <c r="H385" i="7" a="1"/>
  <c r="G608" i="7"/>
  <c r="G1328" i="7"/>
  <c r="G257" i="7"/>
  <c r="H449" i="7" a="1"/>
  <c r="G698" i="7"/>
  <c r="G1418" i="7"/>
  <c r="G2048" i="7"/>
  <c r="G968" i="7"/>
  <c r="F519" i="7"/>
  <c r="G63" i="7"/>
  <c r="F450" i="7"/>
  <c r="H320" i="7" a="1"/>
  <c r="F385" i="7"/>
  <c r="G1778" i="7"/>
  <c r="G1238" i="7"/>
  <c r="G878" i="7"/>
  <c r="G1598" i="7"/>
  <c r="G1058" i="7"/>
  <c r="G2230" i="7"/>
  <c r="H583" i="7" a="1"/>
  <c r="H449" i="7" l="1"/>
  <c r="H385" i="7"/>
  <c r="H647" i="7"/>
  <c r="H320" i="7"/>
  <c r="H583" i="7"/>
  <c r="C1960" i="7"/>
  <c r="C520" i="7"/>
  <c r="C610" i="7"/>
  <c r="C1420" i="7"/>
  <c r="C2050" i="7"/>
  <c r="C970" i="7"/>
  <c r="B322" i="7"/>
  <c r="C1510" i="7"/>
  <c r="C259" i="7"/>
  <c r="C387" i="7"/>
  <c r="C452" i="7" s="1"/>
  <c r="C1780" i="7"/>
  <c r="C790" i="7"/>
  <c r="C1150" i="7"/>
  <c r="B194" i="7"/>
  <c r="B130" i="7"/>
  <c r="C323" i="7"/>
  <c r="C1600" i="7"/>
  <c r="C195" i="7"/>
  <c r="C131" i="7"/>
  <c r="B649" i="7"/>
  <c r="C1240" i="7"/>
  <c r="B68" i="7"/>
  <c r="B258" i="7"/>
  <c r="C65" i="7"/>
  <c r="C2140" i="7"/>
  <c r="C2231" i="7" s="1"/>
  <c r="B585" i="7"/>
  <c r="B521" i="7"/>
  <c r="C1690" i="7"/>
  <c r="C880" i="7"/>
  <c r="C700" i="7"/>
  <c r="C1060" i="7"/>
  <c r="C1330" i="7"/>
  <c r="B386" i="7"/>
  <c r="B451" i="7" s="1"/>
  <c r="C1870" i="7"/>
  <c r="G1239" i="7"/>
  <c r="G1959" i="7"/>
  <c r="G1149" i="7"/>
  <c r="G452" i="7"/>
  <c r="G258" i="7"/>
  <c r="H63" i="7" a="1"/>
  <c r="G1779" i="7"/>
  <c r="G2140" i="7"/>
  <c r="G1869" i="7"/>
  <c r="G969" i="7"/>
  <c r="G1599" i="7"/>
  <c r="G387" i="7"/>
  <c r="H193" i="7" a="1"/>
  <c r="F68" i="7"/>
  <c r="G130" i="7"/>
  <c r="F520" i="7"/>
  <c r="F386" i="7"/>
  <c r="H584" i="7" a="1"/>
  <c r="G1689" i="7"/>
  <c r="G1509" i="7"/>
  <c r="H648" i="7" a="1"/>
  <c r="G2049" i="7"/>
  <c r="F451" i="7"/>
  <c r="G609" i="7"/>
  <c r="H450" i="7" a="1"/>
  <c r="G194" i="7"/>
  <c r="G879" i="7"/>
  <c r="G322" i="7"/>
  <c r="G1419" i="7"/>
  <c r="G789" i="7"/>
  <c r="G64" i="7"/>
  <c r="F67" i="7"/>
  <c r="G699" i="7"/>
  <c r="G1329" i="7"/>
  <c r="G519" i="7"/>
  <c r="G2231" i="7"/>
  <c r="G1059" i="7"/>
  <c r="H450" i="7" l="1"/>
  <c r="H648" i="7"/>
  <c r="H63" i="7"/>
  <c r="H584" i="7"/>
  <c r="H193" i="7"/>
  <c r="C1421" i="7"/>
  <c r="B323" i="7"/>
  <c r="C881" i="7"/>
  <c r="B387" i="7"/>
  <c r="B452" i="7" s="1"/>
  <c r="C1151" i="7"/>
  <c r="B586" i="7"/>
  <c r="B522" i="7"/>
  <c r="C196" i="7"/>
  <c r="C132" i="7"/>
  <c r="C1871" i="7"/>
  <c r="C701" i="7"/>
  <c r="C1961" i="7"/>
  <c r="B650" i="7"/>
  <c r="C260" i="7"/>
  <c r="B195" i="7"/>
  <c r="B131" i="7"/>
  <c r="C611" i="7"/>
  <c r="C521" i="7"/>
  <c r="C791" i="7"/>
  <c r="B259" i="7"/>
  <c r="C1061" i="7"/>
  <c r="C1601" i="7"/>
  <c r="C1331" i="7"/>
  <c r="C1691" i="7"/>
  <c r="C324" i="7"/>
  <c r="C2141" i="7"/>
  <c r="C2232" i="7" s="1"/>
  <c r="C2051" i="7"/>
  <c r="C971" i="7"/>
  <c r="C66" i="7"/>
  <c r="C388" i="7"/>
  <c r="C453" i="7" s="1"/>
  <c r="C1241" i="7"/>
  <c r="C1511" i="7"/>
  <c r="C1781" i="7"/>
  <c r="G1240" i="7"/>
  <c r="G2050" i="7"/>
  <c r="G131" i="7"/>
  <c r="G1690" i="7"/>
  <c r="G1600" i="7"/>
  <c r="G1870" i="7"/>
  <c r="G65" i="7"/>
  <c r="H451" i="7" a="1"/>
  <c r="G610" i="7"/>
  <c r="G700" i="7"/>
  <c r="G880" i="7"/>
  <c r="G520" i="7"/>
  <c r="G970" i="7"/>
  <c r="G195" i="7"/>
  <c r="G1420" i="7"/>
  <c r="F521" i="7"/>
  <c r="G2232" i="7"/>
  <c r="H519" i="7" a="1"/>
  <c r="H585" i="7" a="1"/>
  <c r="G323" i="7"/>
  <c r="H649" i="7" a="1"/>
  <c r="G1960" i="7"/>
  <c r="G790" i="7"/>
  <c r="G388" i="7"/>
  <c r="F387" i="7"/>
  <c r="G259" i="7"/>
  <c r="G1780" i="7"/>
  <c r="G1510" i="7"/>
  <c r="F452" i="7"/>
  <c r="H258" i="7" a="1"/>
  <c r="G1330" i="7"/>
  <c r="G1060" i="7"/>
  <c r="G2141" i="7"/>
  <c r="G1150" i="7"/>
  <c r="G453" i="7"/>
  <c r="H451" i="7" l="1"/>
  <c r="H649" i="7"/>
  <c r="H258" i="7"/>
  <c r="H519" i="7"/>
  <c r="H585" i="7"/>
  <c r="C67" i="7"/>
  <c r="C389" i="7"/>
  <c r="C454" i="7" s="1"/>
  <c r="C1152" i="7"/>
  <c r="C702" i="7"/>
  <c r="C197" i="7"/>
  <c r="C133" i="7"/>
  <c r="C261" i="7"/>
  <c r="B196" i="7"/>
  <c r="B132" i="7"/>
  <c r="C2052" i="7"/>
  <c r="B587" i="7"/>
  <c r="B523" i="7"/>
  <c r="C972" i="7"/>
  <c r="C1062" i="7"/>
  <c r="C1782" i="7"/>
  <c r="B324" i="7"/>
  <c r="B260" i="7"/>
  <c r="B388" i="7"/>
  <c r="B453" i="7" s="1"/>
  <c r="C1332" i="7"/>
  <c r="C1422" i="7"/>
  <c r="C792" i="7"/>
  <c r="B651" i="7"/>
  <c r="C2142" i="7"/>
  <c r="C2233" i="7" s="1"/>
  <c r="C882" i="7"/>
  <c r="C325" i="7"/>
  <c r="C1512" i="7"/>
  <c r="C1872" i="7"/>
  <c r="C612" i="7"/>
  <c r="C522" i="7"/>
  <c r="C1962" i="7"/>
  <c r="C1242" i="7"/>
  <c r="C1602" i="7"/>
  <c r="C1692" i="7"/>
  <c r="G260" i="7"/>
  <c r="G132" i="7"/>
  <c r="F388" i="7"/>
  <c r="G701" i="7"/>
  <c r="G521" i="7"/>
  <c r="G1241" i="7"/>
  <c r="G1781" i="7"/>
  <c r="H323" i="7" a="1"/>
  <c r="H453" i="7" a="1"/>
  <c r="H650" i="7" a="1"/>
  <c r="G611" i="7"/>
  <c r="G196" i="7"/>
  <c r="G2233" i="7"/>
  <c r="H520" i="7" a="1"/>
  <c r="H586" i="7" a="1"/>
  <c r="G1151" i="7"/>
  <c r="G1061" i="7"/>
  <c r="G971" i="7"/>
  <c r="H388" i="7" a="1"/>
  <c r="H195" i="7" a="1"/>
  <c r="G791" i="7"/>
  <c r="G1691" i="7"/>
  <c r="F453" i="7"/>
  <c r="G1511" i="7"/>
  <c r="G454" i="7"/>
  <c r="G881" i="7"/>
  <c r="G324" i="7"/>
  <c r="G2051" i="7"/>
  <c r="G1421" i="7"/>
  <c r="H452" i="7" a="1"/>
  <c r="G1331" i="7"/>
  <c r="G1961" i="7"/>
  <c r="H65" i="7" a="1"/>
  <c r="G1601" i="7"/>
  <c r="G2142" i="7"/>
  <c r="G66" i="7"/>
  <c r="G389" i="7"/>
  <c r="G1871" i="7"/>
  <c r="F522" i="7"/>
  <c r="H452" i="7" l="1"/>
  <c r="H453" i="7"/>
  <c r="H586" i="7"/>
  <c r="H323" i="7"/>
  <c r="H520" i="7"/>
  <c r="H388" i="7"/>
  <c r="H195" i="7"/>
  <c r="H650" i="7"/>
  <c r="H65" i="7"/>
  <c r="C883" i="7"/>
  <c r="C1513" i="7"/>
  <c r="C1333" i="7"/>
  <c r="C1873" i="7"/>
  <c r="B652" i="7"/>
  <c r="C198" i="7"/>
  <c r="C1243" i="7"/>
  <c r="C1693" i="7"/>
  <c r="C1423" i="7"/>
  <c r="C2053" i="7"/>
  <c r="C1603" i="7"/>
  <c r="C262" i="7"/>
  <c r="C1783" i="7"/>
  <c r="C390" i="7"/>
  <c r="C455" i="7" s="1"/>
  <c r="C1153" i="7"/>
  <c r="C2143" i="7"/>
  <c r="C2234" i="7" s="1"/>
  <c r="B588" i="7"/>
  <c r="B524" i="7"/>
  <c r="C793" i="7"/>
  <c r="C1963" i="7"/>
  <c r="C613" i="7"/>
  <c r="C523" i="7"/>
  <c r="B325" i="7"/>
  <c r="B197" i="7"/>
  <c r="B133" i="7"/>
  <c r="C68" i="7"/>
  <c r="C703" i="7"/>
  <c r="C973" i="7"/>
  <c r="B389" i="7"/>
  <c r="B454" i="7" s="1"/>
  <c r="C1063" i="7"/>
  <c r="B261" i="7"/>
  <c r="C326" i="7"/>
  <c r="G197" i="7"/>
  <c r="G1512" i="7"/>
  <c r="F389" i="7"/>
  <c r="G702" i="7"/>
  <c r="G1332" i="7"/>
  <c r="H587" i="7" a="1"/>
  <c r="G261" i="7"/>
  <c r="F454" i="7"/>
  <c r="G882" i="7"/>
  <c r="G612" i="7"/>
  <c r="G522" i="7"/>
  <c r="H521" i="7" a="1"/>
  <c r="G1422" i="7"/>
  <c r="G1962" i="7"/>
  <c r="G1062" i="7"/>
  <c r="G972" i="7"/>
  <c r="H260" i="7" a="1"/>
  <c r="G68" i="7"/>
  <c r="G1872" i="7"/>
  <c r="F523" i="7"/>
  <c r="G133" i="7"/>
  <c r="G1242" i="7"/>
  <c r="G390" i="7"/>
  <c r="G1692" i="7"/>
  <c r="G792" i="7"/>
  <c r="G2052" i="7"/>
  <c r="G1782" i="7"/>
  <c r="G1602" i="7"/>
  <c r="G455" i="7"/>
  <c r="G1152" i="7"/>
  <c r="G67" i="7"/>
  <c r="G2234" i="7"/>
  <c r="H651" i="7" a="1"/>
  <c r="G2143" i="7"/>
  <c r="G325" i="7"/>
  <c r="H587" i="7" l="1"/>
  <c r="H651" i="7"/>
  <c r="H260" i="7"/>
  <c r="H521" i="7"/>
  <c r="B326" i="7"/>
  <c r="C794" i="7"/>
  <c r="C614" i="7"/>
  <c r="C524" i="7"/>
  <c r="B589" i="7"/>
  <c r="B525" i="7"/>
  <c r="C1424" i="7"/>
  <c r="B653" i="7"/>
  <c r="C2144" i="7"/>
  <c r="C2235" i="7" s="1"/>
  <c r="C263" i="7"/>
  <c r="C1604" i="7"/>
  <c r="C1154" i="7"/>
  <c r="C1874" i="7"/>
  <c r="C1514" i="7"/>
  <c r="C704" i="7"/>
  <c r="B198" i="7"/>
  <c r="B262" i="7"/>
  <c r="C2054" i="7"/>
  <c r="C327" i="7"/>
  <c r="C974" i="7"/>
  <c r="C391" i="7"/>
  <c r="C456" i="7" s="1"/>
  <c r="C884" i="7"/>
  <c r="C1244" i="7"/>
  <c r="C1784" i="7"/>
  <c r="C1064" i="7"/>
  <c r="C1964" i="7"/>
  <c r="B390" i="7"/>
  <c r="B455" i="7" s="1"/>
  <c r="C1694" i="7"/>
  <c r="C1334" i="7"/>
  <c r="H652" i="7" a="1"/>
  <c r="H454" i="7" a="1"/>
  <c r="G2053" i="7"/>
  <c r="H325" i="7" a="1"/>
  <c r="G793" i="7"/>
  <c r="G703" i="7"/>
  <c r="G2144" i="7"/>
  <c r="H67" i="7" a="1"/>
  <c r="G391" i="7"/>
  <c r="G1513" i="7"/>
  <c r="H68" i="7" a="1"/>
  <c r="G2235" i="7"/>
  <c r="G1153" i="7"/>
  <c r="H197" i="7" a="1"/>
  <c r="H133" i="7" a="1"/>
  <c r="G1063" i="7"/>
  <c r="G1243" i="7"/>
  <c r="F390" i="7"/>
  <c r="G1783" i="7"/>
  <c r="G1693" i="7"/>
  <c r="F455" i="7"/>
  <c r="G1423" i="7"/>
  <c r="G523" i="7"/>
  <c r="G1333" i="7"/>
  <c r="G613" i="7"/>
  <c r="G1873" i="7"/>
  <c r="G973" i="7"/>
  <c r="F524" i="7"/>
  <c r="G456" i="7"/>
  <c r="G262" i="7"/>
  <c r="H522" i="7" a="1"/>
  <c r="H588" i="7" a="1"/>
  <c r="G1963" i="7"/>
  <c r="G1603" i="7"/>
  <c r="G326" i="7"/>
  <c r="G883" i="7"/>
  <c r="G198" i="7"/>
  <c r="H454" i="7" l="1"/>
  <c r="H325" i="7"/>
  <c r="H522" i="7"/>
  <c r="H68" i="7"/>
  <c r="H67" i="7"/>
  <c r="H133" i="7"/>
  <c r="H652" i="7"/>
  <c r="H588" i="7"/>
  <c r="H197" i="7"/>
  <c r="C705" i="7"/>
  <c r="C2055" i="7"/>
  <c r="C975" i="7"/>
  <c r="C392" i="7"/>
  <c r="C457" i="7" s="1"/>
  <c r="C795" i="7"/>
  <c r="C1695" i="7"/>
  <c r="C885" i="7"/>
  <c r="C1515" i="7"/>
  <c r="C1425" i="7"/>
  <c r="C1155" i="7"/>
  <c r="C2145" i="7"/>
  <c r="C2236" i="7" s="1"/>
  <c r="C1605" i="7"/>
  <c r="C328" i="7"/>
  <c r="B590" i="7"/>
  <c r="B526" i="7"/>
  <c r="B391" i="7"/>
  <c r="B456" i="7" s="1"/>
  <c r="C1335" i="7"/>
  <c r="C1785" i="7"/>
  <c r="C1875" i="7"/>
  <c r="C1065" i="7"/>
  <c r="B327" i="7"/>
  <c r="C1965" i="7"/>
  <c r="B654" i="7"/>
  <c r="C525" i="7"/>
  <c r="C615" i="7"/>
  <c r="B263" i="7"/>
  <c r="C1245" i="7"/>
  <c r="H390" i="7" a="1"/>
  <c r="G457" i="7"/>
  <c r="H589" i="7" a="1"/>
  <c r="G1334" i="7"/>
  <c r="G884" i="7"/>
  <c r="G614" i="7"/>
  <c r="G1244" i="7"/>
  <c r="F525" i="7"/>
  <c r="G794" i="7"/>
  <c r="G1064" i="7"/>
  <c r="H455" i="7" a="1"/>
  <c r="G524" i="7"/>
  <c r="G2236" i="7"/>
  <c r="F456" i="7"/>
  <c r="H262" i="7" a="1"/>
  <c r="G1784" i="7"/>
  <c r="G1964" i="7"/>
  <c r="G1694" i="7"/>
  <c r="G1154" i="7"/>
  <c r="H653" i="7" a="1"/>
  <c r="G327" i="7"/>
  <c r="G263" i="7"/>
  <c r="G704" i="7"/>
  <c r="G2054" i="7"/>
  <c r="G1604" i="7"/>
  <c r="G974" i="7"/>
  <c r="G1874" i="7"/>
  <c r="H198" i="7" a="1"/>
  <c r="G1514" i="7"/>
  <c r="H523" i="7" a="1"/>
  <c r="G2145" i="7"/>
  <c r="G1424" i="7"/>
  <c r="F391" i="7"/>
  <c r="G392" i="7"/>
  <c r="H455" i="7" l="1"/>
  <c r="H523" i="7"/>
  <c r="H589" i="7"/>
  <c r="H390" i="7"/>
  <c r="H198" i="7"/>
  <c r="H653" i="7"/>
  <c r="H262" i="7"/>
  <c r="C976" i="7"/>
  <c r="C1066" i="7"/>
  <c r="B591" i="7"/>
  <c r="B527" i="7"/>
  <c r="C1966" i="7"/>
  <c r="B328" i="7"/>
  <c r="C2056" i="7"/>
  <c r="B655" i="7"/>
  <c r="C1246" i="7"/>
  <c r="C1786" i="7"/>
  <c r="C2146" i="7"/>
  <c r="C2237" i="7" s="1"/>
  <c r="C1876" i="7"/>
  <c r="C796" i="7"/>
  <c r="C1336" i="7"/>
  <c r="C393" i="7"/>
  <c r="C458" i="7" s="1"/>
  <c r="C1516" i="7"/>
  <c r="C886" i="7"/>
  <c r="C706" i="7"/>
  <c r="B392" i="7"/>
  <c r="B457" i="7" s="1"/>
  <c r="C1426" i="7"/>
  <c r="C1696" i="7"/>
  <c r="C616" i="7"/>
  <c r="C526" i="7"/>
  <c r="C1156" i="7"/>
  <c r="C1606" i="7"/>
  <c r="G885" i="7"/>
  <c r="H654" i="7" a="1"/>
  <c r="G1335" i="7"/>
  <c r="H456" i="7" a="1"/>
  <c r="G795" i="7"/>
  <c r="G705" i="7"/>
  <c r="G615" i="7"/>
  <c r="G1155" i="7"/>
  <c r="G1695" i="7"/>
  <c r="G2146" i="7"/>
  <c r="G2237" i="7"/>
  <c r="G393" i="7"/>
  <c r="G1065" i="7"/>
  <c r="F526" i="7"/>
  <c r="H392" i="7" a="1"/>
  <c r="G328" i="7"/>
  <c r="G458" i="7"/>
  <c r="G1785" i="7"/>
  <c r="G1965" i="7"/>
  <c r="H327" i="7" a="1"/>
  <c r="F457" i="7"/>
  <c r="G1515" i="7"/>
  <c r="H590" i="7" a="1"/>
  <c r="G1875" i="7"/>
  <c r="G1605" i="7"/>
  <c r="G525" i="7"/>
  <c r="H524" i="7" a="1"/>
  <c r="G1425" i="7"/>
  <c r="G975" i="7"/>
  <c r="G1245" i="7"/>
  <c r="G2055" i="7"/>
  <c r="H263" i="7" a="1"/>
  <c r="H456" i="7" l="1"/>
  <c r="H392" i="7"/>
  <c r="H590" i="7"/>
  <c r="H654" i="7"/>
  <c r="H327" i="7"/>
  <c r="H524" i="7"/>
  <c r="H263" i="7"/>
  <c r="C1787" i="7"/>
  <c r="C977" i="7"/>
  <c r="C887" i="7"/>
  <c r="C1337" i="7"/>
  <c r="C1067" i="7"/>
  <c r="C1697" i="7"/>
  <c r="C1607" i="7"/>
  <c r="C1967" i="7"/>
  <c r="C2057" i="7"/>
  <c r="C1517" i="7"/>
  <c r="C1247" i="7"/>
  <c r="B528" i="7"/>
  <c r="B592" i="7"/>
  <c r="B656" i="7"/>
  <c r="C527" i="7"/>
  <c r="C617" i="7"/>
  <c r="C797" i="7"/>
  <c r="C1877" i="7"/>
  <c r="C2147" i="7"/>
  <c r="C2238" i="7" s="1"/>
  <c r="C707" i="7"/>
  <c r="C1427" i="7"/>
  <c r="C1157" i="7"/>
  <c r="B393" i="7"/>
  <c r="B458" i="7" s="1"/>
  <c r="G1876" i="7"/>
  <c r="G526" i="7"/>
  <c r="G976" i="7"/>
  <c r="F458" i="7"/>
  <c r="H591" i="7" a="1"/>
  <c r="F527" i="7"/>
  <c r="G2147" i="7"/>
  <c r="G1516" i="7"/>
  <c r="H328" i="7" a="1"/>
  <c r="G1426" i="7"/>
  <c r="G1696" i="7"/>
  <c r="G706" i="7"/>
  <c r="G1966" i="7"/>
  <c r="H525" i="7" a="1"/>
  <c r="G886" i="7"/>
  <c r="F393" i="7"/>
  <c r="G1606" i="7"/>
  <c r="G1786" i="7"/>
  <c r="G616" i="7"/>
  <c r="G1336" i="7"/>
  <c r="F392" i="7"/>
  <c r="G2238" i="7"/>
  <c r="G2056" i="7"/>
  <c r="G1066" i="7"/>
  <c r="H393" i="7" a="1"/>
  <c r="H457" i="7" a="1"/>
  <c r="G1156" i="7"/>
  <c r="G1246" i="7"/>
  <c r="G796" i="7"/>
  <c r="H457" i="7" l="1"/>
  <c r="H393" i="7"/>
  <c r="H525" i="7"/>
  <c r="H328" i="7"/>
  <c r="H591" i="7"/>
  <c r="C1608" i="7"/>
  <c r="C1068" i="7"/>
  <c r="C1518" i="7"/>
  <c r="C888" i="7"/>
  <c r="B529" i="7"/>
  <c r="B593" i="7"/>
  <c r="C1878" i="7"/>
  <c r="C708" i="7"/>
  <c r="C2148" i="7"/>
  <c r="C2239" i="7" s="1"/>
  <c r="C1158" i="7"/>
  <c r="B657" i="7"/>
  <c r="C1788" i="7"/>
  <c r="C798" i="7"/>
  <c r="C1338" i="7"/>
  <c r="C528" i="7"/>
  <c r="C618" i="7"/>
  <c r="C2058" i="7"/>
  <c r="C1428" i="7"/>
  <c r="C1248" i="7"/>
  <c r="C1968" i="7"/>
  <c r="C1698" i="7"/>
  <c r="C978" i="7"/>
  <c r="G2239" i="7"/>
  <c r="F528" i="7"/>
  <c r="G1337" i="7"/>
  <c r="G1157" i="7"/>
  <c r="G977" i="7"/>
  <c r="H592" i="7" a="1"/>
  <c r="G1967" i="7"/>
  <c r="G2057" i="7"/>
  <c r="G1787" i="7"/>
  <c r="G2148" i="7"/>
  <c r="G1067" i="7"/>
  <c r="G1247" i="7"/>
  <c r="H458" i="7" a="1"/>
  <c r="G1607" i="7"/>
  <c r="G1697" i="7"/>
  <c r="H526" i="7" a="1"/>
  <c r="G1517" i="7"/>
  <c r="G887" i="7"/>
  <c r="G707" i="7"/>
  <c r="G1427" i="7"/>
  <c r="G1877" i="7"/>
  <c r="G617" i="7"/>
  <c r="G797" i="7"/>
  <c r="G527" i="7"/>
  <c r="H458" i="7" l="1"/>
  <c r="H592" i="7"/>
  <c r="H526" i="7"/>
  <c r="C799" i="7"/>
  <c r="C1879" i="7"/>
  <c r="C979" i="7"/>
  <c r="C2059" i="7"/>
  <c r="C619" i="7"/>
  <c r="C529" i="7"/>
  <c r="C1609" i="7"/>
  <c r="C1969" i="7"/>
  <c r="B658" i="7"/>
  <c r="C1159" i="7"/>
  <c r="C1789" i="7"/>
  <c r="C1249" i="7"/>
  <c r="B594" i="7"/>
  <c r="B530" i="7"/>
  <c r="C2149" i="7"/>
  <c r="C2240" i="7" s="1"/>
  <c r="C709" i="7"/>
  <c r="C1069" i="7"/>
  <c r="C1339" i="7"/>
  <c r="C1519" i="7"/>
  <c r="C1429" i="7"/>
  <c r="C889" i="7"/>
  <c r="C1699" i="7"/>
  <c r="G1518" i="7"/>
  <c r="G888" i="7"/>
  <c r="G1338" i="7"/>
  <c r="G1158" i="7"/>
  <c r="G1878" i="7"/>
  <c r="H657" i="7" a="1"/>
  <c r="G2240" i="7"/>
  <c r="G708" i="7"/>
  <c r="G528" i="7"/>
  <c r="G1428" i="7"/>
  <c r="G978" i="7"/>
  <c r="F529" i="7"/>
  <c r="G1968" i="7"/>
  <c r="G1248" i="7"/>
  <c r="G1608" i="7"/>
  <c r="G1698" i="7"/>
  <c r="G2149" i="7"/>
  <c r="G1788" i="7"/>
  <c r="G2058" i="7"/>
  <c r="G798" i="7"/>
  <c r="H593" i="7" a="1"/>
  <c r="G1068" i="7"/>
  <c r="H527" i="7" a="1"/>
  <c r="G618" i="7"/>
  <c r="H527" i="7" l="1"/>
  <c r="H657" i="7"/>
  <c r="H593" i="7"/>
  <c r="C1520" i="7"/>
  <c r="C800" i="7"/>
  <c r="C2060" i="7"/>
  <c r="C1880" i="7"/>
  <c r="C2150" i="7"/>
  <c r="C2241" i="7" s="1"/>
  <c r="C1610" i="7"/>
  <c r="C1700" i="7"/>
  <c r="C980" i="7"/>
  <c r="C1340" i="7"/>
  <c r="C1430" i="7"/>
  <c r="B595" i="7"/>
  <c r="B531" i="7"/>
  <c r="C1250" i="7"/>
  <c r="C1070" i="7"/>
  <c r="C710" i="7"/>
  <c r="C890" i="7"/>
  <c r="C1790" i="7"/>
  <c r="C1970" i="7"/>
  <c r="C1160" i="7"/>
  <c r="B659" i="7"/>
  <c r="C620" i="7"/>
  <c r="C530" i="7"/>
  <c r="H658" i="7" a="1"/>
  <c r="G1699" i="7"/>
  <c r="G1159" i="7"/>
  <c r="G1789" i="7"/>
  <c r="G1879" i="7"/>
  <c r="G709" i="7"/>
  <c r="G619" i="7"/>
  <c r="G1609" i="7"/>
  <c r="G2059" i="7"/>
  <c r="H528" i="7" a="1"/>
  <c r="G1339" i="7"/>
  <c r="G889" i="7"/>
  <c r="G979" i="7"/>
  <c r="F530" i="7"/>
  <c r="H594" i="7" a="1"/>
  <c r="G2150" i="7"/>
  <c r="G1519" i="7"/>
  <c r="G799" i="7"/>
  <c r="G1969" i="7"/>
  <c r="G2241" i="7"/>
  <c r="G1249" i="7"/>
  <c r="G1429" i="7"/>
  <c r="G1069" i="7"/>
  <c r="G529" i="7"/>
  <c r="H594" i="7" l="1"/>
  <c r="H658" i="7"/>
  <c r="H528" i="7"/>
  <c r="C1161" i="7"/>
  <c r="C1431" i="7"/>
  <c r="C1611" i="7"/>
  <c r="C1881" i="7"/>
  <c r="C1341" i="7"/>
  <c r="C981" i="7"/>
  <c r="B596" i="7"/>
  <c r="B532" i="7"/>
  <c r="C1071" i="7"/>
  <c r="C1971" i="7"/>
  <c r="C2061" i="7"/>
  <c r="B660" i="7"/>
  <c r="C2151" i="7"/>
  <c r="C2242" i="7" s="1"/>
  <c r="C621" i="7"/>
  <c r="C531" i="7"/>
  <c r="C801" i="7"/>
  <c r="C1791" i="7"/>
  <c r="C1251" i="7"/>
  <c r="C711" i="7"/>
  <c r="C1521" i="7"/>
  <c r="C1701" i="7"/>
  <c r="C891" i="7"/>
  <c r="F531" i="7"/>
  <c r="G620" i="7"/>
  <c r="G2242" i="7"/>
  <c r="G710" i="7"/>
  <c r="G890" i="7"/>
  <c r="G2060" i="7"/>
  <c r="G800" i="7"/>
  <c r="H659" i="7" a="1"/>
  <c r="G1880" i="7"/>
  <c r="G2151" i="7"/>
  <c r="G530" i="7"/>
  <c r="G1160" i="7"/>
  <c r="G1250" i="7"/>
  <c r="G1340" i="7"/>
  <c r="G1700" i="7"/>
  <c r="H529" i="7" a="1"/>
  <c r="G1430" i="7"/>
  <c r="G1970" i="7"/>
  <c r="G1520" i="7"/>
  <c r="H595" i="7" a="1"/>
  <c r="G1070" i="7"/>
  <c r="G1610" i="7"/>
  <c r="G980" i="7"/>
  <c r="G1790" i="7"/>
  <c r="H595" i="7" l="1"/>
  <c r="H529" i="7"/>
  <c r="H659" i="7"/>
  <c r="C1972" i="7"/>
  <c r="C1252" i="7"/>
  <c r="C892" i="7"/>
  <c r="C622" i="7"/>
  <c r="C532" i="7"/>
  <c r="B661" i="7"/>
  <c r="C1702" i="7"/>
  <c r="B597" i="7"/>
  <c r="B533" i="7"/>
  <c r="C802" i="7"/>
  <c r="C2152" i="7"/>
  <c r="C2243" i="7" s="1"/>
  <c r="C1792" i="7"/>
  <c r="C1882" i="7"/>
  <c r="C1162" i="7"/>
  <c r="C1612" i="7"/>
  <c r="C712" i="7"/>
  <c r="C1072" i="7"/>
  <c r="C1522" i="7"/>
  <c r="C982" i="7"/>
  <c r="C1342" i="7"/>
  <c r="C2062" i="7"/>
  <c r="C1432" i="7"/>
  <c r="G2152" i="7"/>
  <c r="G981" i="7"/>
  <c r="H660" i="7" a="1"/>
  <c r="G1881" i="7"/>
  <c r="G1701" i="7"/>
  <c r="G801" i="7"/>
  <c r="G2243" i="7"/>
  <c r="G1251" i="7"/>
  <c r="G1341" i="7"/>
  <c r="H596" i="7" a="1"/>
  <c r="G1161" i="7"/>
  <c r="F532" i="7"/>
  <c r="G531" i="7"/>
  <c r="G2061" i="7"/>
  <c r="G1611" i="7"/>
  <c r="H530" i="7" a="1"/>
  <c r="G711" i="7"/>
  <c r="G891" i="7"/>
  <c r="G1971" i="7"/>
  <c r="G1071" i="7"/>
  <c r="G621" i="7"/>
  <c r="G1791" i="7"/>
  <c r="G1521" i="7"/>
  <c r="G1431" i="7"/>
  <c r="H660" i="7" l="1"/>
  <c r="H530" i="7"/>
  <c r="H596" i="7"/>
  <c r="C1433" i="7"/>
  <c r="C803" i="7"/>
  <c r="C1973" i="7"/>
  <c r="B598" i="7"/>
  <c r="B534" i="7"/>
  <c r="C2153" i="7"/>
  <c r="C2244" i="7" s="1"/>
  <c r="C1163" i="7"/>
  <c r="C1253" i="7"/>
  <c r="C1883" i="7"/>
  <c r="B662" i="7"/>
  <c r="C713" i="7"/>
  <c r="C533" i="7"/>
  <c r="C623" i="7"/>
  <c r="C2063" i="7"/>
  <c r="C1343" i="7"/>
  <c r="C1073" i="7"/>
  <c r="C1613" i="7"/>
  <c r="C1703" i="7"/>
  <c r="C1793" i="7"/>
  <c r="C983" i="7"/>
  <c r="C893" i="7"/>
  <c r="C1523" i="7"/>
  <c r="G712" i="7"/>
  <c r="G982" i="7"/>
  <c r="H531" i="7" a="1"/>
  <c r="G622" i="7"/>
  <c r="G1612" i="7"/>
  <c r="G1792" i="7"/>
  <c r="G1252" i="7"/>
  <c r="G2153" i="7"/>
  <c r="G1882" i="7"/>
  <c r="G802" i="7"/>
  <c r="G2244" i="7"/>
  <c r="G1162" i="7"/>
  <c r="G1432" i="7"/>
  <c r="G2062" i="7"/>
  <c r="G1522" i="7"/>
  <c r="G1702" i="7"/>
  <c r="G1972" i="7"/>
  <c r="H597" i="7" a="1"/>
  <c r="G1072" i="7"/>
  <c r="H661" i="7" a="1"/>
  <c r="G532" i="7"/>
  <c r="G1342" i="7"/>
  <c r="F533" i="7"/>
  <c r="G892" i="7"/>
  <c r="H661" i="7" l="1"/>
  <c r="H597" i="7"/>
  <c r="H531" i="7"/>
  <c r="C1614" i="7"/>
  <c r="C2154" i="7"/>
  <c r="C2245" i="7" s="1"/>
  <c r="C1164" i="7"/>
  <c r="C534" i="7"/>
  <c r="C624" i="7"/>
  <c r="C1344" i="7"/>
  <c r="B663" i="7"/>
  <c r="C1704" i="7"/>
  <c r="C984" i="7"/>
  <c r="C1974" i="7"/>
  <c r="C2064" i="7"/>
  <c r="C1794" i="7"/>
  <c r="C1524" i="7"/>
  <c r="C714" i="7"/>
  <c r="B599" i="7"/>
  <c r="B535" i="7"/>
  <c r="C1074" i="7"/>
  <c r="C804" i="7"/>
  <c r="C1884" i="7"/>
  <c r="C1434" i="7"/>
  <c r="C1254" i="7"/>
  <c r="C894" i="7"/>
  <c r="G1703" i="7"/>
  <c r="G1613" i="7"/>
  <c r="G893" i="7"/>
  <c r="G1523" i="7"/>
  <c r="G1343" i="7"/>
  <c r="H598" i="7" a="1"/>
  <c r="G1073" i="7"/>
  <c r="G983" i="7"/>
  <c r="G1973" i="7"/>
  <c r="G713" i="7"/>
  <c r="H662" i="7" a="1"/>
  <c r="G2245" i="7"/>
  <c r="G803" i="7"/>
  <c r="F534" i="7"/>
  <c r="G1163" i="7"/>
  <c r="G2063" i="7"/>
  <c r="H532" i="7" a="1"/>
  <c r="G623" i="7"/>
  <c r="G2154" i="7"/>
  <c r="G1883" i="7"/>
  <c r="G533" i="7"/>
  <c r="G1253" i="7"/>
  <c r="G1793" i="7"/>
  <c r="G1433" i="7"/>
  <c r="H662" i="7" l="1"/>
  <c r="H598" i="7"/>
  <c r="H532" i="7"/>
  <c r="C1615" i="7"/>
  <c r="C1075" i="7"/>
  <c r="C2065" i="7"/>
  <c r="C1435" i="7"/>
  <c r="C895" i="7"/>
  <c r="C1705" i="7"/>
  <c r="C1345" i="7"/>
  <c r="C1165" i="7"/>
  <c r="C1795" i="7"/>
  <c r="C715" i="7"/>
  <c r="C1885" i="7"/>
  <c r="C535" i="7"/>
  <c r="C625" i="7"/>
  <c r="C1525" i="7"/>
  <c r="B664" i="7"/>
  <c r="C2155" i="7"/>
  <c r="C2246" i="7" s="1"/>
  <c r="C1255" i="7"/>
  <c r="B600" i="7"/>
  <c r="B536" i="7"/>
  <c r="C985" i="7"/>
  <c r="C1975" i="7"/>
  <c r="C805" i="7"/>
  <c r="G534" i="7"/>
  <c r="F535" i="7"/>
  <c r="G1974" i="7"/>
  <c r="G2064" i="7"/>
  <c r="G1614" i="7"/>
  <c r="G1524" i="7"/>
  <c r="G894" i="7"/>
  <c r="G984" i="7"/>
  <c r="G1434" i="7"/>
  <c r="G1704" i="7"/>
  <c r="H599" i="7" a="1"/>
  <c r="G1074" i="7"/>
  <c r="G1254" i="7"/>
  <c r="H533" i="7" a="1"/>
  <c r="G804" i="7"/>
  <c r="G624" i="7"/>
  <c r="G1164" i="7"/>
  <c r="H663" i="7" a="1"/>
  <c r="G714" i="7"/>
  <c r="G2246" i="7"/>
  <c r="G1344" i="7"/>
  <c r="G1884" i="7"/>
  <c r="G1794" i="7"/>
  <c r="G2155" i="7"/>
  <c r="H663" i="7" l="1"/>
  <c r="H533" i="7"/>
  <c r="H599" i="7"/>
  <c r="C896" i="7"/>
  <c r="C1076" i="7"/>
  <c r="C716" i="7"/>
  <c r="C1886" i="7"/>
  <c r="C1706" i="7"/>
  <c r="C1346" i="7"/>
  <c r="C806" i="7"/>
  <c r="C1166" i="7"/>
  <c r="C986" i="7"/>
  <c r="C1256" i="7"/>
  <c r="C1796" i="7"/>
  <c r="B537" i="7"/>
  <c r="B601" i="7"/>
  <c r="C536" i="7"/>
  <c r="C626" i="7"/>
  <c r="C1526" i="7"/>
  <c r="C2066" i="7"/>
  <c r="C1616" i="7"/>
  <c r="B665" i="7"/>
  <c r="C2156" i="7"/>
  <c r="C2247" i="7" s="1"/>
  <c r="C1976" i="7"/>
  <c r="C1436" i="7"/>
  <c r="H534" i="7" a="1"/>
  <c r="G625" i="7"/>
  <c r="G1525" i="7"/>
  <c r="G1975" i="7"/>
  <c r="G2156" i="7"/>
  <c r="G1075" i="7"/>
  <c r="G715" i="7"/>
  <c r="H664" i="7" a="1"/>
  <c r="G1255" i="7"/>
  <c r="F536" i="7"/>
  <c r="G2065" i="7"/>
  <c r="G1345" i="7"/>
  <c r="G805" i="7"/>
  <c r="G2247" i="7"/>
  <c r="G1435" i="7"/>
  <c r="G1165" i="7"/>
  <c r="H600" i="7" a="1"/>
  <c r="G1615" i="7"/>
  <c r="G895" i="7"/>
  <c r="G1795" i="7"/>
  <c r="G1705" i="7"/>
  <c r="G985" i="7"/>
  <c r="G1885" i="7"/>
  <c r="G535" i="7"/>
  <c r="H534" i="7" l="1"/>
  <c r="H664" i="7"/>
  <c r="H600" i="7"/>
  <c r="C627" i="7"/>
  <c r="C537" i="7"/>
  <c r="C1077" i="7"/>
  <c r="C1707" i="7"/>
  <c r="B666" i="7"/>
  <c r="C1797" i="7"/>
  <c r="C987" i="7"/>
  <c r="C2157" i="7"/>
  <c r="C2248" i="7" s="1"/>
  <c r="C1257" i="7"/>
  <c r="C1977" i="7"/>
  <c r="C717" i="7"/>
  <c r="C1437" i="7"/>
  <c r="C1617" i="7"/>
  <c r="C2067" i="7"/>
  <c r="B602" i="7"/>
  <c r="B538" i="7"/>
  <c r="C1887" i="7"/>
  <c r="C897" i="7"/>
  <c r="C807" i="7"/>
  <c r="C1347" i="7"/>
  <c r="C1167" i="7"/>
  <c r="C1527" i="7"/>
  <c r="G896" i="7"/>
  <c r="G2248" i="7"/>
  <c r="G716" i="7"/>
  <c r="G1256" i="7"/>
  <c r="H665" i="7" a="1"/>
  <c r="G1616" i="7"/>
  <c r="H601" i="7" a="1"/>
  <c r="G2066" i="7"/>
  <c r="G1346" i="7"/>
  <c r="H535" i="7" a="1"/>
  <c r="G536" i="7"/>
  <c r="G986" i="7"/>
  <c r="G1166" i="7"/>
  <c r="G1436" i="7"/>
  <c r="G1796" i="7"/>
  <c r="G2157" i="7"/>
  <c r="G626" i="7"/>
  <c r="G1526" i="7"/>
  <c r="G806" i="7"/>
  <c r="G1076" i="7"/>
  <c r="G1976" i="7"/>
  <c r="F537" i="7"/>
  <c r="G1706" i="7"/>
  <c r="G1886" i="7"/>
  <c r="H601" i="7" l="1"/>
  <c r="H665" i="7"/>
  <c r="H535" i="7"/>
  <c r="C718" i="7"/>
  <c r="C1978" i="7"/>
  <c r="B603" i="7"/>
  <c r="B539" i="7"/>
  <c r="C1528" i="7"/>
  <c r="C1258" i="7"/>
  <c r="C1798" i="7"/>
  <c r="B667" i="7"/>
  <c r="C808" i="7"/>
  <c r="C1078" i="7"/>
  <c r="C1618" i="7"/>
  <c r="C1348" i="7"/>
  <c r="C898" i="7"/>
  <c r="C1168" i="7"/>
  <c r="C988" i="7"/>
  <c r="C1708" i="7"/>
  <c r="C1438" i="7"/>
  <c r="C2158" i="7"/>
  <c r="C2249" i="7" s="1"/>
  <c r="C2068" i="7"/>
  <c r="C1888" i="7"/>
  <c r="C628" i="7"/>
  <c r="C538" i="7"/>
  <c r="G2067" i="7"/>
  <c r="G987" i="7"/>
  <c r="G1617" i="7"/>
  <c r="G1437" i="7"/>
  <c r="H666" i="7" a="1"/>
  <c r="G807" i="7"/>
  <c r="G627" i="7"/>
  <c r="G897" i="7"/>
  <c r="F538" i="7"/>
  <c r="G537" i="7"/>
  <c r="G2158" i="7"/>
  <c r="G717" i="7"/>
  <c r="G1707" i="7"/>
  <c r="G1887" i="7"/>
  <c r="G1977" i="7"/>
  <c r="G1077" i="7"/>
  <c r="G2249" i="7"/>
  <c r="G1527" i="7"/>
  <c r="G1797" i="7"/>
  <c r="G1257" i="7"/>
  <c r="G1347" i="7"/>
  <c r="G1167" i="7"/>
  <c r="H536" i="7" a="1"/>
  <c r="H666" i="7" l="1"/>
  <c r="H536" i="7"/>
  <c r="C1979" i="7"/>
  <c r="C809" i="7"/>
  <c r="B732" i="7"/>
  <c r="C2159" i="7"/>
  <c r="C2250" i="7" s="1"/>
  <c r="C1079" i="7"/>
  <c r="C1709" i="7"/>
  <c r="B668" i="7"/>
  <c r="C1889" i="7"/>
  <c r="C1619" i="7"/>
  <c r="B604" i="7"/>
  <c r="B540" i="7"/>
  <c r="C629" i="7"/>
  <c r="C539" i="7"/>
  <c r="C1259" i="7"/>
  <c r="C1169" i="7"/>
  <c r="C2069" i="7"/>
  <c r="C1799" i="7"/>
  <c r="C989" i="7"/>
  <c r="C1349" i="7"/>
  <c r="C1439" i="7"/>
  <c r="C719" i="7"/>
  <c r="C1529" i="7"/>
  <c r="C899" i="7"/>
  <c r="G1798" i="7"/>
  <c r="G1258" i="7"/>
  <c r="G628" i="7"/>
  <c r="G988" i="7"/>
  <c r="G1978" i="7"/>
  <c r="G1528" i="7"/>
  <c r="G1438" i="7"/>
  <c r="G2068" i="7"/>
  <c r="G1348" i="7"/>
  <c r="G538" i="7"/>
  <c r="G2250" i="7"/>
  <c r="H537" i="7" a="1"/>
  <c r="G1168" i="7"/>
  <c r="G1888" i="7"/>
  <c r="F539" i="7"/>
  <c r="G898" i="7"/>
  <c r="G1708" i="7"/>
  <c r="G1078" i="7"/>
  <c r="G2159" i="7"/>
  <c r="G1618" i="7"/>
  <c r="G718" i="7"/>
  <c r="G808" i="7"/>
  <c r="H667" i="7" a="1"/>
  <c r="H667" i="7" l="1"/>
  <c r="H537" i="7"/>
  <c r="C1530" i="7"/>
  <c r="C2160" i="7"/>
  <c r="C2251" i="7" s="1"/>
  <c r="C720" i="7"/>
  <c r="C810" i="7"/>
  <c r="C1980" i="7"/>
  <c r="C2070" i="7"/>
  <c r="C1890" i="7"/>
  <c r="B605" i="7"/>
  <c r="B541" i="7"/>
  <c r="B733" i="7"/>
  <c r="C1440" i="7"/>
  <c r="B669" i="7"/>
  <c r="C1800" i="7"/>
  <c r="C900" i="7"/>
  <c r="C630" i="7"/>
  <c r="C540" i="7"/>
  <c r="C1170" i="7"/>
  <c r="C990" i="7"/>
  <c r="C1260" i="7"/>
  <c r="C1620" i="7"/>
  <c r="C1080" i="7"/>
  <c r="C1350" i="7"/>
  <c r="C1710" i="7"/>
  <c r="G1709" i="7"/>
  <c r="H668" i="7" a="1"/>
  <c r="G899" i="7"/>
  <c r="G1079" i="7"/>
  <c r="G1889" i="7"/>
  <c r="G2069" i="7"/>
  <c r="G539" i="7"/>
  <c r="G1799" i="7"/>
  <c r="G1169" i="7"/>
  <c r="G629" i="7"/>
  <c r="G809" i="7"/>
  <c r="G1529" i="7"/>
  <c r="G2251" i="7"/>
  <c r="G719" i="7"/>
  <c r="H538" i="7" a="1"/>
  <c r="F540" i="7"/>
  <c r="G1979" i="7"/>
  <c r="G1439" i="7"/>
  <c r="G989" i="7"/>
  <c r="G1619" i="7"/>
  <c r="H732" i="7" a="1"/>
  <c r="G1349" i="7"/>
  <c r="G1259" i="7"/>
  <c r="G2160" i="7"/>
  <c r="H732" i="7" l="1"/>
  <c r="H668" i="7"/>
  <c r="H538" i="7"/>
  <c r="C1891" i="7"/>
  <c r="C541" i="7"/>
  <c r="C631" i="7"/>
  <c r="B606" i="7"/>
  <c r="B542" i="7"/>
  <c r="C901" i="7"/>
  <c r="B734" i="7"/>
  <c r="B670" i="7"/>
  <c r="C1621" i="7"/>
  <c r="C1261" i="7"/>
  <c r="C721" i="7"/>
  <c r="C1981" i="7"/>
  <c r="C1801" i="7"/>
  <c r="C1441" i="7"/>
  <c r="C1351" i="7"/>
  <c r="C1531" i="7"/>
  <c r="C811" i="7"/>
  <c r="C1711" i="7"/>
  <c r="C2071" i="7"/>
  <c r="C991" i="7"/>
  <c r="C1171" i="7"/>
  <c r="C1081" i="7"/>
  <c r="C2161" i="7"/>
  <c r="C2252" i="7" s="1"/>
  <c r="G1080" i="7"/>
  <c r="H669" i="7" a="1"/>
  <c r="G1530" i="7"/>
  <c r="H539" i="7" a="1"/>
  <c r="G1440" i="7"/>
  <c r="G1710" i="7"/>
  <c r="G1260" i="7"/>
  <c r="G1800" i="7"/>
  <c r="G1890" i="7"/>
  <c r="G1170" i="7"/>
  <c r="F541" i="7"/>
  <c r="G900" i="7"/>
  <c r="G2161" i="7"/>
  <c r="G810" i="7"/>
  <c r="G2252" i="7"/>
  <c r="G1980" i="7"/>
  <c r="G540" i="7"/>
  <c r="H733" i="7" a="1"/>
  <c r="G1620" i="7"/>
  <c r="G720" i="7"/>
  <c r="G2070" i="7"/>
  <c r="G1350" i="7"/>
  <c r="G990" i="7"/>
  <c r="G630" i="7"/>
  <c r="H669" i="7" l="1"/>
  <c r="H539" i="7"/>
  <c r="H733" i="7"/>
  <c r="C1082" i="7"/>
  <c r="C992" i="7"/>
  <c r="C2162" i="7"/>
  <c r="C2253" i="7" s="1"/>
  <c r="C1442" i="7"/>
  <c r="C2072" i="7"/>
  <c r="B735" i="7"/>
  <c r="B607" i="7"/>
  <c r="B543" i="7"/>
  <c r="C812" i="7"/>
  <c r="B671" i="7"/>
  <c r="C1352" i="7"/>
  <c r="C722" i="7"/>
  <c r="C1532" i="7"/>
  <c r="C1262" i="7"/>
  <c r="C902" i="7"/>
  <c r="C1892" i="7"/>
  <c r="C542" i="7"/>
  <c r="C632" i="7"/>
  <c r="C1622" i="7"/>
  <c r="C1982" i="7"/>
  <c r="C1172" i="7"/>
  <c r="C1802" i="7"/>
  <c r="C1712" i="7"/>
  <c r="G1351" i="7"/>
  <c r="G541" i="7"/>
  <c r="G1801" i="7"/>
  <c r="G901" i="7"/>
  <c r="G2253" i="7"/>
  <c r="G1711" i="7"/>
  <c r="G1171" i="7"/>
  <c r="H670" i="7" a="1"/>
  <c r="F542" i="7"/>
  <c r="G631" i="7"/>
  <c r="G2071" i="7"/>
  <c r="G811" i="7"/>
  <c r="G1441" i="7"/>
  <c r="H540" i="7" a="1"/>
  <c r="G1891" i="7"/>
  <c r="G991" i="7"/>
  <c r="G1261" i="7"/>
  <c r="G1531" i="7"/>
  <c r="G2162" i="7"/>
  <c r="G1981" i="7"/>
  <c r="G721" i="7"/>
  <c r="G1621" i="7"/>
  <c r="H734" i="7" a="1"/>
  <c r="G1081" i="7"/>
  <c r="H734" i="7" l="1"/>
  <c r="H670" i="7"/>
  <c r="H540" i="7"/>
  <c r="C993" i="7"/>
  <c r="C1803" i="7"/>
  <c r="C1713" i="7"/>
  <c r="B544" i="7"/>
  <c r="B608" i="7"/>
  <c r="C1533" i="7"/>
  <c r="C1173" i="7"/>
  <c r="C1893" i="7"/>
  <c r="C1353" i="7"/>
  <c r="C1443" i="7"/>
  <c r="B672" i="7"/>
  <c r="C2073" i="7"/>
  <c r="C903" i="7"/>
  <c r="C723" i="7"/>
  <c r="C543" i="7"/>
  <c r="C633" i="7"/>
  <c r="C1623" i="7"/>
  <c r="B736" i="7"/>
  <c r="C2163" i="7"/>
  <c r="C2254" i="7" s="1"/>
  <c r="C1263" i="7"/>
  <c r="C1983" i="7"/>
  <c r="C813" i="7"/>
  <c r="C1083" i="7"/>
  <c r="G2072" i="7"/>
  <c r="G1892" i="7"/>
  <c r="H671" i="7" a="1"/>
  <c r="G1082" i="7"/>
  <c r="G1442" i="7"/>
  <c r="H541" i="7" a="1"/>
  <c r="G1262" i="7"/>
  <c r="G812" i="7"/>
  <c r="G1532" i="7"/>
  <c r="G1352" i="7"/>
  <c r="G2163" i="7"/>
  <c r="G722" i="7"/>
  <c r="G992" i="7"/>
  <c r="G1802" i="7"/>
  <c r="G2254" i="7"/>
  <c r="G1712" i="7"/>
  <c r="G1982" i="7"/>
  <c r="G1172" i="7"/>
  <c r="G632" i="7"/>
  <c r="G542" i="7"/>
  <c r="G1622" i="7"/>
  <c r="F543" i="7"/>
  <c r="G902" i="7"/>
  <c r="H541" i="7" l="1"/>
  <c r="H671" i="7"/>
  <c r="C1714" i="7"/>
  <c r="C2164" i="7"/>
  <c r="C2255" i="7" s="1"/>
  <c r="C1444" i="7"/>
  <c r="B609" i="7"/>
  <c r="B545" i="7"/>
  <c r="C1174" i="7"/>
  <c r="C724" i="7"/>
  <c r="C1984" i="7"/>
  <c r="C994" i="7"/>
  <c r="B673" i="7"/>
  <c r="C904" i="7"/>
  <c r="C544" i="7"/>
  <c r="C634" i="7"/>
  <c r="C1264" i="7"/>
  <c r="C1804" i="7"/>
  <c r="B737" i="7"/>
  <c r="C2074" i="7"/>
  <c r="C814" i="7"/>
  <c r="C1534" i="7"/>
  <c r="C1624" i="7"/>
  <c r="C1894" i="7"/>
  <c r="C1354" i="7"/>
  <c r="C1084" i="7"/>
  <c r="G903" i="7"/>
  <c r="G1173" i="7"/>
  <c r="G2164" i="7"/>
  <c r="G1533" i="7"/>
  <c r="G633" i="7"/>
  <c r="G1983" i="7"/>
  <c r="G1893" i="7"/>
  <c r="G1803" i="7"/>
  <c r="F544" i="7"/>
  <c r="G723" i="7"/>
  <c r="G1083" i="7"/>
  <c r="G543" i="7"/>
  <c r="G1263" i="7"/>
  <c r="G813" i="7"/>
  <c r="G2073" i="7"/>
  <c r="G2255" i="7"/>
  <c r="G1713" i="7"/>
  <c r="G1353" i="7"/>
  <c r="G1443" i="7"/>
  <c r="H542" i="7" a="1"/>
  <c r="H672" i="7" a="1"/>
  <c r="G993" i="7"/>
  <c r="G1623" i="7"/>
  <c r="H672" i="7" l="1"/>
  <c r="H542" i="7"/>
  <c r="C1085" i="7"/>
  <c r="B610" i="7"/>
  <c r="B546" i="7"/>
  <c r="C1805" i="7"/>
  <c r="C1625" i="7"/>
  <c r="C725" i="7"/>
  <c r="B674" i="7"/>
  <c r="C1715" i="7"/>
  <c r="C1175" i="7"/>
  <c r="C635" i="7"/>
  <c r="C545" i="7"/>
  <c r="C2165" i="7"/>
  <c r="C2256" i="7" s="1"/>
  <c r="C2075" i="7"/>
  <c r="C1445" i="7"/>
  <c r="C905" i="7"/>
  <c r="C995" i="7"/>
  <c r="C1535" i="7"/>
  <c r="C1895" i="7"/>
  <c r="C815" i="7"/>
  <c r="B738" i="7"/>
  <c r="C1985" i="7"/>
  <c r="C1355" i="7"/>
  <c r="C1265" i="7"/>
  <c r="G814" i="7"/>
  <c r="G1354" i="7"/>
  <c r="G1624" i="7"/>
  <c r="G1264" i="7"/>
  <c r="F545" i="7"/>
  <c r="G2074" i="7"/>
  <c r="G724" i="7"/>
  <c r="H543" i="7" a="1"/>
  <c r="G994" i="7"/>
  <c r="G1804" i="7"/>
  <c r="G904" i="7"/>
  <c r="G2165" i="7"/>
  <c r="G634" i="7"/>
  <c r="G1174" i="7"/>
  <c r="G1534" i="7"/>
  <c r="G1894" i="7"/>
  <c r="G544" i="7"/>
  <c r="G1984" i="7"/>
  <c r="G1444" i="7"/>
  <c r="H737" i="7" a="1"/>
  <c r="G1084" i="7"/>
  <c r="H673" i="7" a="1"/>
  <c r="G2256" i="7"/>
  <c r="G1714" i="7"/>
  <c r="H737" i="7" l="1"/>
  <c r="H673" i="7"/>
  <c r="H543" i="7"/>
  <c r="C636" i="7"/>
  <c r="C546" i="7"/>
  <c r="C1806" i="7"/>
  <c r="C1896" i="7"/>
  <c r="C1266" i="7"/>
  <c r="C906" i="7"/>
  <c r="C996" i="7"/>
  <c r="C1356" i="7"/>
  <c r="C1086" i="7"/>
  <c r="C1446" i="7"/>
  <c r="C1986" i="7"/>
  <c r="C1536" i="7"/>
  <c r="C726" i="7"/>
  <c r="B611" i="7"/>
  <c r="B547" i="7"/>
  <c r="B739" i="7"/>
  <c r="B675" i="7"/>
  <c r="C1716" i="7"/>
  <c r="C2076" i="7"/>
  <c r="C1626" i="7"/>
  <c r="C2166" i="7"/>
  <c r="C2257" i="7" s="1"/>
  <c r="C816" i="7"/>
  <c r="C1176" i="7"/>
  <c r="G1805" i="7"/>
  <c r="G2257" i="7"/>
  <c r="G1085" i="7"/>
  <c r="G635" i="7"/>
  <c r="G1175" i="7"/>
  <c r="G815" i="7"/>
  <c r="H738" i="7" a="1"/>
  <c r="G1535" i="7"/>
  <c r="G2075" i="7"/>
  <c r="G995" i="7"/>
  <c r="H544" i="7" a="1"/>
  <c r="G545" i="7"/>
  <c r="F546" i="7"/>
  <c r="G1445" i="7"/>
  <c r="G1625" i="7"/>
  <c r="G725" i="7"/>
  <c r="H610" i="7" a="1"/>
  <c r="G1355" i="7"/>
  <c r="H674" i="7" a="1"/>
  <c r="G2166" i="7"/>
  <c r="G1895" i="7"/>
  <c r="G905" i="7"/>
  <c r="G1265" i="7"/>
  <c r="G1715" i="7"/>
  <c r="G1985" i="7"/>
  <c r="H674" i="7" l="1"/>
  <c r="H544" i="7"/>
  <c r="H610" i="7"/>
  <c r="H738" i="7"/>
  <c r="C2167" i="7"/>
  <c r="C2258" i="7" s="1"/>
  <c r="C1627" i="7"/>
  <c r="C1987" i="7"/>
  <c r="C1897" i="7"/>
  <c r="C1267" i="7"/>
  <c r="B612" i="7"/>
  <c r="B548" i="7"/>
  <c r="C2077" i="7"/>
  <c r="C1087" i="7"/>
  <c r="C1717" i="7"/>
  <c r="C997" i="7"/>
  <c r="C637" i="7"/>
  <c r="C547" i="7"/>
  <c r="C1447" i="7"/>
  <c r="C1537" i="7"/>
  <c r="C727" i="7"/>
  <c r="C907" i="7"/>
  <c r="C1807" i="7"/>
  <c r="B676" i="7"/>
  <c r="B740" i="7"/>
  <c r="C817" i="7"/>
  <c r="C1177" i="7"/>
  <c r="C1357" i="7"/>
  <c r="G906" i="7"/>
  <c r="G636" i="7"/>
  <c r="F547" i="7"/>
  <c r="G1806" i="7"/>
  <c r="G2167" i="7"/>
  <c r="G546" i="7"/>
  <c r="H611" i="7" a="1"/>
  <c r="G996" i="7"/>
  <c r="G2258" i="7"/>
  <c r="G1446" i="7"/>
  <c r="G1176" i="7"/>
  <c r="H739" i="7" a="1"/>
  <c r="G1896" i="7"/>
  <c r="H675" i="7" a="1"/>
  <c r="G1626" i="7"/>
  <c r="G1086" i="7"/>
  <c r="G1986" i="7"/>
  <c r="G1266" i="7"/>
  <c r="H545" i="7" a="1"/>
  <c r="G1356" i="7"/>
  <c r="G1536" i="7"/>
  <c r="G726" i="7"/>
  <c r="G816" i="7"/>
  <c r="G1716" i="7"/>
  <c r="G2076" i="7"/>
  <c r="H545" i="7" l="1"/>
  <c r="H611" i="7"/>
  <c r="H739" i="7"/>
  <c r="H675" i="7"/>
  <c r="C908" i="7"/>
  <c r="C1358" i="7"/>
  <c r="C1448" i="7"/>
  <c r="C728" i="7"/>
  <c r="C2168" i="7"/>
  <c r="C2259" i="7" s="1"/>
  <c r="C1988" i="7"/>
  <c r="C1088" i="7"/>
  <c r="B613" i="7"/>
  <c r="B549" i="7"/>
  <c r="C998" i="7"/>
  <c r="C818" i="7"/>
  <c r="C1268" i="7"/>
  <c r="B741" i="7"/>
  <c r="C1628" i="7"/>
  <c r="B677" i="7"/>
  <c r="C2078" i="7"/>
  <c r="C1808" i="7"/>
  <c r="C1898" i="7"/>
  <c r="C1538" i="7"/>
  <c r="C1718" i="7"/>
  <c r="C638" i="7"/>
  <c r="C548" i="7"/>
  <c r="C1178" i="7"/>
  <c r="G1177" i="7"/>
  <c r="G2259" i="7"/>
  <c r="G1627" i="7"/>
  <c r="G817" i="7"/>
  <c r="G637" i="7"/>
  <c r="G547" i="7"/>
  <c r="H676" i="7" a="1"/>
  <c r="G1537" i="7"/>
  <c r="H546" i="7" a="1"/>
  <c r="G727" i="7"/>
  <c r="G997" i="7"/>
  <c r="G1357" i="7"/>
  <c r="G1987" i="7"/>
  <c r="F548" i="7"/>
  <c r="G1267" i="7"/>
  <c r="G1087" i="7"/>
  <c r="G2168" i="7"/>
  <c r="G1897" i="7"/>
  <c r="G1807" i="7"/>
  <c r="H612" i="7" a="1"/>
  <c r="G1717" i="7"/>
  <c r="G1447" i="7"/>
  <c r="G907" i="7"/>
  <c r="H740" i="7" a="1"/>
  <c r="G2077" i="7"/>
  <c r="H740" i="7" l="1"/>
  <c r="H612" i="7"/>
  <c r="H676" i="7"/>
  <c r="H546" i="7"/>
  <c r="C819" i="7"/>
  <c r="C1629" i="7"/>
  <c r="C1269" i="7"/>
  <c r="C1179" i="7"/>
  <c r="C909" i="7"/>
  <c r="C999" i="7"/>
  <c r="C1359" i="7"/>
  <c r="C1989" i="7"/>
  <c r="B742" i="7"/>
  <c r="C549" i="7"/>
  <c r="C639" i="7"/>
  <c r="C1899" i="7"/>
  <c r="C1719" i="7"/>
  <c r="C2079" i="7"/>
  <c r="C1539" i="7"/>
  <c r="B678" i="7"/>
  <c r="C1089" i="7"/>
  <c r="C1449" i="7"/>
  <c r="C729" i="7"/>
  <c r="C1809" i="7"/>
  <c r="C2169" i="7"/>
  <c r="C2260" i="7" s="1"/>
  <c r="B614" i="7"/>
  <c r="F549" i="7"/>
  <c r="H741" i="7" a="1"/>
  <c r="G1358" i="7"/>
  <c r="H547" i="7" a="1"/>
  <c r="G908" i="7"/>
  <c r="G1718" i="7"/>
  <c r="G998" i="7"/>
  <c r="G2260" i="7"/>
  <c r="G1538" i="7"/>
  <c r="G638" i="7"/>
  <c r="H613" i="7" a="1"/>
  <c r="G1628" i="7"/>
  <c r="G2078" i="7"/>
  <c r="G818" i="7"/>
  <c r="G728" i="7"/>
  <c r="G1898" i="7"/>
  <c r="G1268" i="7"/>
  <c r="H677" i="7" a="1"/>
  <c r="G548" i="7"/>
  <c r="G1178" i="7"/>
  <c r="G1988" i="7"/>
  <c r="G1088" i="7"/>
  <c r="G1448" i="7"/>
  <c r="G1808" i="7"/>
  <c r="G2169" i="7"/>
  <c r="H677" i="7" l="1"/>
  <c r="H613" i="7"/>
  <c r="H741" i="7"/>
  <c r="H547" i="7"/>
  <c r="C1000" i="7"/>
  <c r="C910" i="7"/>
  <c r="C1900" i="7"/>
  <c r="B743" i="7"/>
  <c r="C1180" i="7"/>
  <c r="C820" i="7"/>
  <c r="C1990" i="7"/>
  <c r="C2080" i="7"/>
  <c r="C1270" i="7"/>
  <c r="C1810" i="7"/>
  <c r="C1630" i="7"/>
  <c r="C1360" i="7"/>
  <c r="C2170" i="7"/>
  <c r="C2261" i="7" s="1"/>
  <c r="C1090" i="7"/>
  <c r="B679" i="7"/>
  <c r="B615" i="7"/>
  <c r="C730" i="7"/>
  <c r="C1450" i="7"/>
  <c r="C1540" i="7"/>
  <c r="C640" i="7"/>
  <c r="C1720" i="7"/>
  <c r="G819" i="7"/>
  <c r="G1809" i="7"/>
  <c r="G1989" i="7"/>
  <c r="G1269" i="7"/>
  <c r="G729" i="7"/>
  <c r="G1089" i="7"/>
  <c r="G1449" i="7"/>
  <c r="G1359" i="7"/>
  <c r="G639" i="7"/>
  <c r="H614" i="7" a="1"/>
  <c r="G909" i="7"/>
  <c r="G2170" i="7"/>
  <c r="G1179" i="7"/>
  <c r="G1719" i="7"/>
  <c r="H678" i="7" a="1"/>
  <c r="G1539" i="7"/>
  <c r="G549" i="7"/>
  <c r="G999" i="7"/>
  <c r="G1629" i="7"/>
  <c r="G2079" i="7"/>
  <c r="H548" i="7" a="1"/>
  <c r="G1899" i="7"/>
  <c r="G2261" i="7"/>
  <c r="H742" i="7" a="1"/>
  <c r="H678" i="7" l="1"/>
  <c r="H742" i="7"/>
  <c r="H548" i="7"/>
  <c r="H614" i="7"/>
  <c r="C1091" i="7"/>
  <c r="C1631" i="7"/>
  <c r="C2081" i="7"/>
  <c r="C1721" i="7"/>
  <c r="C1541" i="7"/>
  <c r="C1181" i="7"/>
  <c r="C1901" i="7"/>
  <c r="C911" i="7"/>
  <c r="C821" i="7"/>
  <c r="C1991" i="7"/>
  <c r="C1361" i="7"/>
  <c r="B744" i="7"/>
  <c r="C1811" i="7"/>
  <c r="C1001" i="7"/>
  <c r="C731" i="7"/>
  <c r="B680" i="7"/>
  <c r="B616" i="7"/>
  <c r="C1451" i="7"/>
  <c r="C2171" i="7"/>
  <c r="C2262" i="7" s="1"/>
  <c r="C1271" i="7"/>
  <c r="G730" i="7"/>
  <c r="G820" i="7"/>
  <c r="G1720" i="7"/>
  <c r="H615" i="7" a="1"/>
  <c r="G2262" i="7"/>
  <c r="G1450" i="7"/>
  <c r="G1000" i="7"/>
  <c r="G1090" i="7"/>
  <c r="G1900" i="7"/>
  <c r="H549" i="7" a="1"/>
  <c r="G2171" i="7"/>
  <c r="G1180" i="7"/>
  <c r="G640" i="7"/>
  <c r="G910" i="7"/>
  <c r="G1360" i="7"/>
  <c r="H679" i="7" a="1"/>
  <c r="H743" i="7" a="1"/>
  <c r="G1990" i="7"/>
  <c r="G1810" i="7"/>
  <c r="G1540" i="7"/>
  <c r="G1630" i="7"/>
  <c r="G2080" i="7"/>
  <c r="G1270" i="7"/>
  <c r="H743" i="7" l="1"/>
  <c r="H549" i="7"/>
  <c r="H615" i="7"/>
  <c r="H679" i="7"/>
  <c r="C1452" i="7"/>
  <c r="C1812" i="7"/>
  <c r="C1992" i="7"/>
  <c r="C2172" i="7"/>
  <c r="C2263" i="7" s="1"/>
  <c r="C1542" i="7"/>
  <c r="C2082" i="7"/>
  <c r="C1272" i="7"/>
  <c r="B681" i="7"/>
  <c r="B617" i="7"/>
  <c r="C1902" i="7"/>
  <c r="C1632" i="7"/>
  <c r="C1182" i="7"/>
  <c r="C822" i="7"/>
  <c r="C1092" i="7"/>
  <c r="C912" i="7"/>
  <c r="C1722" i="7"/>
  <c r="B745" i="7"/>
  <c r="C1362" i="7"/>
  <c r="C1002" i="7"/>
  <c r="G1091" i="7"/>
  <c r="G1451" i="7"/>
  <c r="G1001" i="7"/>
  <c r="G911" i="7"/>
  <c r="G1541" i="7"/>
  <c r="G2263" i="7"/>
  <c r="G821" i="7"/>
  <c r="H616" i="7" a="1"/>
  <c r="G1721" i="7"/>
  <c r="G1361" i="7"/>
  <c r="H744" i="7" a="1"/>
  <c r="G1811" i="7"/>
  <c r="G1271" i="7"/>
  <c r="H680" i="7" a="1"/>
  <c r="G1991" i="7"/>
  <c r="G1631" i="7"/>
  <c r="G1901" i="7"/>
  <c r="G1181" i="7"/>
  <c r="G2081" i="7"/>
  <c r="G2172" i="7"/>
  <c r="G731" i="7"/>
  <c r="H616" i="7" l="1"/>
  <c r="H680" i="7"/>
  <c r="H744" i="7"/>
  <c r="C1183" i="7"/>
  <c r="C1993" i="7"/>
  <c r="C1903" i="7"/>
  <c r="C1633" i="7"/>
  <c r="C1543" i="7"/>
  <c r="C2173" i="7"/>
  <c r="C2264" i="7" s="1"/>
  <c r="C1093" i="7"/>
  <c r="C913" i="7"/>
  <c r="B682" i="7"/>
  <c r="B618" i="7"/>
  <c r="B746" i="7"/>
  <c r="C1813" i="7"/>
  <c r="C1273" i="7"/>
  <c r="C1453" i="7"/>
  <c r="C1003" i="7"/>
  <c r="C1723" i="7"/>
  <c r="C1363" i="7"/>
  <c r="C2083" i="7"/>
  <c r="G2173" i="7"/>
  <c r="G2264" i="7"/>
  <c r="G912" i="7"/>
  <c r="H617" i="7" a="1"/>
  <c r="G1992" i="7"/>
  <c r="G1812" i="7"/>
  <c r="G1542" i="7"/>
  <c r="G1272" i="7"/>
  <c r="G822" i="7"/>
  <c r="G1632" i="7"/>
  <c r="H745" i="7" a="1"/>
  <c r="H681" i="7" a="1"/>
  <c r="G1182" i="7"/>
  <c r="G1092" i="7"/>
  <c r="G2082" i="7"/>
  <c r="G1362" i="7"/>
  <c r="G1722" i="7"/>
  <c r="G1452" i="7"/>
  <c r="G1002" i="7"/>
  <c r="G1902" i="7"/>
  <c r="H681" i="7" l="1"/>
  <c r="H745" i="7"/>
  <c r="H617" i="7"/>
  <c r="C1814" i="7"/>
  <c r="C1454" i="7"/>
  <c r="C1904" i="7"/>
  <c r="C1634" i="7"/>
  <c r="C1004" i="7"/>
  <c r="C1724" i="7"/>
  <c r="C1274" i="7"/>
  <c r="C1094" i="7"/>
  <c r="C1544" i="7"/>
  <c r="C1184" i="7"/>
  <c r="C1364" i="7"/>
  <c r="B683" i="7"/>
  <c r="B619" i="7"/>
  <c r="B747" i="7"/>
  <c r="C2084" i="7"/>
  <c r="C2174" i="7"/>
  <c r="C2265" i="7" s="1"/>
  <c r="C1994" i="7"/>
  <c r="G913" i="7"/>
  <c r="H682" i="7" a="1"/>
  <c r="G1903" i="7"/>
  <c r="G1273" i="7"/>
  <c r="G1183" i="7"/>
  <c r="G1723" i="7"/>
  <c r="G1543" i="7"/>
  <c r="G1453" i="7"/>
  <c r="G1363" i="7"/>
  <c r="G2083" i="7"/>
  <c r="H618" i="7" a="1"/>
  <c r="G1093" i="7"/>
  <c r="G1813" i="7"/>
  <c r="G1003" i="7"/>
  <c r="G1633" i="7"/>
  <c r="G2174" i="7"/>
  <c r="G2265" i="7"/>
  <c r="G1993" i="7"/>
  <c r="H618" i="7" l="1"/>
  <c r="H682" i="7"/>
  <c r="C2085" i="7"/>
  <c r="C1275" i="7"/>
  <c r="C1995" i="7"/>
  <c r="C1815" i="7"/>
  <c r="C1545" i="7"/>
  <c r="C1365" i="7"/>
  <c r="B684" i="7"/>
  <c r="B620" i="7"/>
  <c r="C2175" i="7"/>
  <c r="C2266" i="7" s="1"/>
  <c r="B748" i="7"/>
  <c r="C1635" i="7"/>
  <c r="C1095" i="7"/>
  <c r="C1905" i="7"/>
  <c r="C1455" i="7"/>
  <c r="C1185" i="7"/>
  <c r="C1725" i="7"/>
  <c r="G1724" i="7"/>
  <c r="G1364" i="7"/>
  <c r="G2266" i="7"/>
  <c r="G1994" i="7"/>
  <c r="G1094" i="7"/>
  <c r="H619" i="7" a="1"/>
  <c r="G1454" i="7"/>
  <c r="G2175" i="7"/>
  <c r="H683" i="7" a="1"/>
  <c r="G2084" i="7"/>
  <c r="G1004" i="7"/>
  <c r="G1814" i="7"/>
  <c r="G1634" i="7"/>
  <c r="G1904" i="7"/>
  <c r="G1274" i="7"/>
  <c r="G1544" i="7"/>
  <c r="G1184" i="7"/>
  <c r="H683" i="7" l="1"/>
  <c r="H619" i="7"/>
  <c r="C1276" i="7"/>
  <c r="C1726" i="7"/>
  <c r="C1456" i="7"/>
  <c r="C2086" i="7"/>
  <c r="C1546" i="7"/>
  <c r="B749" i="7"/>
  <c r="C1366" i="7"/>
  <c r="C1906" i="7"/>
  <c r="C1996" i="7"/>
  <c r="C1186" i="7"/>
  <c r="C1816" i="7"/>
  <c r="B685" i="7"/>
  <c r="B621" i="7"/>
  <c r="C1636" i="7"/>
  <c r="C2176" i="7"/>
  <c r="C2267" i="7" s="1"/>
  <c r="G2176" i="7"/>
  <c r="G1635" i="7"/>
  <c r="G2085" i="7"/>
  <c r="G1365" i="7"/>
  <c r="G1545" i="7"/>
  <c r="G1905" i="7"/>
  <c r="G1725" i="7"/>
  <c r="H620" i="7" a="1"/>
  <c r="G1815" i="7"/>
  <c r="G1275" i="7"/>
  <c r="H684" i="7" a="1"/>
  <c r="G1185" i="7"/>
  <c r="G2267" i="7"/>
  <c r="G1995" i="7"/>
  <c r="G1455" i="7"/>
  <c r="H748" i="7" a="1"/>
  <c r="G1095" i="7"/>
  <c r="H620" i="7" l="1"/>
  <c r="H684" i="7"/>
  <c r="H748" i="7"/>
  <c r="C1547" i="7"/>
  <c r="C2087" i="7"/>
  <c r="C1637" i="7"/>
  <c r="C1727" i="7"/>
  <c r="B686" i="7"/>
  <c r="B622" i="7"/>
  <c r="C1997" i="7"/>
  <c r="C1817" i="7"/>
  <c r="C1277" i="7"/>
  <c r="C2177" i="7"/>
  <c r="C2268" i="7" s="1"/>
  <c r="C1367" i="7"/>
  <c r="B750" i="7"/>
  <c r="C1907" i="7"/>
  <c r="C1457" i="7"/>
  <c r="G1186" i="7"/>
  <c r="H685" i="7" a="1"/>
  <c r="G1636" i="7"/>
  <c r="H621" i="7" a="1"/>
  <c r="G2086" i="7"/>
  <c r="G1546" i="7"/>
  <c r="G2268" i="7"/>
  <c r="G1276" i="7"/>
  <c r="G1906" i="7"/>
  <c r="H749" i="7" a="1"/>
  <c r="G1816" i="7"/>
  <c r="G1726" i="7"/>
  <c r="G2177" i="7"/>
  <c r="G1366" i="7"/>
  <c r="G1456" i="7"/>
  <c r="G1996" i="7"/>
  <c r="H621" i="7" l="1"/>
  <c r="H685" i="7"/>
  <c r="H749" i="7"/>
  <c r="C1458" i="7"/>
  <c r="C2088" i="7"/>
  <c r="C1728" i="7"/>
  <c r="C1908" i="7"/>
  <c r="C1548" i="7"/>
  <c r="B687" i="7"/>
  <c r="B623" i="7"/>
  <c r="C2178" i="7"/>
  <c r="C2269" i="7" s="1"/>
  <c r="C1998" i="7"/>
  <c r="B751" i="7"/>
  <c r="C1638" i="7"/>
  <c r="C1818" i="7"/>
  <c r="C1368" i="7"/>
  <c r="G2087" i="7"/>
  <c r="G1727" i="7"/>
  <c r="H686" i="7" a="1"/>
  <c r="H750" i="7" a="1"/>
  <c r="G1907" i="7"/>
  <c r="G1637" i="7"/>
  <c r="G1997" i="7"/>
  <c r="G1457" i="7"/>
  <c r="G2269" i="7"/>
  <c r="G1277" i="7"/>
  <c r="G2178" i="7"/>
  <c r="G1547" i="7"/>
  <c r="G1367" i="7"/>
  <c r="H622" i="7" a="1"/>
  <c r="G1817" i="7"/>
  <c r="H622" i="7" l="1"/>
  <c r="H686" i="7"/>
  <c r="H750" i="7"/>
  <c r="C1909" i="7"/>
  <c r="C2089" i="7"/>
  <c r="C1639" i="7"/>
  <c r="C1999" i="7"/>
  <c r="C1729" i="7"/>
  <c r="C1549" i="7"/>
  <c r="B688" i="7"/>
  <c r="B624" i="7"/>
  <c r="C1819" i="7"/>
  <c r="B752" i="7"/>
  <c r="C2179" i="7"/>
  <c r="C2270" i="7" s="1"/>
  <c r="C1459" i="7"/>
  <c r="G2088" i="7"/>
  <c r="G1458" i="7"/>
  <c r="G2179" i="7"/>
  <c r="G1908" i="7"/>
  <c r="H687" i="7" a="1"/>
  <c r="G1548" i="7"/>
  <c r="G1998" i="7"/>
  <c r="G1818" i="7"/>
  <c r="H623" i="7" a="1"/>
  <c r="G1368" i="7"/>
  <c r="G1638" i="7"/>
  <c r="G1728" i="7"/>
  <c r="H751" i="7" a="1"/>
  <c r="G2270" i="7"/>
  <c r="H623" i="7" l="1"/>
  <c r="H751" i="7"/>
  <c r="H687" i="7"/>
  <c r="C2180" i="7"/>
  <c r="C2271" i="7" s="1"/>
  <c r="C2000" i="7"/>
  <c r="C1910" i="7"/>
  <c r="C1820" i="7"/>
  <c r="B689" i="7"/>
  <c r="B625" i="7"/>
  <c r="C2090" i="7"/>
  <c r="B753" i="7"/>
  <c r="C1730" i="7"/>
  <c r="C1640" i="7"/>
  <c r="C1550" i="7"/>
  <c r="G2180" i="7"/>
  <c r="G1999" i="7"/>
  <c r="G1819" i="7"/>
  <c r="G1639" i="7"/>
  <c r="H624" i="7" a="1"/>
  <c r="H688" i="7" a="1"/>
  <c r="G1729" i="7"/>
  <c r="G1459" i="7"/>
  <c r="G2089" i="7"/>
  <c r="G1549" i="7"/>
  <c r="H752" i="7" a="1"/>
  <c r="G2271" i="7"/>
  <c r="G1909" i="7"/>
  <c r="H752" i="7" l="1"/>
  <c r="H688" i="7"/>
  <c r="H624" i="7"/>
  <c r="B754" i="7"/>
  <c r="B690" i="7"/>
  <c r="B626" i="7"/>
  <c r="C1911" i="7"/>
  <c r="C2091" i="7"/>
  <c r="C2181" i="7"/>
  <c r="C2272" i="7" s="1"/>
  <c r="C2001" i="7"/>
  <c r="C1641" i="7"/>
  <c r="C1731" i="7"/>
  <c r="C1821" i="7"/>
  <c r="G2090" i="7"/>
  <c r="G1640" i="7"/>
  <c r="G2181" i="7"/>
  <c r="G2000" i="7"/>
  <c r="G1820" i="7"/>
  <c r="H625" i="7" a="1"/>
  <c r="G1910" i="7"/>
  <c r="H753" i="7" a="1"/>
  <c r="G2272" i="7"/>
  <c r="G1550" i="7"/>
  <c r="H689" i="7" a="1"/>
  <c r="G1730" i="7"/>
  <c r="H753" i="7" l="1"/>
  <c r="H625" i="7"/>
  <c r="H689" i="7"/>
  <c r="B755" i="7"/>
  <c r="C1732" i="7"/>
  <c r="C1822" i="7"/>
  <c r="C2182" i="7"/>
  <c r="C2273" i="7" s="1"/>
  <c r="C2092" i="7"/>
  <c r="C1912" i="7"/>
  <c r="C2002" i="7"/>
  <c r="B691" i="7"/>
  <c r="B627" i="7"/>
  <c r="G1911" i="7"/>
  <c r="G2091" i="7"/>
  <c r="G2001" i="7"/>
  <c r="G1821" i="7"/>
  <c r="H690" i="7" a="1"/>
  <c r="G1641" i="7"/>
  <c r="H626" i="7" a="1"/>
  <c r="H754" i="7" a="1"/>
  <c r="G2273" i="7"/>
  <c r="G1731" i="7"/>
  <c r="G2182" i="7"/>
  <c r="H690" i="7" l="1"/>
  <c r="H626" i="7"/>
  <c r="H754" i="7"/>
  <c r="C1823" i="7"/>
  <c r="B756" i="7"/>
  <c r="C1913" i="7"/>
  <c r="C2183" i="7"/>
  <c r="C2274" i="7" s="1"/>
  <c r="B692" i="7"/>
  <c r="B628" i="7"/>
  <c r="C2093" i="7"/>
  <c r="C2003" i="7"/>
  <c r="G1732" i="7"/>
  <c r="G2183" i="7"/>
  <c r="H691" i="7" a="1"/>
  <c r="H627" i="7" a="1"/>
  <c r="H755" i="7" a="1"/>
  <c r="G1912" i="7"/>
  <c r="G1822" i="7"/>
  <c r="G2092" i="7"/>
  <c r="G2002" i="7"/>
  <c r="G2274" i="7"/>
  <c r="H691" i="7" l="1"/>
  <c r="H755" i="7"/>
  <c r="H627" i="7"/>
  <c r="B693" i="7"/>
  <c r="B629" i="7"/>
  <c r="B757" i="7"/>
  <c r="C2094" i="7"/>
  <c r="C1914" i="7"/>
  <c r="C2004" i="7"/>
  <c r="C2184" i="7"/>
  <c r="C2275" i="7" s="1"/>
  <c r="G1823" i="7"/>
  <c r="G2275" i="7"/>
  <c r="G2003" i="7"/>
  <c r="H756" i="7" a="1"/>
  <c r="G1913" i="7"/>
  <c r="H692" i="7" a="1"/>
  <c r="G2093" i="7"/>
  <c r="H628" i="7" a="1"/>
  <c r="G2184" i="7"/>
  <c r="H628" i="7" l="1"/>
  <c r="H692" i="7"/>
  <c r="H756" i="7"/>
  <c r="C2005" i="7"/>
  <c r="C2095" i="7"/>
  <c r="C2185" i="7"/>
  <c r="C2276" i="7" s="1"/>
  <c r="B694" i="7"/>
  <c r="B630" i="7"/>
  <c r="B758" i="7"/>
  <c r="G2276" i="7"/>
  <c r="H629" i="7" a="1"/>
  <c r="G2094" i="7"/>
  <c r="G1914" i="7"/>
  <c r="H757" i="7" a="1"/>
  <c r="G2185" i="7"/>
  <c r="G2004" i="7"/>
  <c r="H757" i="7" l="1"/>
  <c r="H629" i="7"/>
  <c r="C2186" i="7"/>
  <c r="C2277" i="7" s="1"/>
  <c r="B823" i="7"/>
  <c r="B695" i="7"/>
  <c r="B631" i="7"/>
  <c r="B759" i="7"/>
  <c r="C2096" i="7"/>
  <c r="H758" i="7" a="1"/>
  <c r="G2186" i="7"/>
  <c r="G2005" i="7"/>
  <c r="G2277" i="7"/>
  <c r="G2095" i="7"/>
  <c r="H630" i="7" a="1"/>
  <c r="H630" i="7" l="1"/>
  <c r="H758" i="7"/>
  <c r="B696" i="7"/>
  <c r="B632" i="7"/>
  <c r="B760" i="7"/>
  <c r="C2187" i="7"/>
  <c r="C2278" i="7" s="1"/>
  <c r="B824" i="7"/>
  <c r="G2187" i="7"/>
  <c r="G2096" i="7"/>
  <c r="G2278" i="7"/>
  <c r="H631" i="7" a="1"/>
  <c r="H823" i="7" a="1"/>
  <c r="H759" i="7" a="1"/>
  <c r="H823" i="7" l="1"/>
  <c r="H631" i="7"/>
  <c r="H759" i="7"/>
  <c r="B761" i="7"/>
  <c r="B697" i="7"/>
  <c r="B633" i="7"/>
  <c r="B825" i="7"/>
  <c r="H760" i="7" a="1"/>
  <c r="H824" i="7" a="1"/>
  <c r="H632" i="7" a="1"/>
  <c r="H824" i="7" l="1"/>
  <c r="H632" i="7"/>
  <c r="H760" i="7"/>
  <c r="B698" i="7"/>
  <c r="B634" i="7"/>
  <c r="B762" i="7"/>
  <c r="B826" i="7"/>
  <c r="H825" i="7" a="1"/>
  <c r="H633" i="7" a="1"/>
  <c r="H761" i="7" a="1"/>
  <c r="H761" i="7" l="1"/>
  <c r="H633" i="7"/>
  <c r="H825" i="7"/>
  <c r="B699" i="7"/>
  <c r="B635" i="7"/>
  <c r="B763" i="7"/>
  <c r="B827" i="7"/>
  <c r="H634" i="7" a="1"/>
  <c r="H762" i="7" a="1"/>
  <c r="H634" i="7" l="1"/>
  <c r="H762" i="7"/>
  <c r="B764" i="7"/>
  <c r="B700" i="7"/>
  <c r="B636" i="7"/>
  <c r="B828" i="7"/>
  <c r="H635" i="7" a="1"/>
  <c r="H763" i="7" a="1"/>
  <c r="H763" i="7" l="1"/>
  <c r="H635" i="7"/>
  <c r="B829" i="7"/>
  <c r="B701" i="7"/>
  <c r="B637" i="7"/>
  <c r="B765" i="7"/>
  <c r="H764" i="7" a="1"/>
  <c r="H828" i="7" a="1"/>
  <c r="H636" i="7" a="1"/>
  <c r="H828" i="7" l="1"/>
  <c r="H636" i="7"/>
  <c r="H764" i="7"/>
  <c r="B766" i="7"/>
  <c r="B830" i="7"/>
  <c r="B702" i="7"/>
  <c r="B638" i="7"/>
  <c r="H765" i="7" a="1"/>
  <c r="H637" i="7" a="1"/>
  <c r="H701" i="7" a="1"/>
  <c r="H829" i="7" a="1"/>
  <c r="H701" i="7" l="1"/>
  <c r="H637" i="7"/>
  <c r="H765" i="7"/>
  <c r="H829" i="7"/>
  <c r="B703" i="7"/>
  <c r="B639" i="7"/>
  <c r="B767" i="7"/>
  <c r="B831" i="7"/>
  <c r="H766" i="7" a="1"/>
  <c r="H638" i="7" a="1"/>
  <c r="H702" i="7" a="1"/>
  <c r="H830" i="7" a="1"/>
  <c r="H638" i="7" l="1"/>
  <c r="H830" i="7"/>
  <c r="H766" i="7"/>
  <c r="H702" i="7"/>
  <c r="B704" i="7"/>
  <c r="B640" i="7"/>
  <c r="B768" i="7"/>
  <c r="B832" i="7"/>
  <c r="H831" i="7" a="1"/>
  <c r="H639" i="7" a="1"/>
  <c r="H703" i="7" a="1"/>
  <c r="H767" i="7" a="1"/>
  <c r="H767" i="7" l="1"/>
  <c r="H639" i="7"/>
  <c r="H703" i="7"/>
  <c r="H831" i="7"/>
  <c r="B769" i="7"/>
  <c r="B705" i="7"/>
  <c r="B833" i="7"/>
  <c r="H704" i="7" a="1"/>
  <c r="H768" i="7" a="1"/>
  <c r="H640" i="7" a="1"/>
  <c r="H832" i="7" a="1"/>
  <c r="H768" i="7" l="1"/>
  <c r="H832" i="7"/>
  <c r="H640" i="7"/>
  <c r="H704" i="7"/>
  <c r="B834" i="7"/>
  <c r="B770" i="7"/>
  <c r="B706" i="7"/>
  <c r="H833" i="7" a="1"/>
  <c r="H705" i="7" a="1"/>
  <c r="H769" i="7" a="1"/>
  <c r="H769" i="7" l="1"/>
  <c r="H705" i="7"/>
  <c r="H833" i="7"/>
  <c r="B771" i="7"/>
  <c r="B707" i="7"/>
  <c r="B835" i="7"/>
  <c r="H834" i="7" a="1"/>
  <c r="H770" i="7" a="1"/>
  <c r="H706" i="7" a="1"/>
  <c r="H770" i="7" l="1"/>
  <c r="H834" i="7"/>
  <c r="H706" i="7"/>
  <c r="B836" i="7"/>
  <c r="B772" i="7"/>
  <c r="B708" i="7"/>
  <c r="H707" i="7" a="1"/>
  <c r="H771" i="7" a="1"/>
  <c r="H835" i="7" a="1"/>
  <c r="H771" i="7" l="1"/>
  <c r="H835" i="7"/>
  <c r="H707" i="7"/>
  <c r="B773" i="7"/>
  <c r="B709" i="7"/>
  <c r="B837" i="7"/>
  <c r="H772" i="7" a="1"/>
  <c r="H708" i="7" a="1"/>
  <c r="H836" i="7" a="1"/>
  <c r="H708" i="7" l="1"/>
  <c r="H836" i="7"/>
  <c r="H772" i="7"/>
  <c r="B838" i="7"/>
  <c r="B774" i="7"/>
  <c r="B710" i="7"/>
  <c r="H773" i="7" a="1"/>
  <c r="H709" i="7" a="1"/>
  <c r="H773" i="7" l="1"/>
  <c r="H709" i="7"/>
  <c r="B775" i="7"/>
  <c r="B711" i="7"/>
  <c r="B839" i="7"/>
  <c r="H710" i="7" a="1"/>
  <c r="H774" i="7" a="1"/>
  <c r="H710" i="7" l="1"/>
  <c r="H774" i="7"/>
  <c r="B776" i="7"/>
  <c r="B712" i="7"/>
  <c r="B840" i="7"/>
  <c r="H775" i="7" a="1"/>
  <c r="H711" i="7" a="1"/>
  <c r="H839" i="7" a="1"/>
  <c r="H711" i="7" l="1"/>
  <c r="H775" i="7"/>
  <c r="H839" i="7"/>
  <c r="B777" i="7"/>
  <c r="B713" i="7"/>
  <c r="B841" i="7"/>
  <c r="H840" i="7" a="1"/>
  <c r="H776" i="7" a="1"/>
  <c r="H712" i="7" a="1"/>
  <c r="H712" i="7" l="1"/>
  <c r="H840" i="7"/>
  <c r="H776" i="7"/>
  <c r="B778" i="7"/>
  <c r="B714" i="7"/>
  <c r="B842" i="7"/>
  <c r="H713" i="7" a="1"/>
  <c r="H841" i="7" a="1"/>
  <c r="H777" i="7" a="1"/>
  <c r="H713" i="7" l="1"/>
  <c r="H841" i="7"/>
  <c r="H777" i="7"/>
  <c r="B779" i="7"/>
  <c r="B715" i="7"/>
  <c r="B843" i="7"/>
  <c r="H714" i="7" a="1"/>
  <c r="H778" i="7" a="1"/>
  <c r="H842" i="7" a="1"/>
  <c r="H714" i="7" l="1"/>
  <c r="H842" i="7"/>
  <c r="H778" i="7"/>
  <c r="B780" i="7"/>
  <c r="B716" i="7"/>
  <c r="B844" i="7"/>
  <c r="H843" i="7" a="1"/>
  <c r="H715" i="7" a="1"/>
  <c r="H779" i="7" a="1"/>
  <c r="H715" i="7" l="1"/>
  <c r="H843" i="7"/>
  <c r="H779" i="7"/>
  <c r="B845" i="7"/>
  <c r="B781" i="7"/>
  <c r="B717" i="7"/>
  <c r="H716" i="7" a="1"/>
  <c r="H844" i="7" a="1"/>
  <c r="H780" i="7" a="1"/>
  <c r="H780" i="7" l="1"/>
  <c r="H844" i="7"/>
  <c r="H716" i="7"/>
  <c r="B782" i="7"/>
  <c r="B718" i="7"/>
  <c r="B846" i="7"/>
  <c r="H781" i="7" a="1"/>
  <c r="H717" i="7" a="1"/>
  <c r="H845" i="7" a="1"/>
  <c r="H845" i="7" l="1"/>
  <c r="H717" i="7"/>
  <c r="H781" i="7"/>
  <c r="B847" i="7"/>
  <c r="B783" i="7"/>
  <c r="B719" i="7"/>
  <c r="H846" i="7" a="1"/>
  <c r="H718" i="7" a="1"/>
  <c r="H782" i="7" a="1"/>
  <c r="H782" i="7" l="1"/>
  <c r="H718" i="7"/>
  <c r="H846" i="7"/>
  <c r="B848" i="7"/>
  <c r="B784" i="7"/>
  <c r="B720" i="7"/>
  <c r="H847" i="7" a="1"/>
  <c r="H719" i="7" a="1"/>
  <c r="H783" i="7" a="1"/>
  <c r="H847" i="7" l="1"/>
  <c r="H783" i="7"/>
  <c r="H719" i="7"/>
  <c r="B785" i="7"/>
  <c r="B721" i="7"/>
  <c r="B849" i="7"/>
  <c r="H720" i="7" a="1"/>
  <c r="H848" i="7" a="1"/>
  <c r="H720" i="7" l="1"/>
  <c r="H848" i="7"/>
  <c r="B786" i="7"/>
  <c r="B722" i="7"/>
  <c r="B850" i="7"/>
  <c r="B914" i="7"/>
  <c r="H721" i="7" a="1"/>
  <c r="H849" i="7" a="1"/>
  <c r="H721" i="7" l="1"/>
  <c r="H849" i="7"/>
  <c r="B787" i="7"/>
  <c r="B723" i="7"/>
  <c r="B851" i="7"/>
  <c r="B915" i="7"/>
  <c r="H850" i="7" a="1"/>
  <c r="H914" i="7" a="1"/>
  <c r="H722" i="7" a="1"/>
  <c r="H722" i="7" l="1"/>
  <c r="H850" i="7"/>
  <c r="H914" i="7"/>
  <c r="B916" i="7"/>
  <c r="B788" i="7"/>
  <c r="B724" i="7"/>
  <c r="B852" i="7"/>
  <c r="H915" i="7" a="1"/>
  <c r="H723" i="7" a="1"/>
  <c r="H851" i="7" a="1"/>
  <c r="H851" i="7" l="1"/>
  <c r="H723" i="7"/>
  <c r="H915" i="7"/>
  <c r="B917" i="7"/>
  <c r="B789" i="7"/>
  <c r="B725" i="7"/>
  <c r="B853" i="7"/>
  <c r="H852" i="7" a="1"/>
  <c r="H724" i="7" a="1"/>
  <c r="H916" i="7" a="1"/>
  <c r="H852" i="7" l="1"/>
  <c r="H916" i="7"/>
  <c r="H724" i="7"/>
  <c r="B854" i="7"/>
  <c r="B790" i="7"/>
  <c r="B726" i="7"/>
  <c r="B918" i="7"/>
  <c r="H725" i="7" a="1"/>
  <c r="H853" i="7" a="1"/>
  <c r="H853" i="7" l="1"/>
  <c r="H725" i="7"/>
  <c r="B791" i="7"/>
  <c r="B727" i="7"/>
  <c r="B855" i="7"/>
  <c r="B919" i="7"/>
  <c r="H854" i="7" a="1"/>
  <c r="H726" i="7" a="1"/>
  <c r="H854" i="7" l="1"/>
  <c r="H726" i="7"/>
  <c r="B856" i="7"/>
  <c r="B920" i="7"/>
  <c r="B792" i="7"/>
  <c r="B728" i="7"/>
  <c r="H855" i="7" a="1"/>
  <c r="H727" i="7" a="1"/>
  <c r="H919" i="7" a="1"/>
  <c r="H919" i="7" l="1"/>
  <c r="H727" i="7"/>
  <c r="H855" i="7"/>
  <c r="B921" i="7"/>
  <c r="B793" i="7"/>
  <c r="B729" i="7"/>
  <c r="B857" i="7"/>
  <c r="H856" i="7" a="1"/>
  <c r="H920" i="7" a="1"/>
  <c r="H792" i="7" a="1"/>
  <c r="H728" i="7" a="1"/>
  <c r="H920" i="7" l="1"/>
  <c r="H856" i="7"/>
  <c r="H792" i="7"/>
  <c r="H728" i="7"/>
  <c r="B922" i="7"/>
  <c r="B794" i="7"/>
  <c r="B730" i="7"/>
  <c r="B858" i="7"/>
  <c r="H793" i="7" a="1"/>
  <c r="H729" i="7" a="1"/>
  <c r="H921" i="7" a="1"/>
  <c r="H857" i="7" a="1"/>
  <c r="H857" i="7" l="1"/>
  <c r="H793" i="7"/>
  <c r="H729" i="7"/>
  <c r="H921" i="7"/>
  <c r="B795" i="7"/>
  <c r="B731" i="7"/>
  <c r="B859" i="7"/>
  <c r="B923" i="7"/>
  <c r="H922" i="7" a="1"/>
  <c r="H794" i="7" a="1"/>
  <c r="H858" i="7" a="1"/>
  <c r="H730" i="7" a="1"/>
  <c r="H922" i="7" l="1"/>
  <c r="H858" i="7"/>
  <c r="H730" i="7"/>
  <c r="H794" i="7"/>
  <c r="B796" i="7"/>
  <c r="B924" i="7"/>
  <c r="B860" i="7"/>
  <c r="H859" i="7" a="1"/>
  <c r="H731" i="7" a="1"/>
  <c r="H923" i="7" a="1"/>
  <c r="H795" i="7" a="1"/>
  <c r="H731" i="7" l="1"/>
  <c r="H795" i="7"/>
  <c r="H923" i="7"/>
  <c r="H859" i="7"/>
  <c r="B861" i="7"/>
  <c r="B797" i="7"/>
  <c r="B925" i="7"/>
  <c r="H924" i="7" a="1"/>
  <c r="H796" i="7" a="1"/>
  <c r="H860" i="7" a="1"/>
  <c r="H860" i="7" l="1"/>
  <c r="H796" i="7"/>
  <c r="H924" i="7"/>
  <c r="B798" i="7"/>
  <c r="B862" i="7"/>
  <c r="B926" i="7"/>
  <c r="H925" i="7" a="1"/>
  <c r="H797" i="7" a="1"/>
  <c r="H861" i="7" a="1"/>
  <c r="H797" i="7" l="1"/>
  <c r="H925" i="7"/>
  <c r="H861" i="7"/>
  <c r="B927" i="7"/>
  <c r="B799" i="7"/>
  <c r="B863" i="7"/>
  <c r="H862" i="7" a="1"/>
  <c r="H926" i="7" a="1"/>
  <c r="H798" i="7" a="1"/>
  <c r="H926" i="7" l="1"/>
  <c r="H862" i="7"/>
  <c r="H798" i="7"/>
  <c r="B864" i="7"/>
  <c r="B800" i="7"/>
  <c r="B928" i="7"/>
  <c r="H799" i="7" a="1"/>
  <c r="H863" i="7" a="1"/>
  <c r="H927" i="7" a="1"/>
  <c r="H927" i="7" l="1"/>
  <c r="H863" i="7"/>
  <c r="H799" i="7"/>
  <c r="B929" i="7"/>
  <c r="B865" i="7"/>
  <c r="B801" i="7"/>
  <c r="H864" i="7" a="1"/>
  <c r="H800" i="7" a="1"/>
  <c r="H800" i="7" l="1"/>
  <c r="H864" i="7"/>
  <c r="B802" i="7"/>
  <c r="B866" i="7"/>
  <c r="B930" i="7"/>
  <c r="H801" i="7" a="1"/>
  <c r="H865" i="7" a="1"/>
  <c r="H865" i="7" l="1"/>
  <c r="H801" i="7"/>
  <c r="B931" i="7"/>
  <c r="B867" i="7"/>
  <c r="B803" i="7"/>
  <c r="H802" i="7" a="1"/>
  <c r="H866" i="7" a="1"/>
  <c r="H930" i="7" a="1"/>
  <c r="H930" i="7" l="1"/>
  <c r="H802" i="7"/>
  <c r="H866" i="7"/>
  <c r="B932" i="7"/>
  <c r="B868" i="7"/>
  <c r="B804" i="7"/>
  <c r="H803" i="7" a="1"/>
  <c r="H867" i="7" a="1"/>
  <c r="H931" i="7" a="1"/>
  <c r="H867" i="7" l="1"/>
  <c r="H931" i="7"/>
  <c r="H803" i="7"/>
  <c r="B805" i="7"/>
  <c r="B869" i="7"/>
  <c r="B933" i="7"/>
  <c r="H868" i="7" a="1"/>
  <c r="H804" i="7" a="1"/>
  <c r="H932" i="7" a="1"/>
  <c r="H804" i="7" l="1"/>
  <c r="H932" i="7"/>
  <c r="H868" i="7"/>
  <c r="B934" i="7"/>
  <c r="B870" i="7"/>
  <c r="B806" i="7"/>
  <c r="H933" i="7" a="1"/>
  <c r="H869" i="7" a="1"/>
  <c r="H805" i="7" a="1"/>
  <c r="H933" i="7" l="1"/>
  <c r="H869" i="7"/>
  <c r="H805" i="7"/>
  <c r="B935" i="7"/>
  <c r="B871" i="7"/>
  <c r="B807" i="7"/>
  <c r="H806" i="7" a="1"/>
  <c r="H870" i="7" a="1"/>
  <c r="H934" i="7" a="1"/>
  <c r="H806" i="7" l="1"/>
  <c r="H870" i="7"/>
  <c r="H934" i="7"/>
  <c r="B872" i="7"/>
  <c r="B808" i="7"/>
  <c r="B936" i="7"/>
  <c r="H807" i="7" a="1"/>
  <c r="H935" i="7" a="1"/>
  <c r="H871" i="7" a="1"/>
  <c r="H871" i="7" l="1"/>
  <c r="H807" i="7"/>
  <c r="H935" i="7"/>
  <c r="B873" i="7"/>
  <c r="B809" i="7"/>
  <c r="B937" i="7"/>
  <c r="H872" i="7" a="1"/>
  <c r="H936" i="7" a="1"/>
  <c r="H808" i="7" a="1"/>
  <c r="H808" i="7" l="1"/>
  <c r="H936" i="7"/>
  <c r="H872" i="7"/>
  <c r="B810" i="7"/>
  <c r="B874" i="7"/>
  <c r="B938" i="7"/>
  <c r="H873" i="7" a="1"/>
  <c r="H937" i="7" a="1"/>
  <c r="H809" i="7" a="1"/>
  <c r="H809" i="7" l="1"/>
  <c r="H937" i="7"/>
  <c r="H873" i="7"/>
  <c r="B939" i="7"/>
  <c r="B811" i="7"/>
  <c r="B875" i="7"/>
  <c r="H938" i="7" a="1"/>
  <c r="H810" i="7" a="1"/>
  <c r="H874" i="7" a="1"/>
  <c r="H874" i="7" l="1"/>
  <c r="H938" i="7"/>
  <c r="H810" i="7"/>
  <c r="B876" i="7"/>
  <c r="B812" i="7"/>
  <c r="B940" i="7"/>
  <c r="H939" i="7" a="1"/>
  <c r="H811" i="7" a="1"/>
  <c r="H811" i="7" l="1"/>
  <c r="H939" i="7"/>
  <c r="B813" i="7"/>
  <c r="B877" i="7"/>
  <c r="B941" i="7"/>
  <c r="B1005" i="7"/>
  <c r="H940" i="7" a="1"/>
  <c r="H812" i="7" a="1"/>
  <c r="H812" i="7" l="1"/>
  <c r="H940" i="7"/>
  <c r="B942" i="7"/>
  <c r="B1006" i="7"/>
  <c r="B878" i="7"/>
  <c r="B814" i="7"/>
  <c r="H1005" i="7" a="1"/>
  <c r="H813" i="7" a="1"/>
  <c r="H941" i="7" a="1"/>
  <c r="H1005" i="7" l="1"/>
  <c r="H941" i="7"/>
  <c r="H813" i="7"/>
  <c r="B1007" i="7"/>
  <c r="B879" i="7"/>
  <c r="B815" i="7"/>
  <c r="B943" i="7"/>
  <c r="H1006" i="7" a="1"/>
  <c r="H942" i="7" a="1"/>
  <c r="H814" i="7" a="1"/>
  <c r="H942" i="7" l="1"/>
  <c r="H814" i="7"/>
  <c r="H1006" i="7"/>
  <c r="B880" i="7"/>
  <c r="B816" i="7"/>
  <c r="B944" i="7"/>
  <c r="B1008" i="7"/>
  <c r="H815" i="7" a="1"/>
  <c r="H943" i="7" a="1"/>
  <c r="H1007" i="7" a="1"/>
  <c r="H943" i="7" l="1"/>
  <c r="H1007" i="7"/>
  <c r="H815" i="7"/>
  <c r="B945" i="7"/>
  <c r="B1009" i="7"/>
  <c r="B817" i="7"/>
  <c r="B881" i="7"/>
  <c r="H944" i="7" a="1"/>
  <c r="H816" i="7" a="1"/>
  <c r="H944" i="7" l="1"/>
  <c r="H816" i="7"/>
  <c r="B882" i="7"/>
  <c r="B818" i="7"/>
  <c r="B1010" i="7"/>
  <c r="B946" i="7"/>
  <c r="H817" i="7" a="1"/>
  <c r="H945" i="7" a="1"/>
  <c r="H817" i="7" l="1"/>
  <c r="H945" i="7"/>
  <c r="B1011" i="7"/>
  <c r="B819" i="7"/>
  <c r="B883" i="7"/>
  <c r="B947" i="7"/>
  <c r="H946" i="7" a="1"/>
  <c r="H818" i="7" a="1"/>
  <c r="H1010" i="7" a="1"/>
  <c r="H946" i="7" l="1"/>
  <c r="H818" i="7"/>
  <c r="H1010" i="7"/>
  <c r="B1012" i="7"/>
  <c r="B884" i="7"/>
  <c r="B820" i="7"/>
  <c r="B948" i="7"/>
  <c r="H947" i="7" a="1"/>
  <c r="H1011" i="7" a="1"/>
  <c r="H883" i="7" a="1"/>
  <c r="H819" i="7" a="1"/>
  <c r="H947" i="7" l="1"/>
  <c r="H1011" i="7"/>
  <c r="H883" i="7"/>
  <c r="H819" i="7"/>
  <c r="B949" i="7"/>
  <c r="B1013" i="7"/>
  <c r="B885" i="7"/>
  <c r="B821" i="7"/>
  <c r="H884" i="7" a="1"/>
  <c r="H1012" i="7" a="1"/>
  <c r="H820" i="7" a="1"/>
  <c r="H948" i="7" a="1"/>
  <c r="H820" i="7" l="1"/>
  <c r="H1012" i="7"/>
  <c r="H884" i="7"/>
  <c r="H948" i="7"/>
  <c r="B822" i="7"/>
  <c r="B886" i="7"/>
  <c r="B1014" i="7"/>
  <c r="B950" i="7"/>
  <c r="H821" i="7" a="1"/>
  <c r="H949" i="7" a="1"/>
  <c r="H885" i="7" a="1"/>
  <c r="H1013" i="7" a="1"/>
  <c r="H885" i="7" l="1"/>
  <c r="H949" i="7"/>
  <c r="H1013" i="7"/>
  <c r="H821" i="7"/>
  <c r="B951" i="7"/>
  <c r="B887" i="7"/>
  <c r="B1015" i="7"/>
  <c r="H950" i="7" a="1"/>
  <c r="H886" i="7" a="1"/>
  <c r="H1014" i="7" a="1"/>
  <c r="H822" i="7" a="1"/>
  <c r="H886" i="7" l="1"/>
  <c r="H1014" i="7"/>
  <c r="H950" i="7"/>
  <c r="H822" i="7"/>
  <c r="B952" i="7"/>
  <c r="B888" i="7"/>
  <c r="B1016" i="7"/>
  <c r="H951" i="7" a="1"/>
  <c r="H887" i="7" a="1"/>
  <c r="H1015" i="7" a="1"/>
  <c r="H951" i="7" l="1"/>
  <c r="H1015" i="7"/>
  <c r="H887" i="7"/>
  <c r="B953" i="7"/>
  <c r="B889" i="7"/>
  <c r="B1017" i="7"/>
  <c r="H888" i="7" a="1"/>
  <c r="H952" i="7" a="1"/>
  <c r="H1016" i="7" a="1"/>
  <c r="H1016" i="7" l="1"/>
  <c r="H952" i="7"/>
  <c r="H888" i="7"/>
  <c r="B1018" i="7"/>
  <c r="B954" i="7"/>
  <c r="B890" i="7"/>
  <c r="H1017" i="7" a="1"/>
  <c r="H889" i="7" a="1"/>
  <c r="H953" i="7" a="1"/>
  <c r="H953" i="7" l="1"/>
  <c r="H1017" i="7"/>
  <c r="H889" i="7"/>
  <c r="B1019" i="7"/>
  <c r="B955" i="7"/>
  <c r="B891" i="7"/>
  <c r="H1018" i="7" a="1"/>
  <c r="H954" i="7" a="1"/>
  <c r="H890" i="7" a="1"/>
  <c r="H1018" i="7" l="1"/>
  <c r="H954" i="7"/>
  <c r="H890" i="7"/>
  <c r="B1020" i="7"/>
  <c r="B956" i="7"/>
  <c r="B892" i="7"/>
  <c r="H955" i="7" a="1"/>
  <c r="H891" i="7" a="1"/>
  <c r="H955" i="7" l="1"/>
  <c r="H891" i="7"/>
  <c r="B1021" i="7"/>
  <c r="B957" i="7"/>
  <c r="B893" i="7"/>
  <c r="H892" i="7" a="1"/>
  <c r="H956" i="7" a="1"/>
  <c r="H956" i="7" l="1"/>
  <c r="H892" i="7"/>
  <c r="B958" i="7"/>
  <c r="B894" i="7"/>
  <c r="B1022" i="7"/>
  <c r="H1021" i="7" a="1"/>
  <c r="H957" i="7" a="1"/>
  <c r="H893" i="7" a="1"/>
  <c r="H893" i="7" l="1"/>
  <c r="H957" i="7"/>
  <c r="H1021" i="7"/>
  <c r="B959" i="7"/>
  <c r="B895" i="7"/>
  <c r="B1023" i="7"/>
  <c r="H1022" i="7" a="1"/>
  <c r="H958" i="7" a="1"/>
  <c r="H894" i="7" a="1"/>
  <c r="H894" i="7" l="1"/>
  <c r="H1022" i="7"/>
  <c r="H958" i="7"/>
  <c r="B960" i="7"/>
  <c r="B896" i="7"/>
  <c r="B1024" i="7"/>
  <c r="H1023" i="7" a="1"/>
  <c r="H959" i="7" a="1"/>
  <c r="H895" i="7" a="1"/>
  <c r="H1023" i="7" l="1"/>
  <c r="H895" i="7"/>
  <c r="H959" i="7"/>
  <c r="B897" i="7"/>
  <c r="B961" i="7"/>
  <c r="B1025" i="7"/>
  <c r="H960" i="7" a="1"/>
  <c r="H896" i="7" a="1"/>
  <c r="H1024" i="7" a="1"/>
  <c r="H1024" i="7" l="1"/>
  <c r="H960" i="7"/>
  <c r="H896" i="7"/>
  <c r="B1026" i="7"/>
  <c r="B962" i="7"/>
  <c r="B898" i="7"/>
  <c r="H961" i="7" a="1"/>
  <c r="H1025" i="7" a="1"/>
  <c r="H897" i="7" a="1"/>
  <c r="H1025" i="7" l="1"/>
  <c r="H897" i="7"/>
  <c r="H961" i="7"/>
  <c r="B963" i="7"/>
  <c r="B899" i="7"/>
  <c r="B1027" i="7"/>
  <c r="H1026" i="7" a="1"/>
  <c r="H962" i="7" a="1"/>
  <c r="H898" i="7" a="1"/>
  <c r="H962" i="7" l="1"/>
  <c r="H1026" i="7"/>
  <c r="H898" i="7"/>
  <c r="B964" i="7"/>
  <c r="B900" i="7"/>
  <c r="B1028" i="7"/>
  <c r="H899" i="7" a="1"/>
  <c r="H1027" i="7" a="1"/>
  <c r="H963" i="7" a="1"/>
  <c r="H1027" i="7" l="1"/>
  <c r="H963" i="7"/>
  <c r="H899" i="7"/>
  <c r="B965" i="7"/>
  <c r="B901" i="7"/>
  <c r="B1029" i="7"/>
  <c r="H1028" i="7" a="1"/>
  <c r="H964" i="7" a="1"/>
  <c r="H900" i="7" a="1"/>
  <c r="H1028" i="7" l="1"/>
  <c r="H964" i="7"/>
  <c r="H900" i="7"/>
  <c r="B1030" i="7"/>
  <c r="B966" i="7"/>
  <c r="B902" i="7"/>
  <c r="H1029" i="7" a="1"/>
  <c r="H965" i="7" a="1"/>
  <c r="H901" i="7" a="1"/>
  <c r="H901" i="7" l="1"/>
  <c r="H1029" i="7"/>
  <c r="H965" i="7"/>
  <c r="B967" i="7"/>
  <c r="B903" i="7"/>
  <c r="B1031" i="7"/>
  <c r="H1030" i="7" a="1"/>
  <c r="H902" i="7" a="1"/>
  <c r="H1030" i="7" l="1"/>
  <c r="H902" i="7"/>
  <c r="B1096" i="7"/>
  <c r="B1032" i="7"/>
  <c r="B968" i="7"/>
  <c r="B904" i="7"/>
  <c r="H1031" i="7" a="1"/>
  <c r="H903" i="7" a="1"/>
  <c r="H903" i="7" l="1"/>
  <c r="H1031" i="7"/>
  <c r="B969" i="7"/>
  <c r="B905" i="7"/>
  <c r="B1033" i="7"/>
  <c r="B1097" i="7"/>
  <c r="H1032" i="7" a="1"/>
  <c r="H1096" i="7" a="1"/>
  <c r="H904" i="7" a="1"/>
  <c r="H1032" i="7" l="1"/>
  <c r="H904" i="7"/>
  <c r="H1096" i="7"/>
  <c r="B1034" i="7"/>
  <c r="B970" i="7"/>
  <c r="B906" i="7"/>
  <c r="B1098" i="7"/>
  <c r="H1097" i="7" a="1"/>
  <c r="H905" i="7" a="1"/>
  <c r="H1033" i="7" a="1"/>
  <c r="H1033" i="7" l="1"/>
  <c r="H1097" i="7"/>
  <c r="H905" i="7"/>
  <c r="B1035" i="7"/>
  <c r="B971" i="7"/>
  <c r="B907" i="7"/>
  <c r="B1099" i="7"/>
  <c r="H906" i="7" a="1"/>
  <c r="H1034" i="7" a="1"/>
  <c r="H1098" i="7" a="1"/>
  <c r="H1098" i="7" l="1"/>
  <c r="H1034" i="7"/>
  <c r="H906" i="7"/>
  <c r="B972" i="7"/>
  <c r="B908" i="7"/>
  <c r="B1036" i="7"/>
  <c r="B1100" i="7"/>
  <c r="H1035" i="7" a="1"/>
  <c r="H907" i="7" a="1"/>
  <c r="H907" i="7" l="1"/>
  <c r="H1035" i="7"/>
  <c r="B1037" i="7"/>
  <c r="B1101" i="7"/>
  <c r="B973" i="7"/>
  <c r="B909" i="7"/>
  <c r="H1036" i="7" a="1"/>
  <c r="H908" i="7" a="1"/>
  <c r="H908" i="7" l="1"/>
  <c r="H1036" i="7"/>
  <c r="B974" i="7"/>
  <c r="B910" i="7"/>
  <c r="B1038" i="7"/>
  <c r="B1102" i="7"/>
  <c r="H1037" i="7" a="1"/>
  <c r="H909" i="7" a="1"/>
  <c r="H1101" i="7" a="1"/>
  <c r="H1037" i="7" l="1"/>
  <c r="H1101" i="7"/>
  <c r="H909" i="7"/>
  <c r="B1039" i="7"/>
  <c r="B1103" i="7"/>
  <c r="B975" i="7"/>
  <c r="B911" i="7"/>
  <c r="H1038" i="7" a="1"/>
  <c r="H910" i="7" a="1"/>
  <c r="H1102" i="7" a="1"/>
  <c r="H974" i="7" a="1"/>
  <c r="H910" i="7" l="1"/>
  <c r="H1102" i="7"/>
  <c r="H974" i="7"/>
  <c r="H1038" i="7"/>
  <c r="B976" i="7"/>
  <c r="B912" i="7"/>
  <c r="B1040" i="7"/>
  <c r="B1104" i="7"/>
  <c r="H1103" i="7" a="1"/>
  <c r="H911" i="7" a="1"/>
  <c r="H1039" i="7" a="1"/>
  <c r="H975" i="7" a="1"/>
  <c r="H1039" i="7" l="1"/>
  <c r="H1103" i="7"/>
  <c r="H911" i="7"/>
  <c r="H975" i="7"/>
  <c r="B1105" i="7"/>
  <c r="B913" i="7"/>
  <c r="B977" i="7"/>
  <c r="B1041" i="7"/>
  <c r="H976" i="7" a="1"/>
  <c r="H1040" i="7" a="1"/>
  <c r="H912" i="7" a="1"/>
  <c r="H1104" i="7" a="1"/>
  <c r="H976" i="7" l="1"/>
  <c r="H1104" i="7"/>
  <c r="H1040" i="7"/>
  <c r="H912" i="7"/>
  <c r="B1106" i="7"/>
  <c r="B1042" i="7"/>
  <c r="B978" i="7"/>
  <c r="H1105" i="7" a="1"/>
  <c r="H913" i="7" a="1"/>
  <c r="H1041" i="7" a="1"/>
  <c r="H977" i="7" a="1"/>
  <c r="H913" i="7" l="1"/>
  <c r="H1041" i="7"/>
  <c r="H977" i="7"/>
  <c r="H1105" i="7"/>
  <c r="B1043" i="7"/>
  <c r="B979" i="7"/>
  <c r="B1107" i="7"/>
  <c r="H1042" i="7" a="1"/>
  <c r="H1106" i="7" a="1"/>
  <c r="H978" i="7" a="1"/>
  <c r="H1042" i="7" l="1"/>
  <c r="H978" i="7"/>
  <c r="H1106" i="7"/>
  <c r="B1044" i="7"/>
  <c r="B980" i="7"/>
  <c r="B1108" i="7"/>
  <c r="H1043" i="7" a="1"/>
  <c r="H1107" i="7" a="1"/>
  <c r="H979" i="7" a="1"/>
  <c r="H1043" i="7" l="1"/>
  <c r="H979" i="7"/>
  <c r="H1107" i="7"/>
  <c r="B981" i="7"/>
  <c r="B1045" i="7"/>
  <c r="B1109" i="7"/>
  <c r="H1044" i="7" a="1"/>
  <c r="H1108" i="7" a="1"/>
  <c r="H980" i="7" a="1"/>
  <c r="H1044" i="7" l="1"/>
  <c r="H1108" i="7"/>
  <c r="H980" i="7"/>
  <c r="B1110" i="7"/>
  <c r="B982" i="7"/>
  <c r="B1046" i="7"/>
  <c r="H1109" i="7" a="1"/>
  <c r="H1045" i="7" a="1"/>
  <c r="H981" i="7" a="1"/>
  <c r="H981" i="7" l="1"/>
  <c r="H1045" i="7"/>
  <c r="H1109" i="7"/>
  <c r="B983" i="7"/>
  <c r="B1047" i="7"/>
  <c r="B1111" i="7"/>
  <c r="H1046" i="7" a="1"/>
  <c r="H982" i="7" a="1"/>
  <c r="H982" i="7" l="1"/>
  <c r="H1046" i="7"/>
  <c r="B1112" i="7"/>
  <c r="B1048" i="7"/>
  <c r="B984" i="7"/>
  <c r="H983" i="7" a="1"/>
  <c r="H1047" i="7" a="1"/>
  <c r="H1047" i="7" l="1"/>
  <c r="H983" i="7"/>
  <c r="B1113" i="7"/>
  <c r="B1049" i="7"/>
  <c r="B985" i="7"/>
  <c r="H984" i="7" a="1"/>
  <c r="H1048" i="7" a="1"/>
  <c r="H1112" i="7" a="1"/>
  <c r="H1112" i="7" l="1"/>
  <c r="H984" i="7"/>
  <c r="H1048" i="7"/>
  <c r="B986" i="7"/>
  <c r="B1050" i="7"/>
  <c r="B1114" i="7"/>
  <c r="H1113" i="7" a="1"/>
  <c r="H1049" i="7" a="1"/>
  <c r="H985" i="7" a="1"/>
  <c r="H1113" i="7" l="1"/>
  <c r="H1049" i="7"/>
  <c r="H985" i="7"/>
  <c r="B1115" i="7"/>
  <c r="B1051" i="7"/>
  <c r="B987" i="7"/>
  <c r="H1114" i="7" a="1"/>
  <c r="H986" i="7" a="1"/>
  <c r="H1050" i="7" a="1"/>
  <c r="H1114" i="7" l="1"/>
  <c r="H1050" i="7"/>
  <c r="H986" i="7"/>
  <c r="B1052" i="7"/>
  <c r="B988" i="7"/>
  <c r="B1116" i="7"/>
  <c r="H1115" i="7" a="1"/>
  <c r="H1051" i="7" a="1"/>
  <c r="H987" i="7" a="1"/>
  <c r="H1115" i="7" l="1"/>
  <c r="H1051" i="7"/>
  <c r="H987" i="7"/>
  <c r="B1053" i="7"/>
  <c r="B989" i="7"/>
  <c r="B1117" i="7"/>
  <c r="H988" i="7" a="1"/>
  <c r="H1052" i="7" a="1"/>
  <c r="H1116" i="7" a="1"/>
  <c r="H1052" i="7" l="1"/>
  <c r="H1116" i="7"/>
  <c r="H988" i="7"/>
  <c r="B1054" i="7"/>
  <c r="B990" i="7"/>
  <c r="B1118" i="7"/>
  <c r="H1053" i="7" a="1"/>
  <c r="H1117" i="7" a="1"/>
  <c r="H989" i="7" a="1"/>
  <c r="H989" i="7" l="1"/>
  <c r="H1053" i="7"/>
  <c r="H1117" i="7"/>
  <c r="B1055" i="7"/>
  <c r="B991" i="7"/>
  <c r="B1119" i="7"/>
  <c r="H1054" i="7" a="1"/>
  <c r="H990" i="7" a="1"/>
  <c r="H1118" i="7" a="1"/>
  <c r="H1054" i="7" l="1"/>
  <c r="H1118" i="7"/>
  <c r="H990" i="7"/>
  <c r="B992" i="7"/>
  <c r="B1056" i="7"/>
  <c r="B1120" i="7"/>
  <c r="H1055" i="7" a="1"/>
  <c r="H1119" i="7" a="1"/>
  <c r="H991" i="7" a="1"/>
  <c r="H991" i="7" l="1"/>
  <c r="H1055" i="7"/>
  <c r="H1119" i="7"/>
  <c r="B1057" i="7"/>
  <c r="B993" i="7"/>
  <c r="B1121" i="7"/>
  <c r="H1120" i="7" a="1"/>
  <c r="H1056" i="7" a="1"/>
  <c r="H992" i="7" a="1"/>
  <c r="H1056" i="7" l="1"/>
  <c r="H992" i="7"/>
  <c r="H1120" i="7"/>
  <c r="B1122" i="7"/>
  <c r="B1058" i="7"/>
  <c r="B994" i="7"/>
  <c r="H1121" i="7" a="1"/>
  <c r="H993" i="7" a="1"/>
  <c r="H1121" i="7" l="1"/>
  <c r="H993" i="7"/>
  <c r="B1059" i="7"/>
  <c r="B995" i="7"/>
  <c r="B1187" i="7"/>
  <c r="B1123" i="7"/>
  <c r="H994" i="7" a="1"/>
  <c r="H1122" i="7" a="1"/>
  <c r="H994" i="7" l="1"/>
  <c r="H1122" i="7"/>
  <c r="B996" i="7"/>
  <c r="B1060" i="7"/>
  <c r="B1188" i="7"/>
  <c r="B1124" i="7"/>
  <c r="H1123" i="7" a="1"/>
  <c r="H995" i="7" a="1"/>
  <c r="H1187" i="7" a="1"/>
  <c r="H995" i="7" l="1"/>
  <c r="H1187" i="7"/>
  <c r="H1123" i="7"/>
  <c r="B1125" i="7"/>
  <c r="B997" i="7"/>
  <c r="B1061" i="7"/>
  <c r="B1189" i="7"/>
  <c r="H996" i="7" a="1"/>
  <c r="H1188" i="7" a="1"/>
  <c r="H1124" i="7" a="1"/>
  <c r="H1188" i="7" l="1"/>
  <c r="H996" i="7"/>
  <c r="H1124" i="7"/>
  <c r="B1190" i="7"/>
  <c r="B1126" i="7"/>
  <c r="B1062" i="7"/>
  <c r="B998" i="7"/>
  <c r="H997" i="7" a="1"/>
  <c r="H1125" i="7" a="1"/>
  <c r="H1189" i="7" a="1"/>
  <c r="H1125" i="7" l="1"/>
  <c r="H997" i="7"/>
  <c r="H1189" i="7"/>
  <c r="B1063" i="7"/>
  <c r="B999" i="7"/>
  <c r="B1127" i="7"/>
  <c r="B1191" i="7"/>
  <c r="H998" i="7" a="1"/>
  <c r="H1126" i="7" a="1"/>
  <c r="H1126" i="7" l="1"/>
  <c r="H998" i="7"/>
  <c r="B1064" i="7"/>
  <c r="B1000" i="7"/>
  <c r="B1128" i="7"/>
  <c r="B1192" i="7"/>
  <c r="H999" i="7" a="1"/>
  <c r="H1127" i="7" a="1"/>
  <c r="H1127" i="7" l="1"/>
  <c r="H999" i="7"/>
  <c r="B1065" i="7"/>
  <c r="B1001" i="7"/>
  <c r="B1129" i="7"/>
  <c r="B1193" i="7"/>
  <c r="H1000" i="7" a="1"/>
  <c r="H1192" i="7" a="1"/>
  <c r="H1128" i="7" a="1"/>
  <c r="H1000" i="7" l="1"/>
  <c r="H1128" i="7"/>
  <c r="H1192" i="7"/>
  <c r="B1066" i="7"/>
  <c r="B1002" i="7"/>
  <c r="B1130" i="7"/>
  <c r="B1194" i="7"/>
  <c r="H1065" i="7" a="1"/>
  <c r="H1001" i="7" a="1"/>
  <c r="H1129" i="7" a="1"/>
  <c r="H1193" i="7" a="1"/>
  <c r="H1001" i="7" l="1"/>
  <c r="H1193" i="7"/>
  <c r="H1065" i="7"/>
  <c r="H1129" i="7"/>
  <c r="B1195" i="7"/>
  <c r="B1131" i="7"/>
  <c r="B1067" i="7"/>
  <c r="B1003" i="7"/>
  <c r="H1194" i="7" a="1"/>
  <c r="H1002" i="7" a="1"/>
  <c r="H1130" i="7" a="1"/>
  <c r="H1066" i="7" a="1"/>
  <c r="H1130" i="7" l="1"/>
  <c r="H1194" i="7"/>
  <c r="H1002" i="7"/>
  <c r="H1066" i="7"/>
  <c r="B1068" i="7"/>
  <c r="B1004" i="7"/>
  <c r="B1132" i="7"/>
  <c r="B1196" i="7"/>
  <c r="H1131" i="7" a="1"/>
  <c r="H1067" i="7" a="1"/>
  <c r="H1195" i="7" a="1"/>
  <c r="H1003" i="7" a="1"/>
  <c r="H1131" i="7" l="1"/>
  <c r="H1003" i="7"/>
  <c r="H1067" i="7"/>
  <c r="H1195" i="7"/>
  <c r="B1133" i="7"/>
  <c r="B1197" i="7"/>
  <c r="B1069" i="7"/>
  <c r="H1004" i="7" a="1"/>
  <c r="H1068" i="7" a="1"/>
  <c r="H1132" i="7" a="1"/>
  <c r="H1196" i="7" a="1"/>
  <c r="H1004" i="7" l="1"/>
  <c r="H1132" i="7"/>
  <c r="H1196" i="7"/>
  <c r="H1068" i="7"/>
  <c r="B1198" i="7"/>
  <c r="B1134" i="7"/>
  <c r="B1070" i="7"/>
  <c r="H1069" i="7" a="1"/>
  <c r="H1197" i="7" a="1"/>
  <c r="H1133" i="7" a="1"/>
  <c r="H1133" i="7" l="1"/>
  <c r="H1069" i="7"/>
  <c r="H1197" i="7"/>
  <c r="B1199" i="7"/>
  <c r="B1135" i="7"/>
  <c r="B1071" i="7"/>
  <c r="H1070" i="7" a="1"/>
  <c r="H1134" i="7" a="1"/>
  <c r="H1198" i="7" a="1"/>
  <c r="H1134" i="7" l="1"/>
  <c r="H1198" i="7"/>
  <c r="H1070" i="7"/>
  <c r="B1136" i="7"/>
  <c r="B1072" i="7"/>
  <c r="B1200" i="7"/>
  <c r="H1071" i="7" a="1"/>
  <c r="H1199" i="7" a="1"/>
  <c r="H1135" i="7" a="1"/>
  <c r="H1071" i="7" l="1"/>
  <c r="H1135" i="7"/>
  <c r="H1199" i="7"/>
  <c r="B1137" i="7"/>
  <c r="B1073" i="7"/>
  <c r="B1201" i="7"/>
  <c r="H1200" i="7" a="1"/>
  <c r="H1072" i="7" a="1"/>
  <c r="H1136" i="7" a="1"/>
  <c r="H1200" i="7" l="1"/>
  <c r="H1136" i="7"/>
  <c r="H1072" i="7"/>
  <c r="B1138" i="7"/>
  <c r="B1074" i="7"/>
  <c r="B1202" i="7"/>
  <c r="H1137" i="7" a="1"/>
  <c r="H1073" i="7" a="1"/>
  <c r="H1073" i="7" l="1"/>
  <c r="H1137" i="7"/>
  <c r="B1139" i="7"/>
  <c r="B1075" i="7"/>
  <c r="B1203" i="7"/>
  <c r="H1138" i="7" a="1"/>
  <c r="H1074" i="7" a="1"/>
  <c r="H1074" i="7" l="1"/>
  <c r="H1138" i="7"/>
  <c r="B1076" i="7"/>
  <c r="B1140" i="7"/>
  <c r="B1204" i="7"/>
  <c r="H1139" i="7" a="1"/>
  <c r="H1075" i="7" a="1"/>
  <c r="H1203" i="7" a="1"/>
  <c r="H1203" i="7" l="1"/>
  <c r="H1075" i="7"/>
  <c r="H1139" i="7"/>
  <c r="B1205" i="7"/>
  <c r="B1141" i="7"/>
  <c r="B1077" i="7"/>
  <c r="H1076" i="7" a="1"/>
  <c r="H1204" i="7" a="1"/>
  <c r="H1140" i="7" a="1"/>
  <c r="H1140" i="7" l="1"/>
  <c r="H1204" i="7"/>
  <c r="H1076" i="7"/>
  <c r="B1206" i="7"/>
  <c r="B1142" i="7"/>
  <c r="B1078" i="7"/>
  <c r="H1141" i="7" a="1"/>
  <c r="H1205" i="7" a="1"/>
  <c r="H1077" i="7" a="1"/>
  <c r="H1205" i="7" l="1"/>
  <c r="H1077" i="7"/>
  <c r="H1141" i="7"/>
  <c r="B1143" i="7"/>
  <c r="B1079" i="7"/>
  <c r="B1207" i="7"/>
  <c r="H1206" i="7" a="1"/>
  <c r="H1078" i="7" a="1"/>
  <c r="H1142" i="7" a="1"/>
  <c r="H1206" i="7" l="1"/>
  <c r="H1142" i="7"/>
  <c r="H1078" i="7"/>
  <c r="B1144" i="7"/>
  <c r="B1080" i="7"/>
  <c r="B1208" i="7"/>
  <c r="H1079" i="7" a="1"/>
  <c r="H1207" i="7" a="1"/>
  <c r="H1143" i="7" a="1"/>
  <c r="H1207" i="7" l="1"/>
  <c r="H1143" i="7"/>
  <c r="H1079" i="7"/>
  <c r="B1145" i="7"/>
  <c r="B1081" i="7"/>
  <c r="B1209" i="7"/>
  <c r="H1208" i="7" a="1"/>
  <c r="H1080" i="7" a="1"/>
  <c r="H1144" i="7" a="1"/>
  <c r="H1080" i="7" l="1"/>
  <c r="H1144" i="7"/>
  <c r="H1208" i="7"/>
  <c r="B1146" i="7"/>
  <c r="B1082" i="7"/>
  <c r="B1210" i="7"/>
  <c r="H1209" i="7" a="1"/>
  <c r="H1081" i="7" a="1"/>
  <c r="H1145" i="7" a="1"/>
  <c r="H1081" i="7" l="1"/>
  <c r="H1209" i="7"/>
  <c r="H1145" i="7"/>
  <c r="B1147" i="7"/>
  <c r="B1083" i="7"/>
  <c r="B1211" i="7"/>
  <c r="H1210" i="7" a="1"/>
  <c r="H1082" i="7" a="1"/>
  <c r="H1146" i="7" a="1"/>
  <c r="H1146" i="7" l="1"/>
  <c r="H1210" i="7"/>
  <c r="H1082" i="7"/>
  <c r="B1084" i="7"/>
  <c r="B1148" i="7"/>
  <c r="B1212" i="7"/>
  <c r="H1147" i="7" a="1"/>
  <c r="H1083" i="7" a="1"/>
  <c r="H1211" i="7" a="1"/>
  <c r="H1083" i="7" l="1"/>
  <c r="H1211" i="7"/>
  <c r="H1147" i="7"/>
  <c r="B1213" i="7"/>
  <c r="B1149" i="7"/>
  <c r="B1085" i="7"/>
  <c r="H1084" i="7" a="1"/>
  <c r="H1212" i="7" a="1"/>
  <c r="H1212" i="7" l="1"/>
  <c r="H1084" i="7"/>
  <c r="B1150" i="7"/>
  <c r="B1086" i="7"/>
  <c r="B1278" i="7"/>
  <c r="B1214" i="7"/>
  <c r="H1213" i="7" a="1"/>
  <c r="H1085" i="7" a="1"/>
  <c r="H1085" i="7" l="1"/>
  <c r="H1213" i="7"/>
  <c r="B1215" i="7"/>
  <c r="B1279" i="7"/>
  <c r="B1151" i="7"/>
  <c r="B1087" i="7"/>
  <c r="H1086" i="7" a="1"/>
  <c r="H1214" i="7" a="1"/>
  <c r="H1278" i="7" a="1"/>
  <c r="H1278" i="7" l="1"/>
  <c r="H1086" i="7"/>
  <c r="H1214" i="7"/>
  <c r="B1216" i="7"/>
  <c r="B1280" i="7"/>
  <c r="B1152" i="7"/>
  <c r="B1088" i="7"/>
  <c r="H1279" i="7" a="1"/>
  <c r="H1087" i="7" a="1"/>
  <c r="H1215" i="7" a="1"/>
  <c r="H1279" i="7" l="1"/>
  <c r="H1087" i="7"/>
  <c r="H1215" i="7"/>
  <c r="B1281" i="7"/>
  <c r="B1217" i="7"/>
  <c r="B1153" i="7"/>
  <c r="B1089" i="7"/>
  <c r="H1216" i="7" a="1"/>
  <c r="H1280" i="7" a="1"/>
  <c r="H1088" i="7" a="1"/>
  <c r="H1088" i="7" l="1"/>
  <c r="H1280" i="7"/>
  <c r="H1216" i="7"/>
  <c r="B1154" i="7"/>
  <c r="B1090" i="7"/>
  <c r="B1282" i="7"/>
  <c r="B1218" i="7"/>
  <c r="H1217" i="7" a="1"/>
  <c r="H1089" i="7" a="1"/>
  <c r="H1089" i="7" l="1"/>
  <c r="H1217" i="7"/>
  <c r="B1283" i="7"/>
  <c r="B1219" i="7"/>
  <c r="B1155" i="7"/>
  <c r="B1091" i="7"/>
  <c r="H1090" i="7" a="1"/>
  <c r="H1218" i="7" a="1"/>
  <c r="H1090" i="7" l="1"/>
  <c r="H1218" i="7"/>
  <c r="B1220" i="7"/>
  <c r="B1092" i="7"/>
  <c r="B1156" i="7"/>
  <c r="B1284" i="7"/>
  <c r="H1219" i="7" a="1"/>
  <c r="H1091" i="7" a="1"/>
  <c r="H1283" i="7" a="1"/>
  <c r="H1219" i="7" l="1"/>
  <c r="H1091" i="7"/>
  <c r="H1283" i="7"/>
  <c r="B1285" i="7"/>
  <c r="B1221" i="7"/>
  <c r="B1157" i="7"/>
  <c r="B1093" i="7"/>
  <c r="H1092" i="7" a="1"/>
  <c r="H1156" i="7" a="1"/>
  <c r="H1220" i="7" a="1"/>
  <c r="H1284" i="7" a="1"/>
  <c r="H1220" i="7" l="1"/>
  <c r="H1156" i="7"/>
  <c r="H1092" i="7"/>
  <c r="H1284" i="7"/>
  <c r="B1222" i="7"/>
  <c r="B1286" i="7"/>
  <c r="B1158" i="7"/>
  <c r="B1094" i="7"/>
  <c r="H1157" i="7" a="1"/>
  <c r="H1221" i="7" a="1"/>
  <c r="H1285" i="7" a="1"/>
  <c r="H1093" i="7" a="1"/>
  <c r="H1093" i="7" l="1"/>
  <c r="H1157" i="7"/>
  <c r="H1221" i="7"/>
  <c r="H1285" i="7"/>
  <c r="B1159" i="7"/>
  <c r="B1095" i="7"/>
  <c r="B1287" i="7"/>
  <c r="B1223" i="7"/>
  <c r="H1094" i="7" a="1"/>
  <c r="H1158" i="7" a="1"/>
  <c r="H1286" i="7" a="1"/>
  <c r="H1222" i="7" a="1"/>
  <c r="H1286" i="7" l="1"/>
  <c r="H1158" i="7"/>
  <c r="H1094" i="7"/>
  <c r="H1222" i="7"/>
  <c r="B1224" i="7"/>
  <c r="B1288" i="7"/>
  <c r="B1160" i="7"/>
  <c r="H1223" i="7" a="1"/>
  <c r="H1287" i="7" a="1"/>
  <c r="H1095" i="7" a="1"/>
  <c r="H1159" i="7" a="1"/>
  <c r="H1159" i="7" l="1"/>
  <c r="H1287" i="7"/>
  <c r="H1095" i="7"/>
  <c r="H1223" i="7"/>
  <c r="B1289" i="7"/>
  <c r="B1225" i="7"/>
  <c r="B1161" i="7"/>
  <c r="H1288" i="7" a="1"/>
  <c r="H1160" i="7" a="1"/>
  <c r="H1224" i="7" a="1"/>
  <c r="H1288" i="7" l="1"/>
  <c r="H1160" i="7"/>
  <c r="H1224" i="7"/>
  <c r="B1226" i="7"/>
  <c r="B1162" i="7"/>
  <c r="B1290" i="7"/>
  <c r="H1289" i="7" a="1"/>
  <c r="H1161" i="7" a="1"/>
  <c r="H1225" i="7" a="1"/>
  <c r="H1289" i="7" l="1"/>
  <c r="H1225" i="7"/>
  <c r="H1161" i="7"/>
  <c r="B1227" i="7"/>
  <c r="B1163" i="7"/>
  <c r="B1291" i="7"/>
  <c r="H1290" i="7" a="1"/>
  <c r="H1162" i="7" a="1"/>
  <c r="H1226" i="7" a="1"/>
  <c r="H1226" i="7" l="1"/>
  <c r="H1162" i="7"/>
  <c r="H1290" i="7"/>
  <c r="B1164" i="7"/>
  <c r="B1228" i="7"/>
  <c r="B1292" i="7"/>
  <c r="H1227" i="7" a="1"/>
  <c r="H1163" i="7" a="1"/>
  <c r="H1291" i="7" a="1"/>
  <c r="H1163" i="7" l="1"/>
  <c r="H1291" i="7"/>
  <c r="H1227" i="7"/>
  <c r="B1293" i="7"/>
  <c r="B1165" i="7"/>
  <c r="B1229" i="7"/>
  <c r="H1164" i="7" a="1"/>
  <c r="H1228" i="7" a="1"/>
  <c r="H1228" i="7" l="1"/>
  <c r="H1164" i="7"/>
  <c r="B1294" i="7"/>
  <c r="B1166" i="7"/>
  <c r="B1230" i="7"/>
  <c r="H1229" i="7" a="1"/>
  <c r="H1165" i="7" a="1"/>
  <c r="H1229" i="7" l="1"/>
  <c r="H1165" i="7"/>
  <c r="B1295" i="7"/>
  <c r="B1231" i="7"/>
  <c r="B1167" i="7"/>
  <c r="H1166" i="7" a="1"/>
  <c r="H1294" i="7" a="1"/>
  <c r="H1230" i="7" a="1"/>
  <c r="H1294" i="7" l="1"/>
  <c r="H1230" i="7"/>
  <c r="H1166" i="7"/>
  <c r="B1232" i="7"/>
  <c r="B1168" i="7"/>
  <c r="B1296" i="7"/>
  <c r="H1167" i="7" a="1"/>
  <c r="H1231" i="7" a="1"/>
  <c r="H1295" i="7" a="1"/>
  <c r="H1295" i="7" l="1"/>
  <c r="H1231" i="7"/>
  <c r="H1167" i="7"/>
  <c r="B1297" i="7"/>
  <c r="B1233" i="7"/>
  <c r="B1169" i="7"/>
  <c r="H1296" i="7" a="1"/>
  <c r="H1232" i="7" a="1"/>
  <c r="H1168" i="7" a="1"/>
  <c r="H1232" i="7" l="1"/>
  <c r="H1296" i="7"/>
  <c r="H1168" i="7"/>
  <c r="B1170" i="7"/>
  <c r="B1234" i="7"/>
  <c r="B1298" i="7"/>
  <c r="H1169" i="7" a="1"/>
  <c r="H1233" i="7" a="1"/>
  <c r="H1297" i="7" a="1"/>
  <c r="H1233" i="7" l="1"/>
  <c r="H1297" i="7"/>
  <c r="H1169" i="7"/>
  <c r="B1299" i="7"/>
  <c r="B1235" i="7"/>
  <c r="B1171" i="7"/>
  <c r="H1298" i="7" a="1"/>
  <c r="H1170" i="7" a="1"/>
  <c r="H1234" i="7" a="1"/>
  <c r="H1234" i="7" l="1"/>
  <c r="H1298" i="7"/>
  <c r="H1170" i="7"/>
  <c r="B1300" i="7"/>
  <c r="B1236" i="7"/>
  <c r="B1172" i="7"/>
  <c r="H1171" i="7" a="1"/>
  <c r="H1299" i="7" a="1"/>
  <c r="H1235" i="7" a="1"/>
  <c r="H1299" i="7" l="1"/>
  <c r="H1171" i="7"/>
  <c r="H1235" i="7"/>
  <c r="B1173" i="7"/>
  <c r="B1237" i="7"/>
  <c r="B1301" i="7"/>
  <c r="H1172" i="7" a="1"/>
  <c r="H1300" i="7" a="1"/>
  <c r="H1236" i="7" a="1"/>
  <c r="H1172" i="7" l="1"/>
  <c r="H1236" i="7"/>
  <c r="H1300" i="7"/>
  <c r="B1302" i="7"/>
  <c r="B1174" i="7"/>
  <c r="B1238" i="7"/>
  <c r="H1301" i="7" a="1"/>
  <c r="H1237" i="7" a="1"/>
  <c r="H1173" i="7" a="1"/>
  <c r="H1237" i="7" l="1"/>
  <c r="H1301" i="7"/>
  <c r="H1173" i="7"/>
  <c r="B1303" i="7"/>
  <c r="B1239" i="7"/>
  <c r="B1175" i="7"/>
  <c r="H1174" i="7" a="1"/>
  <c r="H1238" i="7" a="1"/>
  <c r="H1302" i="7" a="1"/>
  <c r="H1302" i="7" l="1"/>
  <c r="H1174" i="7"/>
  <c r="H1238" i="7"/>
  <c r="B1240" i="7"/>
  <c r="B1176" i="7"/>
  <c r="B1304" i="7"/>
  <c r="H1175" i="7" a="1"/>
  <c r="H1303" i="7" a="1"/>
  <c r="H1303" i="7" l="1"/>
  <c r="H1175" i="7"/>
  <c r="B1305" i="7"/>
  <c r="B1241" i="7"/>
  <c r="B1177" i="7"/>
  <c r="B1369" i="7"/>
  <c r="H1304" i="7" a="1"/>
  <c r="H1176" i="7" a="1"/>
  <c r="H1304" i="7" l="1"/>
  <c r="H1176" i="7"/>
  <c r="B1242" i="7"/>
  <c r="B1178" i="7"/>
  <c r="B1306" i="7"/>
  <c r="B1370" i="7"/>
  <c r="H1369" i="7" a="1"/>
  <c r="H1177" i="7" a="1"/>
  <c r="H1305" i="7" a="1"/>
  <c r="H1369" i="7" l="1"/>
  <c r="H1305" i="7"/>
  <c r="H1177" i="7"/>
  <c r="B1243" i="7"/>
  <c r="B1179" i="7"/>
  <c r="B1307" i="7"/>
  <c r="B1371" i="7"/>
  <c r="H1178" i="7" a="1"/>
  <c r="H1306" i="7" a="1"/>
  <c r="H1370" i="7" a="1"/>
  <c r="H1306" i="7" l="1"/>
  <c r="H1370" i="7"/>
  <c r="H1178" i="7"/>
  <c r="B1308" i="7"/>
  <c r="B1244" i="7"/>
  <c r="B1180" i="7"/>
  <c r="B1372" i="7"/>
  <c r="H1179" i="7" a="1"/>
  <c r="H1371" i="7" a="1"/>
  <c r="H1307" i="7" a="1"/>
  <c r="H1371" i="7" l="1"/>
  <c r="H1179" i="7"/>
  <c r="H1307" i="7"/>
  <c r="B1373" i="7"/>
  <c r="B1245" i="7"/>
  <c r="B1181" i="7"/>
  <c r="B1309" i="7"/>
  <c r="H1180" i="7" a="1"/>
  <c r="H1308" i="7" a="1"/>
  <c r="H1180" i="7" l="1"/>
  <c r="H1308" i="7"/>
  <c r="B1374" i="7"/>
  <c r="B1182" i="7"/>
  <c r="B1246" i="7"/>
  <c r="B1310" i="7"/>
  <c r="H1181" i="7" a="1"/>
  <c r="H1309" i="7" a="1"/>
  <c r="H1181" i="7" l="1"/>
  <c r="H1309" i="7"/>
  <c r="B1375" i="7"/>
  <c r="B1311" i="7"/>
  <c r="B1247" i="7"/>
  <c r="B1183" i="7"/>
  <c r="H1310" i="7" a="1"/>
  <c r="H1182" i="7" a="1"/>
  <c r="H1374" i="7" a="1"/>
  <c r="H1182" i="7" l="1"/>
  <c r="H1374" i="7"/>
  <c r="H1310" i="7"/>
  <c r="B1376" i="7"/>
  <c r="B1248" i="7"/>
  <c r="B1184" i="7"/>
  <c r="B1312" i="7"/>
  <c r="H1375" i="7" a="1"/>
  <c r="H1311" i="7" a="1"/>
  <c r="H1247" i="7" a="1"/>
  <c r="H1183" i="7" a="1"/>
  <c r="H1247" i="7" l="1"/>
  <c r="H1311" i="7"/>
  <c r="H1375" i="7"/>
  <c r="H1183" i="7"/>
  <c r="B1249" i="7"/>
  <c r="B1185" i="7"/>
  <c r="B1377" i="7"/>
  <c r="B1313" i="7"/>
  <c r="H1248" i="7" a="1"/>
  <c r="H1376" i="7" a="1"/>
  <c r="H1184" i="7" a="1"/>
  <c r="H1312" i="7" a="1"/>
  <c r="H1184" i="7" l="1"/>
  <c r="H1312" i="7"/>
  <c r="H1248" i="7"/>
  <c r="H1376" i="7"/>
  <c r="B1250" i="7"/>
  <c r="B1186" i="7"/>
  <c r="B1314" i="7"/>
  <c r="B1378" i="7"/>
  <c r="H1185" i="7" a="1"/>
  <c r="H1249" i="7" a="1"/>
  <c r="H1313" i="7" a="1"/>
  <c r="H1377" i="7" a="1"/>
  <c r="H1377" i="7" l="1"/>
  <c r="H1185" i="7"/>
  <c r="H1249" i="7"/>
  <c r="H1313" i="7"/>
  <c r="B1251" i="7"/>
  <c r="B1315" i="7"/>
  <c r="B1379" i="7"/>
  <c r="H1378" i="7" a="1"/>
  <c r="H1250" i="7" a="1"/>
  <c r="H1186" i="7" a="1"/>
  <c r="H1314" i="7" a="1"/>
  <c r="H1314" i="7" l="1"/>
  <c r="H1378" i="7"/>
  <c r="H1250" i="7"/>
  <c r="H1186" i="7"/>
  <c r="B1316" i="7"/>
  <c r="B1252" i="7"/>
  <c r="B1380" i="7"/>
  <c r="H1315" i="7" a="1"/>
  <c r="H1379" i="7" a="1"/>
  <c r="H1251" i="7" a="1"/>
  <c r="H1315" i="7" l="1"/>
  <c r="H1379" i="7"/>
  <c r="H1251" i="7"/>
  <c r="B1317" i="7"/>
  <c r="B1253" i="7"/>
  <c r="B1381" i="7"/>
  <c r="H1316" i="7" a="1"/>
  <c r="H1380" i="7" a="1"/>
  <c r="H1252" i="7" a="1"/>
  <c r="H1252" i="7" l="1"/>
  <c r="H1380" i="7"/>
  <c r="H1316" i="7"/>
  <c r="B1318" i="7"/>
  <c r="B1254" i="7"/>
  <c r="B1382" i="7"/>
  <c r="H1253" i="7" a="1"/>
  <c r="H1381" i="7" a="1"/>
  <c r="H1317" i="7" a="1"/>
  <c r="H1381" i="7" l="1"/>
  <c r="H1317" i="7"/>
  <c r="H1253" i="7"/>
  <c r="B1383" i="7"/>
  <c r="B1319" i="7"/>
  <c r="B1255" i="7"/>
  <c r="H1382" i="7" a="1"/>
  <c r="H1318" i="7" a="1"/>
  <c r="H1254" i="7" a="1"/>
  <c r="H1382" i="7" l="1"/>
  <c r="H1318" i="7"/>
  <c r="H1254" i="7"/>
  <c r="B1320" i="7"/>
  <c r="B1256" i="7"/>
  <c r="B1384" i="7"/>
  <c r="H1319" i="7" a="1"/>
  <c r="H1255" i="7" a="1"/>
  <c r="H1319" i="7" l="1"/>
  <c r="H1255" i="7"/>
  <c r="B1321" i="7"/>
  <c r="B1257" i="7"/>
  <c r="B1385" i="7"/>
  <c r="H1256" i="7" a="1"/>
  <c r="H1320" i="7" a="1"/>
  <c r="H1320" i="7" l="1"/>
  <c r="H1256" i="7"/>
  <c r="B1258" i="7"/>
  <c r="B1322" i="7"/>
  <c r="B1386" i="7"/>
  <c r="H1257" i="7" a="1"/>
  <c r="H1385" i="7" a="1"/>
  <c r="H1321" i="7" a="1"/>
  <c r="H1257" i="7" l="1"/>
  <c r="H1321" i="7"/>
  <c r="H1385" i="7"/>
  <c r="B1323" i="7"/>
  <c r="B1259" i="7"/>
  <c r="B1387" i="7"/>
  <c r="H1258" i="7" a="1"/>
  <c r="H1386" i="7" a="1"/>
  <c r="H1322" i="7" a="1"/>
  <c r="H1386" i="7" l="1"/>
  <c r="H1258" i="7"/>
  <c r="H1322" i="7"/>
  <c r="B1324" i="7"/>
  <c r="B1260" i="7"/>
  <c r="B1388" i="7"/>
  <c r="H1387" i="7" a="1"/>
  <c r="H1259" i="7" a="1"/>
  <c r="H1323" i="7" a="1"/>
  <c r="H1259" i="7" l="1"/>
  <c r="H1323" i="7"/>
  <c r="H1387" i="7"/>
  <c r="B1325" i="7"/>
  <c r="B1261" i="7"/>
  <c r="B1389" i="7"/>
  <c r="H1324" i="7" a="1"/>
  <c r="H1260" i="7" a="1"/>
  <c r="H1388" i="7" a="1"/>
  <c r="H1388" i="7" l="1"/>
  <c r="H1324" i="7"/>
  <c r="H1260" i="7"/>
  <c r="B1326" i="7"/>
  <c r="B1262" i="7"/>
  <c r="B1390" i="7"/>
  <c r="H1389" i="7" a="1"/>
  <c r="H1261" i="7" a="1"/>
  <c r="H1325" i="7" a="1"/>
  <c r="H1325" i="7" l="1"/>
  <c r="H1261" i="7"/>
  <c r="H1389" i="7"/>
  <c r="B1327" i="7"/>
  <c r="B1263" i="7"/>
  <c r="B1391" i="7"/>
  <c r="H1262" i="7" a="1"/>
  <c r="H1326" i="7" a="1"/>
  <c r="H1390" i="7" a="1"/>
  <c r="H1390" i="7" l="1"/>
  <c r="H1262" i="7"/>
  <c r="H1326" i="7"/>
  <c r="B1328" i="7"/>
  <c r="B1264" i="7"/>
  <c r="B1392" i="7"/>
  <c r="H1327" i="7" a="1"/>
  <c r="H1263" i="7" a="1"/>
  <c r="H1391" i="7" a="1"/>
  <c r="H1263" i="7" l="1"/>
  <c r="H1327" i="7"/>
  <c r="H1391" i="7"/>
  <c r="B1329" i="7"/>
  <c r="B1265" i="7"/>
  <c r="B1393" i="7"/>
  <c r="H1328" i="7" a="1"/>
  <c r="H1264" i="7" a="1"/>
  <c r="H1392" i="7" a="1"/>
  <c r="H1264" i="7" l="1"/>
  <c r="H1328" i="7"/>
  <c r="H1392" i="7"/>
  <c r="B1266" i="7"/>
  <c r="B1330" i="7"/>
  <c r="B1394" i="7"/>
  <c r="H1393" i="7" a="1"/>
  <c r="H1329" i="7" a="1"/>
  <c r="H1265" i="7" a="1"/>
  <c r="H1265" i="7" l="1"/>
  <c r="H1393" i="7"/>
  <c r="H1329" i="7"/>
  <c r="B1395" i="7"/>
  <c r="B1331" i="7"/>
  <c r="B1267" i="7"/>
  <c r="H1266" i="7" a="1"/>
  <c r="H1394" i="7" a="1"/>
  <c r="H1394" i="7" l="1"/>
  <c r="H1266" i="7"/>
  <c r="B1460" i="7"/>
  <c r="B1396" i="7"/>
  <c r="B1332" i="7"/>
  <c r="B1268" i="7"/>
  <c r="H1395" i="7" a="1"/>
  <c r="H1267" i="7" a="1"/>
  <c r="H1267" i="7" l="1"/>
  <c r="H1395" i="7"/>
  <c r="B1461" i="7"/>
  <c r="B1333" i="7"/>
  <c r="B1269" i="7"/>
  <c r="B1397" i="7"/>
  <c r="H1268" i="7" a="1"/>
  <c r="H1460" i="7" a="1"/>
  <c r="H1396" i="7" a="1"/>
  <c r="H1460" i="7" l="1"/>
  <c r="H1268" i="7"/>
  <c r="H1396" i="7"/>
  <c r="B1334" i="7"/>
  <c r="B1270" i="7"/>
  <c r="B1462" i="7"/>
  <c r="B1398" i="7"/>
  <c r="H1397" i="7" a="1"/>
  <c r="H1461" i="7" a="1"/>
  <c r="H1269" i="7" a="1"/>
  <c r="H1269" i="7" l="1"/>
  <c r="H1461" i="7"/>
  <c r="H1397" i="7"/>
  <c r="B1335" i="7"/>
  <c r="B1271" i="7"/>
  <c r="B1399" i="7"/>
  <c r="B1463" i="7"/>
  <c r="H1462" i="7" a="1"/>
  <c r="H1398" i="7" a="1"/>
  <c r="H1270" i="7" a="1"/>
  <c r="H1398" i="7" l="1"/>
  <c r="H1270" i="7"/>
  <c r="H1462" i="7"/>
  <c r="B1336" i="7"/>
  <c r="B1272" i="7"/>
  <c r="B1400" i="7"/>
  <c r="B1464" i="7"/>
  <c r="H1271" i="7" a="1"/>
  <c r="H1399" i="7" a="1"/>
  <c r="H1271" i="7" l="1"/>
  <c r="H1399" i="7"/>
  <c r="B1337" i="7"/>
  <c r="B1273" i="7"/>
  <c r="B1401" i="7"/>
  <c r="B1465" i="7"/>
  <c r="H1272" i="7" a="1"/>
  <c r="H1400" i="7" a="1"/>
  <c r="H1400" i="7" l="1"/>
  <c r="H1272" i="7"/>
  <c r="B1402" i="7"/>
  <c r="B1338" i="7"/>
  <c r="B1274" i="7"/>
  <c r="B1466" i="7"/>
  <c r="H1273" i="7" a="1"/>
  <c r="H1465" i="7" a="1"/>
  <c r="H1401" i="7" a="1"/>
  <c r="H1401" i="7" l="1"/>
  <c r="H1273" i="7"/>
  <c r="H1465" i="7"/>
  <c r="B1467" i="7"/>
  <c r="B1339" i="7"/>
  <c r="B1275" i="7"/>
  <c r="B1403" i="7"/>
  <c r="H1466" i="7" a="1"/>
  <c r="H1338" i="7" a="1"/>
  <c r="H1402" i="7" a="1"/>
  <c r="H1274" i="7" a="1"/>
  <c r="H1338" i="7" l="1"/>
  <c r="H1274" i="7"/>
  <c r="H1466" i="7"/>
  <c r="H1402" i="7"/>
  <c r="B1468" i="7"/>
  <c r="B1340" i="7"/>
  <c r="B1276" i="7"/>
  <c r="B1404" i="7"/>
  <c r="H1467" i="7" a="1"/>
  <c r="H1403" i="7" a="1"/>
  <c r="H1275" i="7" a="1"/>
  <c r="H1339" i="7" a="1"/>
  <c r="H1467" i="7" l="1"/>
  <c r="H1275" i="7"/>
  <c r="H1339" i="7"/>
  <c r="H1403" i="7"/>
  <c r="B1341" i="7"/>
  <c r="B1277" i="7"/>
  <c r="B1405" i="7"/>
  <c r="B1469" i="7"/>
  <c r="H1468" i="7" a="1"/>
  <c r="H1276" i="7" a="1"/>
  <c r="H1404" i="7" a="1"/>
  <c r="H1340" i="7" a="1"/>
  <c r="H1340" i="7" l="1"/>
  <c r="H1404" i="7"/>
  <c r="H1276" i="7"/>
  <c r="H1468" i="7"/>
  <c r="B1342" i="7"/>
  <c r="B1406" i="7"/>
  <c r="B1470" i="7"/>
  <c r="H1341" i="7" a="1"/>
  <c r="H1405" i="7" a="1"/>
  <c r="H1277" i="7" a="1"/>
  <c r="H1469" i="7" a="1"/>
  <c r="H1405" i="7" l="1"/>
  <c r="H1341" i="7"/>
  <c r="H1469" i="7"/>
  <c r="H1277" i="7"/>
  <c r="B1407" i="7"/>
  <c r="B1343" i="7"/>
  <c r="B1471" i="7"/>
  <c r="H1406" i="7" a="1"/>
  <c r="H1470" i="7" a="1"/>
  <c r="H1342" i="7" a="1"/>
  <c r="H1406" i="7" l="1"/>
  <c r="H1342" i="7"/>
  <c r="H1470" i="7"/>
  <c r="B1408" i="7"/>
  <c r="B1344" i="7"/>
  <c r="B1472" i="7"/>
  <c r="H1343" i="7" a="1"/>
  <c r="H1471" i="7" a="1"/>
  <c r="H1407" i="7" a="1"/>
  <c r="H1471" i="7" l="1"/>
  <c r="H1343" i="7"/>
  <c r="H1407" i="7"/>
  <c r="B1409" i="7"/>
  <c r="B1345" i="7"/>
  <c r="B1473" i="7"/>
  <c r="H1472" i="7" a="1"/>
  <c r="H1408" i="7" a="1"/>
  <c r="H1344" i="7" a="1"/>
  <c r="H1344" i="7" l="1"/>
  <c r="H1472" i="7"/>
  <c r="H1408" i="7"/>
  <c r="B1346" i="7"/>
  <c r="B1410" i="7"/>
  <c r="B1474" i="7"/>
  <c r="H1473" i="7" a="1"/>
  <c r="H1345" i="7" a="1"/>
  <c r="H1409" i="7" a="1"/>
  <c r="H1345" i="7" l="1"/>
  <c r="H1473" i="7"/>
  <c r="H1409" i="7"/>
  <c r="B1475" i="7"/>
  <c r="B1411" i="7"/>
  <c r="B1347" i="7"/>
  <c r="H1346" i="7" a="1"/>
  <c r="H1410" i="7" a="1"/>
  <c r="H1410" i="7" l="1"/>
  <c r="H1346" i="7"/>
  <c r="B1412" i="7"/>
  <c r="B1348" i="7"/>
  <c r="B1476" i="7"/>
  <c r="H1411" i="7" a="1"/>
  <c r="H1347" i="7" a="1"/>
  <c r="H1347" i="7" l="1"/>
  <c r="H1411" i="7"/>
  <c r="B1477" i="7"/>
  <c r="B1413" i="7"/>
  <c r="B1349" i="7"/>
  <c r="H1348" i="7" a="1"/>
  <c r="H1412" i="7" a="1"/>
  <c r="H1476" i="7" a="1"/>
  <c r="H1476" i="7" l="1"/>
  <c r="H1412" i="7"/>
  <c r="H1348" i="7"/>
  <c r="B1414" i="7"/>
  <c r="B1350" i="7"/>
  <c r="B1478" i="7"/>
  <c r="H1349" i="7" a="1"/>
  <c r="H1413" i="7" a="1"/>
  <c r="H1477" i="7" a="1"/>
  <c r="H1477" i="7" l="1"/>
  <c r="H1413" i="7"/>
  <c r="H1349" i="7"/>
  <c r="B1415" i="7"/>
  <c r="B1351" i="7"/>
  <c r="B1479" i="7"/>
  <c r="H1350" i="7" a="1"/>
  <c r="H1478" i="7" a="1"/>
  <c r="H1414" i="7" a="1"/>
  <c r="H1350" i="7" l="1"/>
  <c r="H1414" i="7"/>
  <c r="H1478" i="7"/>
  <c r="B1416" i="7"/>
  <c r="B1352" i="7"/>
  <c r="B1480" i="7"/>
  <c r="H1351" i="7" a="1"/>
  <c r="H1415" i="7" a="1"/>
  <c r="H1479" i="7" a="1"/>
  <c r="H1351" i="7" l="1"/>
  <c r="H1415" i="7"/>
  <c r="H1479" i="7"/>
  <c r="B1417" i="7"/>
  <c r="B1353" i="7"/>
  <c r="B1481" i="7"/>
  <c r="H1416" i="7" a="1"/>
  <c r="H1480" i="7" a="1"/>
  <c r="H1352" i="7" a="1"/>
  <c r="H1416" i="7" l="1"/>
  <c r="H1352" i="7"/>
  <c r="H1480" i="7"/>
  <c r="B1482" i="7"/>
  <c r="B1354" i="7"/>
  <c r="B1418" i="7"/>
  <c r="H1481" i="7" a="1"/>
  <c r="H1353" i="7" a="1"/>
  <c r="H1417" i="7" a="1"/>
  <c r="H1481" i="7" l="1"/>
  <c r="H1353" i="7"/>
  <c r="H1417" i="7"/>
  <c r="B1483" i="7"/>
  <c r="B1419" i="7"/>
  <c r="B1355" i="7"/>
  <c r="H1482" i="7" a="1"/>
  <c r="H1418" i="7" a="1"/>
  <c r="H1354" i="7" a="1"/>
  <c r="H1482" i="7" l="1"/>
  <c r="H1354" i="7"/>
  <c r="H1418" i="7"/>
  <c r="B1356" i="7"/>
  <c r="B1420" i="7"/>
  <c r="B1484" i="7"/>
  <c r="H1419" i="7" a="1"/>
  <c r="H1355" i="7" a="1"/>
  <c r="H1483" i="7" a="1"/>
  <c r="H1483" i="7" l="1"/>
  <c r="H1419" i="7"/>
  <c r="H1355" i="7"/>
  <c r="B1421" i="7"/>
  <c r="B1357" i="7"/>
  <c r="B1485" i="7"/>
  <c r="H1420" i="7" a="1"/>
  <c r="H1484" i="7" a="1"/>
  <c r="H1356" i="7" a="1"/>
  <c r="H1356" i="7" l="1"/>
  <c r="H1484" i="7"/>
  <c r="H1420" i="7"/>
  <c r="B1486" i="7"/>
  <c r="B1422" i="7"/>
  <c r="B1358" i="7"/>
  <c r="H1485" i="7" a="1"/>
  <c r="H1357" i="7" a="1"/>
  <c r="H1357" i="7" l="1"/>
  <c r="H1485" i="7"/>
  <c r="B1551" i="7"/>
  <c r="B1423" i="7"/>
  <c r="B1359" i="7"/>
  <c r="B1487" i="7"/>
  <c r="H1358" i="7" a="1"/>
  <c r="H1486" i="7" a="1"/>
  <c r="H1486" i="7" l="1"/>
  <c r="H1358" i="7"/>
  <c r="B1488" i="7"/>
  <c r="B1552" i="7"/>
  <c r="B1424" i="7"/>
  <c r="B1360" i="7"/>
  <c r="H1487" i="7" a="1"/>
  <c r="H1551" i="7" a="1"/>
  <c r="H1359" i="7" a="1"/>
  <c r="H1551" i="7" l="1"/>
  <c r="H1359" i="7"/>
  <c r="H1487" i="7"/>
  <c r="B1425" i="7"/>
  <c r="B1361" i="7"/>
  <c r="B1489" i="7"/>
  <c r="B1553" i="7"/>
  <c r="H1488" i="7" a="1"/>
  <c r="H1360" i="7" a="1"/>
  <c r="H1552" i="7" a="1"/>
  <c r="H1552" i="7" l="1"/>
  <c r="H1360" i="7"/>
  <c r="H1488" i="7"/>
  <c r="B1426" i="7"/>
  <c r="B1362" i="7"/>
  <c r="B1490" i="7"/>
  <c r="B1554" i="7"/>
  <c r="H1361" i="7" a="1"/>
  <c r="H1489" i="7" a="1"/>
  <c r="H1553" i="7" a="1"/>
  <c r="H1553" i="7" l="1"/>
  <c r="H1489" i="7"/>
  <c r="H1361" i="7"/>
  <c r="B1491" i="7"/>
  <c r="B1555" i="7"/>
  <c r="B1363" i="7"/>
  <c r="B1427" i="7"/>
  <c r="H1490" i="7" a="1"/>
  <c r="H1362" i="7" a="1"/>
  <c r="H1362" i="7" l="1"/>
  <c r="H1490" i="7"/>
  <c r="B1428" i="7"/>
  <c r="B1364" i="7"/>
  <c r="B1556" i="7"/>
  <c r="B1492" i="7"/>
  <c r="H1491" i="7" a="1"/>
  <c r="H1363" i="7" a="1"/>
  <c r="H1491" i="7" l="1"/>
  <c r="H1363" i="7"/>
  <c r="B1429" i="7"/>
  <c r="B1365" i="7"/>
  <c r="B1557" i="7"/>
  <c r="B1493" i="7"/>
  <c r="H1492" i="7" a="1"/>
  <c r="H1364" i="7" a="1"/>
  <c r="H1556" i="7" a="1"/>
  <c r="H1556" i="7" l="1"/>
  <c r="H1364" i="7"/>
  <c r="H1492" i="7"/>
  <c r="B1558" i="7"/>
  <c r="B1430" i="7"/>
  <c r="B1366" i="7"/>
  <c r="B1494" i="7"/>
  <c r="H1493" i="7" a="1"/>
  <c r="H1557" i="7" a="1"/>
  <c r="H1429" i="7" a="1"/>
  <c r="H1365" i="7" a="1"/>
  <c r="H1429" i="7" l="1"/>
  <c r="H1493" i="7"/>
  <c r="H1365" i="7"/>
  <c r="H1557" i="7"/>
  <c r="B1495" i="7"/>
  <c r="B1559" i="7"/>
  <c r="B1431" i="7"/>
  <c r="B1367" i="7"/>
  <c r="H1430" i="7" a="1"/>
  <c r="H1494" i="7" a="1"/>
  <c r="H1558" i="7" a="1"/>
  <c r="H1366" i="7" a="1"/>
  <c r="H1494" i="7" l="1"/>
  <c r="H1366" i="7"/>
  <c r="H1430" i="7"/>
  <c r="H1558" i="7"/>
  <c r="B1560" i="7"/>
  <c r="B1432" i="7"/>
  <c r="B1368" i="7"/>
  <c r="B1496" i="7"/>
  <c r="H1367" i="7" a="1"/>
  <c r="H1559" i="7" a="1"/>
  <c r="H1431" i="7" a="1"/>
  <c r="H1495" i="7" a="1"/>
  <c r="H1559" i="7" l="1"/>
  <c r="H1495" i="7"/>
  <c r="H1367" i="7"/>
  <c r="H1431" i="7"/>
  <c r="B1497" i="7"/>
  <c r="B1561" i="7"/>
  <c r="B1433" i="7"/>
  <c r="H1432" i="7" a="1"/>
  <c r="H1496" i="7" a="1"/>
  <c r="H1368" i="7" a="1"/>
  <c r="H1560" i="7" a="1"/>
  <c r="H1496" i="7" l="1"/>
  <c r="H1432" i="7"/>
  <c r="H1368" i="7"/>
  <c r="H1560" i="7"/>
  <c r="B1498" i="7"/>
  <c r="B1434" i="7"/>
  <c r="B1562" i="7"/>
  <c r="H1433" i="7" a="1"/>
  <c r="H1561" i="7" a="1"/>
  <c r="H1497" i="7" a="1"/>
  <c r="H1561" i="7" l="1"/>
  <c r="H1497" i="7"/>
  <c r="H1433" i="7"/>
  <c r="B1563" i="7"/>
  <c r="B1499" i="7"/>
  <c r="B1435" i="7"/>
  <c r="H1434" i="7" a="1"/>
  <c r="H1562" i="7" a="1"/>
  <c r="H1498" i="7" a="1"/>
  <c r="H1498" i="7" l="1"/>
  <c r="H1562" i="7"/>
  <c r="H1434" i="7"/>
  <c r="B1436" i="7"/>
  <c r="B1500" i="7"/>
  <c r="B1564" i="7"/>
  <c r="H1563" i="7" a="1"/>
  <c r="H1435" i="7" a="1"/>
  <c r="H1499" i="7" a="1"/>
  <c r="H1563" i="7" l="1"/>
  <c r="H1499" i="7"/>
  <c r="H1435" i="7"/>
  <c r="B1565" i="7"/>
  <c r="B1437" i="7"/>
  <c r="B1501" i="7"/>
  <c r="H1436" i="7" a="1"/>
  <c r="H1564" i="7" a="1"/>
  <c r="H1500" i="7" a="1"/>
  <c r="H1500" i="7" l="1"/>
  <c r="H1564" i="7"/>
  <c r="H1436" i="7"/>
  <c r="B1566" i="7"/>
  <c r="B1502" i="7"/>
  <c r="B1438" i="7"/>
  <c r="H1501" i="7" a="1"/>
  <c r="H1437" i="7" a="1"/>
  <c r="H1437" i="7" l="1"/>
  <c r="H1501" i="7"/>
  <c r="B1503" i="7"/>
  <c r="B1439" i="7"/>
  <c r="B1567" i="7"/>
  <c r="H1438" i="7" a="1"/>
  <c r="H1502" i="7" a="1"/>
  <c r="H1502" i="7" l="1"/>
  <c r="H1438" i="7"/>
  <c r="B1504" i="7"/>
  <c r="B1440" i="7"/>
  <c r="B1568" i="7"/>
  <c r="H1567" i="7" a="1"/>
  <c r="H1503" i="7" a="1"/>
  <c r="H1439" i="7" a="1"/>
  <c r="H1439" i="7" l="1"/>
  <c r="H1567" i="7"/>
  <c r="H1503" i="7"/>
  <c r="B1569" i="7"/>
  <c r="B1441" i="7"/>
  <c r="B1505" i="7"/>
  <c r="H1504" i="7" a="1"/>
  <c r="H1440" i="7" a="1"/>
  <c r="H1568" i="7" a="1"/>
  <c r="H1504" i="7" l="1"/>
  <c r="H1568" i="7"/>
  <c r="H1440" i="7"/>
  <c r="B1570" i="7"/>
  <c r="B1506" i="7"/>
  <c r="B1442" i="7"/>
  <c r="H1441" i="7" a="1"/>
  <c r="H1505" i="7" a="1"/>
  <c r="H1569" i="7" a="1"/>
  <c r="H1505" i="7" l="1"/>
  <c r="H1569" i="7"/>
  <c r="H1441" i="7"/>
  <c r="B1443" i="7"/>
  <c r="B1507" i="7"/>
  <c r="B1571" i="7"/>
  <c r="H1506" i="7" a="1"/>
  <c r="H1442" i="7" a="1"/>
  <c r="H1570" i="7" a="1"/>
  <c r="H1506" i="7" l="1"/>
  <c r="H1570" i="7"/>
  <c r="H1442" i="7"/>
  <c r="B1572" i="7"/>
  <c r="B1508" i="7"/>
  <c r="B1444" i="7"/>
  <c r="H1443" i="7" a="1"/>
  <c r="H1507" i="7" a="1"/>
  <c r="H1571" i="7" a="1"/>
  <c r="H1507" i="7" l="1"/>
  <c r="H1443" i="7"/>
  <c r="H1571" i="7"/>
  <c r="B1573" i="7"/>
  <c r="B1445" i="7"/>
  <c r="B1509" i="7"/>
  <c r="H1508" i="7" a="1"/>
  <c r="H1572" i="7" a="1"/>
  <c r="H1444" i="7" a="1"/>
  <c r="H1572" i="7" l="1"/>
  <c r="H1508" i="7"/>
  <c r="H1444" i="7"/>
  <c r="B1510" i="7"/>
  <c r="B1446" i="7"/>
  <c r="B1574" i="7"/>
  <c r="H1509" i="7" a="1"/>
  <c r="H1573" i="7" a="1"/>
  <c r="H1445" i="7" a="1"/>
  <c r="H1445" i="7" l="1"/>
  <c r="H1573" i="7"/>
  <c r="H1509" i="7"/>
  <c r="B1575" i="7"/>
  <c r="B1511" i="7"/>
  <c r="B1447" i="7"/>
  <c r="H1510" i="7" a="1"/>
  <c r="H1574" i="7" a="1"/>
  <c r="H1446" i="7" a="1"/>
  <c r="H1446" i="7" l="1"/>
  <c r="H1574" i="7"/>
  <c r="H1510" i="7"/>
  <c r="B1576" i="7"/>
  <c r="B1512" i="7"/>
  <c r="B1448" i="7"/>
  <c r="H1447" i="7" a="1"/>
  <c r="H1575" i="7" a="1"/>
  <c r="H1511" i="7" a="1"/>
  <c r="H1575" i="7" l="1"/>
  <c r="H1447" i="7"/>
  <c r="H1511" i="7"/>
  <c r="B1513" i="7"/>
  <c r="B1449" i="7"/>
  <c r="B1577" i="7"/>
  <c r="H1576" i="7" a="1"/>
  <c r="H1448" i="7" a="1"/>
  <c r="H1576" i="7" l="1"/>
  <c r="H1448" i="7"/>
  <c r="B1578" i="7"/>
  <c r="B1514" i="7"/>
  <c r="B1450" i="7"/>
  <c r="B1642" i="7"/>
  <c r="H1449" i="7" a="1"/>
  <c r="H1577" i="7" a="1"/>
  <c r="H1577" i="7" l="1"/>
  <c r="H1449" i="7"/>
  <c r="B1643" i="7"/>
  <c r="B1579" i="7"/>
  <c r="B1451" i="7"/>
  <c r="B1515" i="7"/>
  <c r="H1642" i="7" a="1"/>
  <c r="H1578" i="7" a="1"/>
  <c r="H1450" i="7" a="1"/>
  <c r="H1578" i="7" l="1"/>
  <c r="H1642" i="7"/>
  <c r="H1450" i="7"/>
  <c r="B1644" i="7"/>
  <c r="B1516" i="7"/>
  <c r="B1452" i="7"/>
  <c r="B1580" i="7"/>
  <c r="H1643" i="7" a="1"/>
  <c r="H1451" i="7" a="1"/>
  <c r="H1579" i="7" a="1"/>
  <c r="H1643" i="7" l="1"/>
  <c r="H1579" i="7"/>
  <c r="H1451" i="7"/>
  <c r="B1645" i="7"/>
  <c r="B1581" i="7"/>
  <c r="B1453" i="7"/>
  <c r="B1517" i="7"/>
  <c r="H1580" i="7" a="1"/>
  <c r="H1452" i="7" a="1"/>
  <c r="H1644" i="7" a="1"/>
  <c r="H1580" i="7" l="1"/>
  <c r="H1452" i="7"/>
  <c r="H1644" i="7"/>
  <c r="B1582" i="7"/>
  <c r="B1518" i="7"/>
  <c r="B1454" i="7"/>
  <c r="B1646" i="7"/>
  <c r="H1453" i="7" a="1"/>
  <c r="H1581" i="7" a="1"/>
  <c r="H1581" i="7" l="1"/>
  <c r="H1453" i="7"/>
  <c r="B1519" i="7"/>
  <c r="B1455" i="7"/>
  <c r="B1583" i="7"/>
  <c r="B1647" i="7"/>
  <c r="H1582" i="7" a="1"/>
  <c r="H1454" i="7" a="1"/>
  <c r="H1454" i="7" l="1"/>
  <c r="H1582" i="7"/>
  <c r="B1584" i="7"/>
  <c r="B1520" i="7"/>
  <c r="B1456" i="7"/>
  <c r="B1648" i="7"/>
  <c r="H1647" i="7" a="1"/>
  <c r="H1583" i="7" a="1"/>
  <c r="H1455" i="7" a="1"/>
  <c r="H1455" i="7" l="1"/>
  <c r="H1583" i="7"/>
  <c r="H1647" i="7"/>
  <c r="B1649" i="7"/>
  <c r="B1457" i="7"/>
  <c r="B1521" i="7"/>
  <c r="B1585" i="7"/>
  <c r="H1648" i="7" a="1"/>
  <c r="H1456" i="7" a="1"/>
  <c r="H1520" i="7" a="1"/>
  <c r="H1584" i="7" a="1"/>
  <c r="H1520" i="7" l="1"/>
  <c r="H1456" i="7"/>
  <c r="H1648" i="7"/>
  <c r="H1584" i="7"/>
  <c r="B1650" i="7"/>
  <c r="B1586" i="7"/>
  <c r="B1458" i="7"/>
  <c r="B1522" i="7"/>
  <c r="H1521" i="7" a="1"/>
  <c r="H1457" i="7" a="1"/>
  <c r="H1585" i="7" a="1"/>
  <c r="H1649" i="7" a="1"/>
  <c r="H1457" i="7" l="1"/>
  <c r="H1649" i="7"/>
  <c r="H1521" i="7"/>
  <c r="H1585" i="7"/>
  <c r="B1587" i="7"/>
  <c r="B1523" i="7"/>
  <c r="B1459" i="7"/>
  <c r="B1651" i="7"/>
  <c r="H1458" i="7" a="1"/>
  <c r="H1650" i="7" a="1"/>
  <c r="H1522" i="7" a="1"/>
  <c r="H1586" i="7" a="1"/>
  <c r="H1586" i="7" l="1"/>
  <c r="H1458" i="7"/>
  <c r="H1650" i="7"/>
  <c r="H1522" i="7"/>
  <c r="B1524" i="7"/>
  <c r="B1588" i="7"/>
  <c r="B1652" i="7"/>
  <c r="H1651" i="7" a="1"/>
  <c r="H1459" i="7" a="1"/>
  <c r="H1587" i="7" a="1"/>
  <c r="H1523" i="7" a="1"/>
  <c r="H1587" i="7" l="1"/>
  <c r="H1651" i="7"/>
  <c r="H1523" i="7"/>
  <c r="H1459" i="7"/>
  <c r="B1589" i="7"/>
  <c r="B1525" i="7"/>
  <c r="B1653" i="7"/>
  <c r="H1652" i="7" a="1"/>
  <c r="H1524" i="7" a="1"/>
  <c r="H1588" i="7" a="1"/>
  <c r="H1588" i="7" l="1"/>
  <c r="H1524" i="7"/>
  <c r="H1652" i="7"/>
  <c r="B1590" i="7"/>
  <c r="B1526" i="7"/>
  <c r="B1654" i="7"/>
  <c r="H1525" i="7" a="1"/>
  <c r="H1589" i="7" a="1"/>
  <c r="H1653" i="7" a="1"/>
  <c r="H1525" i="7" l="1"/>
  <c r="H1653" i="7"/>
  <c r="H1589" i="7"/>
  <c r="B1527" i="7"/>
  <c r="B1591" i="7"/>
  <c r="B1655" i="7"/>
  <c r="H1526" i="7" a="1"/>
  <c r="H1654" i="7" a="1"/>
  <c r="H1590" i="7" a="1"/>
  <c r="H1526" i="7" l="1"/>
  <c r="H1654" i="7"/>
  <c r="H1590" i="7"/>
  <c r="B1528" i="7"/>
  <c r="B1592" i="7"/>
  <c r="B1656" i="7"/>
  <c r="H1591" i="7" a="1"/>
  <c r="H1655" i="7" a="1"/>
  <c r="H1527" i="7" a="1"/>
  <c r="H1655" i="7" l="1"/>
  <c r="H1527" i="7"/>
  <c r="H1591" i="7"/>
  <c r="B1657" i="7"/>
  <c r="B1593" i="7"/>
  <c r="B1529" i="7"/>
  <c r="H1592" i="7" a="1"/>
  <c r="H1528" i="7" a="1"/>
  <c r="H1592" i="7" l="1"/>
  <c r="H1528" i="7"/>
  <c r="B1658" i="7"/>
  <c r="B1594" i="7"/>
  <c r="B1530" i="7"/>
  <c r="H1593" i="7" a="1"/>
  <c r="H1529" i="7" a="1"/>
  <c r="H1593" i="7" l="1"/>
  <c r="H1529" i="7"/>
  <c r="B1659" i="7"/>
  <c r="B1531" i="7"/>
  <c r="B1595" i="7"/>
  <c r="H1530" i="7" a="1"/>
  <c r="H1594" i="7" a="1"/>
  <c r="H1658" i="7" a="1"/>
  <c r="H1594" i="7" l="1"/>
  <c r="H1658" i="7"/>
  <c r="H1530" i="7"/>
  <c r="B1596" i="7"/>
  <c r="B1532" i="7"/>
  <c r="B1660" i="7"/>
  <c r="H1659" i="7" a="1"/>
  <c r="H1595" i="7" a="1"/>
  <c r="H1531" i="7" a="1"/>
  <c r="H1659" i="7" l="1"/>
  <c r="H1531" i="7"/>
  <c r="H1595" i="7"/>
  <c r="B1597" i="7"/>
  <c r="B1533" i="7"/>
  <c r="B1661" i="7"/>
  <c r="H1596" i="7" a="1"/>
  <c r="H1532" i="7" a="1"/>
  <c r="H1660" i="7" a="1"/>
  <c r="H1532" i="7" l="1"/>
  <c r="H1660" i="7"/>
  <c r="H1596" i="7"/>
  <c r="B1598" i="7"/>
  <c r="B1534" i="7"/>
  <c r="B1662" i="7"/>
  <c r="H1597" i="7" a="1"/>
  <c r="H1661" i="7" a="1"/>
  <c r="H1533" i="7" a="1"/>
  <c r="H1533" i="7" l="1"/>
  <c r="H1597" i="7"/>
  <c r="H1661" i="7"/>
  <c r="B1535" i="7"/>
  <c r="B1599" i="7"/>
  <c r="B1663" i="7"/>
  <c r="H1598" i="7" a="1"/>
  <c r="H1662" i="7" a="1"/>
  <c r="H1534" i="7" a="1"/>
  <c r="H1534" i="7" l="1"/>
  <c r="H1598" i="7"/>
  <c r="H1662" i="7"/>
  <c r="B1664" i="7"/>
  <c r="B1536" i="7"/>
  <c r="B1600" i="7"/>
  <c r="H1535" i="7" a="1"/>
  <c r="H1663" i="7" a="1"/>
  <c r="H1599" i="7" a="1"/>
  <c r="H1599" i="7" l="1"/>
  <c r="H1663" i="7"/>
  <c r="H1535" i="7"/>
  <c r="B1601" i="7"/>
  <c r="B1537" i="7"/>
  <c r="B1665" i="7"/>
  <c r="H1536" i="7" a="1"/>
  <c r="H1664" i="7" a="1"/>
  <c r="H1600" i="7" a="1"/>
  <c r="H1600" i="7" l="1"/>
  <c r="H1664" i="7"/>
  <c r="H1536" i="7"/>
  <c r="B1602" i="7"/>
  <c r="B1538" i="7"/>
  <c r="B1666" i="7"/>
  <c r="H1537" i="7" a="1"/>
  <c r="H1665" i="7" a="1"/>
  <c r="H1601" i="7" a="1"/>
  <c r="H1537" i="7" l="1"/>
  <c r="H1601" i="7"/>
  <c r="H1665" i="7"/>
  <c r="B1667" i="7"/>
  <c r="B1603" i="7"/>
  <c r="B1539" i="7"/>
  <c r="H1602" i="7" a="1"/>
  <c r="H1538" i="7" a="1"/>
  <c r="H1666" i="7" a="1"/>
  <c r="H1602" i="7" l="1"/>
  <c r="H1666" i="7"/>
  <c r="H1538" i="7"/>
  <c r="B1604" i="7"/>
  <c r="B1540" i="7"/>
  <c r="B1668" i="7"/>
  <c r="H1539" i="7" a="1"/>
  <c r="H1667" i="7" a="1"/>
  <c r="H1667" i="7" l="1"/>
  <c r="H1539" i="7"/>
  <c r="B1605" i="7"/>
  <c r="B1541" i="7"/>
  <c r="B1669" i="7"/>
  <c r="B1733" i="7"/>
  <c r="H1668" i="7" a="1"/>
  <c r="H1540" i="7" a="1"/>
  <c r="H1668" i="7" l="1"/>
  <c r="H1540" i="7"/>
  <c r="B1670" i="7"/>
  <c r="B1606" i="7"/>
  <c r="B1542" i="7"/>
  <c r="B1734" i="7"/>
  <c r="H1669" i="7" a="1"/>
  <c r="H1541" i="7" a="1"/>
  <c r="H1733" i="7" a="1"/>
  <c r="H1541" i="7" l="1"/>
  <c r="H1669" i="7"/>
  <c r="H1733" i="7"/>
  <c r="B1735" i="7"/>
  <c r="B1543" i="7"/>
  <c r="B1607" i="7"/>
  <c r="B1671" i="7"/>
  <c r="H1734" i="7" a="1"/>
  <c r="H1670" i="7" a="1"/>
  <c r="H1542" i="7" a="1"/>
  <c r="H1542" i="7" l="1"/>
  <c r="H1734" i="7"/>
  <c r="H1670" i="7"/>
  <c r="B1672" i="7"/>
  <c r="B1736" i="7"/>
  <c r="B1544" i="7"/>
  <c r="B1608" i="7"/>
  <c r="H1671" i="7" a="1"/>
  <c r="H1543" i="7" a="1"/>
  <c r="H1735" i="7" a="1"/>
  <c r="H1543" i="7" l="1"/>
  <c r="H1671" i="7"/>
  <c r="H1735" i="7"/>
  <c r="B1737" i="7"/>
  <c r="B1673" i="7"/>
  <c r="B1609" i="7"/>
  <c r="B1545" i="7"/>
  <c r="H1672" i="7" a="1"/>
  <c r="H1544" i="7" a="1"/>
  <c r="H1672" i="7" l="1"/>
  <c r="H1544" i="7"/>
  <c r="B1674" i="7"/>
  <c r="B1738" i="7"/>
  <c r="B1610" i="7"/>
  <c r="B1546" i="7"/>
  <c r="H1545" i="7" a="1"/>
  <c r="H1673" i="7" a="1"/>
  <c r="H1545" i="7" l="1"/>
  <c r="H1673" i="7"/>
  <c r="B1547" i="7"/>
  <c r="B1611" i="7"/>
  <c r="B1675" i="7"/>
  <c r="B1739" i="7"/>
  <c r="H1546" i="7" a="1"/>
  <c r="H1738" i="7" a="1"/>
  <c r="H1674" i="7" a="1"/>
  <c r="H1546" i="7" l="1"/>
  <c r="H1674" i="7"/>
  <c r="H1738" i="7"/>
  <c r="B1676" i="7"/>
  <c r="B1612" i="7"/>
  <c r="B1548" i="7"/>
  <c r="B1740" i="7"/>
  <c r="H1547" i="7" a="1"/>
  <c r="H1611" i="7" a="1"/>
  <c r="H1675" i="7" a="1"/>
  <c r="H1739" i="7" a="1"/>
  <c r="H1675" i="7" l="1"/>
  <c r="H1739" i="7"/>
  <c r="H1547" i="7"/>
  <c r="H1611" i="7"/>
  <c r="B1677" i="7"/>
  <c r="B1741" i="7"/>
  <c r="B1613" i="7"/>
  <c r="B1549" i="7"/>
  <c r="H1612" i="7" a="1"/>
  <c r="H1740" i="7" a="1"/>
  <c r="H1676" i="7" a="1"/>
  <c r="H1548" i="7" a="1"/>
  <c r="H1548" i="7" l="1"/>
  <c r="H1676" i="7"/>
  <c r="H1612" i="7"/>
  <c r="H1740" i="7"/>
  <c r="B1614" i="7"/>
  <c r="B1550" i="7"/>
  <c r="B1678" i="7"/>
  <c r="B1742" i="7"/>
  <c r="H1549" i="7" a="1"/>
  <c r="H1677" i="7" a="1"/>
  <c r="H1613" i="7" a="1"/>
  <c r="H1741" i="7" a="1"/>
  <c r="H1677" i="7" l="1"/>
  <c r="H1613" i="7"/>
  <c r="H1741" i="7"/>
  <c r="H1549" i="7"/>
  <c r="B1615" i="7"/>
  <c r="B1679" i="7"/>
  <c r="B1743" i="7"/>
  <c r="H1550" i="7" a="1"/>
  <c r="H1678" i="7" a="1"/>
  <c r="H1742" i="7" a="1"/>
  <c r="H1614" i="7" a="1"/>
  <c r="H1678" i="7" l="1"/>
  <c r="H1550" i="7"/>
  <c r="H1742" i="7"/>
  <c r="H1614" i="7"/>
  <c r="B1680" i="7"/>
  <c r="B1616" i="7"/>
  <c r="B1744" i="7"/>
  <c r="H1679" i="7" a="1"/>
  <c r="H1615" i="7" a="1"/>
  <c r="H1743" i="7" a="1"/>
  <c r="H1679" i="7" l="1"/>
  <c r="H1743" i="7"/>
  <c r="H1615" i="7"/>
  <c r="B1681" i="7"/>
  <c r="B1617" i="7"/>
  <c r="B1745" i="7"/>
  <c r="H1616" i="7" a="1"/>
  <c r="H1680" i="7" a="1"/>
  <c r="H1744" i="7" a="1"/>
  <c r="H1616" i="7" l="1"/>
  <c r="H1744" i="7"/>
  <c r="H1680" i="7"/>
  <c r="B1746" i="7"/>
  <c r="B1682" i="7"/>
  <c r="B1618" i="7"/>
  <c r="H1617" i="7" a="1"/>
  <c r="H1681" i="7" a="1"/>
  <c r="H1745" i="7" a="1"/>
  <c r="H1745" i="7" l="1"/>
  <c r="H1617" i="7"/>
  <c r="H1681" i="7"/>
  <c r="B1683" i="7"/>
  <c r="B1619" i="7"/>
  <c r="B1747" i="7"/>
  <c r="H1618" i="7" a="1"/>
  <c r="H1682" i="7" a="1"/>
  <c r="H1746" i="7" a="1"/>
  <c r="H1746" i="7" l="1"/>
  <c r="H1618" i="7"/>
  <c r="H1682" i="7"/>
  <c r="B1748" i="7"/>
  <c r="B1684" i="7"/>
  <c r="B1620" i="7"/>
  <c r="H1683" i="7" a="1"/>
  <c r="H1619" i="7" a="1"/>
  <c r="H1683" i="7" l="1"/>
  <c r="H1619" i="7"/>
  <c r="B1685" i="7"/>
  <c r="B1621" i="7"/>
  <c r="B1749" i="7"/>
  <c r="H1620" i="7" a="1"/>
  <c r="H1684" i="7" a="1"/>
  <c r="H1684" i="7" l="1"/>
  <c r="H1620" i="7"/>
  <c r="B1686" i="7"/>
  <c r="B1622" i="7"/>
  <c r="B1750" i="7"/>
  <c r="H1621" i="7" a="1"/>
  <c r="H1685" i="7" a="1"/>
  <c r="H1749" i="7" a="1"/>
  <c r="H1621" i="7" l="1"/>
  <c r="H1685" i="7"/>
  <c r="H1749" i="7"/>
  <c r="B1751" i="7"/>
  <c r="B1623" i="7"/>
  <c r="B1687" i="7"/>
  <c r="H1686" i="7" a="1"/>
  <c r="H1622" i="7" a="1"/>
  <c r="H1750" i="7" a="1"/>
  <c r="H1750" i="7" l="1"/>
  <c r="H1622" i="7"/>
  <c r="H1686" i="7"/>
  <c r="B1752" i="7"/>
  <c r="B1688" i="7"/>
  <c r="B1624" i="7"/>
  <c r="H1687" i="7" a="1"/>
  <c r="H1751" i="7" a="1"/>
  <c r="H1623" i="7" a="1"/>
  <c r="H1623" i="7" l="1"/>
  <c r="H1751" i="7"/>
  <c r="H1687" i="7"/>
  <c r="B1689" i="7"/>
  <c r="B1625" i="7"/>
  <c r="B1753" i="7"/>
  <c r="H1752" i="7" a="1"/>
  <c r="H1624" i="7" a="1"/>
  <c r="H1688" i="7" a="1"/>
  <c r="H1752" i="7" l="1"/>
  <c r="H1688" i="7"/>
  <c r="H1624" i="7"/>
  <c r="B1690" i="7"/>
  <c r="B1626" i="7"/>
  <c r="B1754" i="7"/>
  <c r="H1625" i="7" a="1"/>
  <c r="H1753" i="7" a="1"/>
  <c r="H1689" i="7" a="1"/>
  <c r="H1753" i="7" l="1"/>
  <c r="H1689" i="7"/>
  <c r="H1625" i="7"/>
  <c r="B1691" i="7"/>
  <c r="B1627" i="7"/>
  <c r="B1755" i="7"/>
  <c r="H1754" i="7" a="1"/>
  <c r="H1690" i="7" a="1"/>
  <c r="H1626" i="7" a="1"/>
  <c r="H1626" i="7" l="1"/>
  <c r="H1754" i="7"/>
  <c r="H1690" i="7"/>
  <c r="B1756" i="7"/>
  <c r="B1692" i="7"/>
  <c r="B1628" i="7"/>
  <c r="H1755" i="7" a="1"/>
  <c r="H1627" i="7" a="1"/>
  <c r="H1691" i="7" a="1"/>
  <c r="H1755" i="7" l="1"/>
  <c r="H1691" i="7"/>
  <c r="H1627" i="7"/>
  <c r="B1693" i="7"/>
  <c r="B1629" i="7"/>
  <c r="B1757" i="7"/>
  <c r="H1756" i="7" a="1"/>
  <c r="H1628" i="7" a="1"/>
  <c r="H1692" i="7" a="1"/>
  <c r="H1756" i="7" l="1"/>
  <c r="H1692" i="7"/>
  <c r="H1628" i="7"/>
  <c r="B1694" i="7"/>
  <c r="B1630" i="7"/>
  <c r="B1758" i="7"/>
  <c r="H1693" i="7" a="1"/>
  <c r="H1629" i="7" a="1"/>
  <c r="H1757" i="7" a="1"/>
  <c r="H1629" i="7" l="1"/>
  <c r="H1757" i="7"/>
  <c r="H1693" i="7"/>
  <c r="B1631" i="7"/>
  <c r="B1695" i="7"/>
  <c r="B1759" i="7"/>
  <c r="H1630" i="7" a="1"/>
  <c r="H1758" i="7" a="1"/>
  <c r="H1758" i="7" l="1"/>
  <c r="H1630" i="7"/>
  <c r="B1760" i="7"/>
  <c r="B1696" i="7"/>
  <c r="B1632" i="7"/>
  <c r="B1824" i="7"/>
  <c r="H1759" i="7" a="1"/>
  <c r="H1631" i="7" a="1"/>
  <c r="H1759" i="7" l="1"/>
  <c r="H1631" i="7"/>
  <c r="B1697" i="7"/>
  <c r="B1633" i="7"/>
  <c r="B1761" i="7"/>
  <c r="B1825" i="7"/>
  <c r="H1824" i="7" a="1"/>
  <c r="H1632" i="7" a="1"/>
  <c r="H1760" i="7" a="1"/>
  <c r="H1632" i="7" l="1"/>
  <c r="H1760" i="7"/>
  <c r="H1824" i="7"/>
  <c r="B1762" i="7"/>
  <c r="B1698" i="7"/>
  <c r="B1634" i="7"/>
  <c r="B1826" i="7"/>
  <c r="H1761" i="7" a="1"/>
  <c r="H1633" i="7" a="1"/>
  <c r="H1825" i="7" a="1"/>
  <c r="H1825" i="7" l="1"/>
  <c r="H1761" i="7"/>
  <c r="H1633" i="7"/>
  <c r="B1827" i="7"/>
  <c r="B1763" i="7"/>
  <c r="B1699" i="7"/>
  <c r="B1635" i="7"/>
  <c r="H1826" i="7" a="1"/>
  <c r="H1762" i="7" a="1"/>
  <c r="H1634" i="7" a="1"/>
  <c r="H1826" i="7" l="1"/>
  <c r="H1634" i="7"/>
  <c r="H1762" i="7"/>
  <c r="B1700" i="7"/>
  <c r="B1636" i="7"/>
  <c r="B1828" i="7"/>
  <c r="B1764" i="7"/>
  <c r="H1763" i="7" a="1"/>
  <c r="H1635" i="7" a="1"/>
  <c r="H1635" i="7" l="1"/>
  <c r="H1763" i="7"/>
  <c r="B1701" i="7"/>
  <c r="B1637" i="7"/>
  <c r="B1765" i="7"/>
  <c r="B1829" i="7"/>
  <c r="H1764" i="7" a="1"/>
  <c r="H1636" i="7" a="1"/>
  <c r="H1636" i="7" l="1"/>
  <c r="H1764" i="7"/>
  <c r="B1766" i="7"/>
  <c r="B1702" i="7"/>
  <c r="B1638" i="7"/>
  <c r="B1830" i="7"/>
  <c r="H1829" i="7" a="1"/>
  <c r="H1637" i="7" a="1"/>
  <c r="H1765" i="7" a="1"/>
  <c r="H1637" i="7" l="1"/>
  <c r="H1765" i="7"/>
  <c r="H1829" i="7"/>
  <c r="B1831" i="7"/>
  <c r="B1703" i="7"/>
  <c r="B1639" i="7"/>
  <c r="B1767" i="7"/>
  <c r="H1830" i="7" a="1"/>
  <c r="H1638" i="7" a="1"/>
  <c r="H1702" i="7" a="1"/>
  <c r="H1766" i="7" a="1"/>
  <c r="H1766" i="7" l="1"/>
  <c r="H1702" i="7"/>
  <c r="H1830" i="7"/>
  <c r="H1638" i="7"/>
  <c r="B1768" i="7"/>
  <c r="B1832" i="7"/>
  <c r="B1704" i="7"/>
  <c r="B1640" i="7"/>
  <c r="H1703" i="7" a="1"/>
  <c r="H1831" i="7" a="1"/>
  <c r="H1767" i="7" a="1"/>
  <c r="H1639" i="7" a="1"/>
  <c r="H1703" i="7" l="1"/>
  <c r="H1639" i="7"/>
  <c r="H1767" i="7"/>
  <c r="H1831" i="7"/>
  <c r="B1833" i="7"/>
  <c r="B1769" i="7"/>
  <c r="B1705" i="7"/>
  <c r="B1641" i="7"/>
  <c r="H1640" i="7" a="1"/>
  <c r="H1832" i="7" a="1"/>
  <c r="H1704" i="7" a="1"/>
  <c r="H1768" i="7" a="1"/>
  <c r="H1768" i="7" l="1"/>
  <c r="H1640" i="7"/>
  <c r="H1832" i="7"/>
  <c r="H1704" i="7"/>
  <c r="B1706" i="7"/>
  <c r="B1770" i="7"/>
  <c r="B1834" i="7"/>
  <c r="H1705" i="7" a="1"/>
  <c r="H1833" i="7" a="1"/>
  <c r="H1641" i="7" a="1"/>
  <c r="H1769" i="7" a="1"/>
  <c r="H1769" i="7" l="1"/>
  <c r="H1833" i="7"/>
  <c r="H1705" i="7"/>
  <c r="H1641" i="7"/>
  <c r="B1835" i="7"/>
  <c r="B1707" i="7"/>
  <c r="B1771" i="7"/>
  <c r="H1834" i="7" a="1"/>
  <c r="H1706" i="7" a="1"/>
  <c r="H1770" i="7" a="1"/>
  <c r="H1770" i="7" l="1"/>
  <c r="H1706" i="7"/>
  <c r="H1834" i="7"/>
  <c r="B1772" i="7"/>
  <c r="B1708" i="7"/>
  <c r="B1836" i="7"/>
  <c r="H1835" i="7" a="1"/>
  <c r="H1707" i="7" a="1"/>
  <c r="H1771" i="7" a="1"/>
  <c r="H1835" i="7" l="1"/>
  <c r="H1771" i="7"/>
  <c r="H1707" i="7"/>
  <c r="B1773" i="7"/>
  <c r="B1709" i="7"/>
  <c r="B1837" i="7"/>
  <c r="H1772" i="7" a="1"/>
  <c r="H1836" i="7" a="1"/>
  <c r="H1708" i="7" a="1"/>
  <c r="H1836" i="7" l="1"/>
  <c r="H1772" i="7"/>
  <c r="H1708" i="7"/>
  <c r="B1838" i="7"/>
  <c r="B1774" i="7"/>
  <c r="B1710" i="7"/>
  <c r="H1709" i="7" a="1"/>
  <c r="H1837" i="7" a="1"/>
  <c r="H1773" i="7" a="1"/>
  <c r="H1773" i="7" l="1"/>
  <c r="H1837" i="7"/>
  <c r="H1709" i="7"/>
  <c r="B1839" i="7"/>
  <c r="B1775" i="7"/>
  <c r="B1711" i="7"/>
  <c r="H1710" i="7" a="1"/>
  <c r="H1774" i="7" a="1"/>
  <c r="H1774" i="7" l="1"/>
  <c r="H1710" i="7"/>
  <c r="B1776" i="7"/>
  <c r="B1712" i="7"/>
  <c r="B1840" i="7"/>
  <c r="H1711" i="7" a="1"/>
  <c r="H1775" i="7" a="1"/>
  <c r="H1711" i="7" l="1"/>
  <c r="H1775" i="7"/>
  <c r="B1713" i="7"/>
  <c r="B1777" i="7"/>
  <c r="B1841" i="7"/>
  <c r="H1712" i="7" a="1"/>
  <c r="H1776" i="7" a="1"/>
  <c r="H1840" i="7" a="1"/>
  <c r="H1712" i="7" l="1"/>
  <c r="H1776" i="7"/>
  <c r="H1840" i="7"/>
  <c r="B1842" i="7"/>
  <c r="B1778" i="7"/>
  <c r="B1714" i="7"/>
  <c r="H1841" i="7" a="1"/>
  <c r="H1777" i="7" a="1"/>
  <c r="H1713" i="7" a="1"/>
  <c r="H1841" i="7" l="1"/>
  <c r="H1713" i="7"/>
  <c r="H1777" i="7"/>
  <c r="B1843" i="7"/>
  <c r="B1779" i="7"/>
  <c r="B1715" i="7"/>
  <c r="H1842" i="7" a="1"/>
  <c r="H1714" i="7" a="1"/>
  <c r="H1778" i="7" a="1"/>
  <c r="H1778" i="7" l="1"/>
  <c r="H1714" i="7"/>
  <c r="H1842" i="7"/>
  <c r="B1844" i="7"/>
  <c r="B1780" i="7"/>
  <c r="B1716" i="7"/>
  <c r="H1843" i="7" a="1"/>
  <c r="H1715" i="7" a="1"/>
  <c r="H1779" i="7" a="1"/>
  <c r="H1779" i="7" l="1"/>
  <c r="H1843" i="7"/>
  <c r="H1715" i="7"/>
  <c r="B1781" i="7"/>
  <c r="B1717" i="7"/>
  <c r="B1845" i="7"/>
  <c r="H1844" i="7" a="1"/>
  <c r="H1716" i="7" a="1"/>
  <c r="H1780" i="7" a="1"/>
  <c r="H1716" i="7" l="1"/>
  <c r="H1780" i="7"/>
  <c r="H1844" i="7"/>
  <c r="B1782" i="7"/>
  <c r="B1718" i="7"/>
  <c r="B1846" i="7"/>
  <c r="H1781" i="7" a="1"/>
  <c r="H1717" i="7" a="1"/>
  <c r="H1845" i="7" a="1"/>
  <c r="H1845" i="7" l="1"/>
  <c r="H1717" i="7"/>
  <c r="H1781" i="7"/>
  <c r="B1783" i="7"/>
  <c r="B1719" i="7"/>
  <c r="B1847" i="7"/>
  <c r="H1718" i="7" a="1"/>
  <c r="H1782" i="7" a="1"/>
  <c r="H1846" i="7" a="1"/>
  <c r="H1846" i="7" l="1"/>
  <c r="H1782" i="7"/>
  <c r="H1718" i="7"/>
  <c r="B1784" i="7"/>
  <c r="B1720" i="7"/>
  <c r="B1848" i="7"/>
  <c r="H1847" i="7" a="1"/>
  <c r="H1719" i="7" a="1"/>
  <c r="H1783" i="7" a="1"/>
  <c r="H1783" i="7" l="1"/>
  <c r="H1719" i="7"/>
  <c r="H1847" i="7"/>
  <c r="B1785" i="7"/>
  <c r="B1721" i="7"/>
  <c r="B1849" i="7"/>
  <c r="H1848" i="7" a="1"/>
  <c r="H1784" i="7" a="1"/>
  <c r="H1720" i="7" a="1"/>
  <c r="H1720" i="7" l="1"/>
  <c r="H1848" i="7"/>
  <c r="H1784" i="7"/>
  <c r="B1786" i="7"/>
  <c r="B1722" i="7"/>
  <c r="B1850" i="7"/>
  <c r="H1721" i="7" a="1"/>
  <c r="H1849" i="7" a="1"/>
  <c r="H1849" i="7" l="1"/>
  <c r="H1721" i="7"/>
  <c r="B1851" i="7"/>
  <c r="B1915" i="7"/>
  <c r="B1787" i="7"/>
  <c r="B1723" i="7"/>
  <c r="H1722" i="7" a="1"/>
  <c r="H1850" i="7" a="1"/>
  <c r="H1722" i="7" l="1"/>
  <c r="H1850" i="7"/>
  <c r="B1788" i="7"/>
  <c r="B1724" i="7"/>
  <c r="B1916" i="7"/>
  <c r="B1852" i="7"/>
  <c r="H1851" i="7" a="1"/>
  <c r="H1723" i="7" a="1"/>
  <c r="H1915" i="7" a="1"/>
  <c r="H1723" i="7" l="1"/>
  <c r="H1851" i="7"/>
  <c r="H1915" i="7"/>
  <c r="B1853" i="7"/>
  <c r="B1917" i="7"/>
  <c r="B1789" i="7"/>
  <c r="B1725" i="7"/>
  <c r="H1916" i="7" a="1"/>
  <c r="H1852" i="7" a="1"/>
  <c r="H1724" i="7" a="1"/>
  <c r="H1724" i="7" l="1"/>
  <c r="H1852" i="7"/>
  <c r="H1916" i="7"/>
  <c r="B1918" i="7"/>
  <c r="B1790" i="7"/>
  <c r="B1726" i="7"/>
  <c r="B1854" i="7"/>
  <c r="H1853" i="7" a="1"/>
  <c r="H1917" i="7" a="1"/>
  <c r="H1725" i="7" a="1"/>
  <c r="H1917" i="7" l="1"/>
  <c r="H1853" i="7"/>
  <c r="H1725" i="7"/>
  <c r="B1791" i="7"/>
  <c r="B1727" i="7"/>
  <c r="B1855" i="7"/>
  <c r="B1919" i="7"/>
  <c r="H1854" i="7" a="1"/>
  <c r="H1726" i="7" a="1"/>
  <c r="H1854" i="7" l="1"/>
  <c r="H1726" i="7"/>
  <c r="B1792" i="7"/>
  <c r="B1728" i="7"/>
  <c r="B1856" i="7"/>
  <c r="B1920" i="7"/>
  <c r="H1727" i="7" a="1"/>
  <c r="H1855" i="7" a="1"/>
  <c r="H1855" i="7" l="1"/>
  <c r="H1727" i="7"/>
  <c r="B1793" i="7"/>
  <c r="B1729" i="7"/>
  <c r="B1857" i="7"/>
  <c r="B1921" i="7"/>
  <c r="H1728" i="7" a="1"/>
  <c r="H1920" i="7" a="1"/>
  <c r="H1856" i="7" a="1"/>
  <c r="H1920" i="7" l="1"/>
  <c r="H1856" i="7"/>
  <c r="H1728" i="7"/>
  <c r="B1858" i="7"/>
  <c r="B1922" i="7"/>
  <c r="B1794" i="7"/>
  <c r="B1730" i="7"/>
  <c r="H1857" i="7" a="1"/>
  <c r="H1729" i="7" a="1"/>
  <c r="H1793" i="7" a="1"/>
  <c r="H1921" i="7" a="1"/>
  <c r="H1729" i="7" l="1"/>
  <c r="H1921" i="7"/>
  <c r="H1793" i="7"/>
  <c r="H1857" i="7"/>
  <c r="B1795" i="7"/>
  <c r="B1731" i="7"/>
  <c r="B1859" i="7"/>
  <c r="B1923" i="7"/>
  <c r="H1858" i="7" a="1"/>
  <c r="H1730" i="7" a="1"/>
  <c r="H1922" i="7" a="1"/>
  <c r="H1794" i="7" a="1"/>
  <c r="H1858" i="7" l="1"/>
  <c r="H1730" i="7"/>
  <c r="H1794" i="7"/>
  <c r="H1922" i="7"/>
  <c r="B1796" i="7"/>
  <c r="B1732" i="7"/>
  <c r="B1860" i="7"/>
  <c r="B1924" i="7"/>
  <c r="H1731" i="7" a="1"/>
  <c r="H1859" i="7" a="1"/>
  <c r="H1795" i="7" a="1"/>
  <c r="H1923" i="7" a="1"/>
  <c r="H1731" i="7" l="1"/>
  <c r="H1795" i="7"/>
  <c r="H1923" i="7"/>
  <c r="H1859" i="7"/>
  <c r="B1861" i="7"/>
  <c r="B1797" i="7"/>
  <c r="B1925" i="7"/>
  <c r="H1924" i="7" a="1"/>
  <c r="H1732" i="7" a="1"/>
  <c r="H1860" i="7" a="1"/>
  <c r="H1796" i="7" a="1"/>
  <c r="H1924" i="7" l="1"/>
  <c r="H1860" i="7"/>
  <c r="H1732" i="7"/>
  <c r="H1796" i="7"/>
  <c r="B1926" i="7"/>
  <c r="B1862" i="7"/>
  <c r="B1798" i="7"/>
  <c r="H1797" i="7" a="1"/>
  <c r="H1925" i="7" a="1"/>
  <c r="H1861" i="7" a="1"/>
  <c r="H1797" i="7" l="1"/>
  <c r="H1861" i="7"/>
  <c r="H1925" i="7"/>
  <c r="B1863" i="7"/>
  <c r="B1799" i="7"/>
  <c r="B1927" i="7"/>
  <c r="H1798" i="7" a="1"/>
  <c r="H1862" i="7" a="1"/>
  <c r="H1926" i="7" a="1"/>
  <c r="H1926" i="7" l="1"/>
  <c r="H1798" i="7"/>
  <c r="H1862" i="7"/>
  <c r="B1864" i="7"/>
  <c r="B1800" i="7"/>
  <c r="B1928" i="7"/>
  <c r="H1927" i="7" a="1"/>
  <c r="H1863" i="7" a="1"/>
  <c r="H1799" i="7" a="1"/>
  <c r="H1799" i="7" l="1"/>
  <c r="H1863" i="7"/>
  <c r="H1927" i="7"/>
  <c r="B1865" i="7"/>
  <c r="B1801" i="7"/>
  <c r="B1929" i="7"/>
  <c r="H1928" i="7" a="1"/>
  <c r="H1800" i="7" a="1"/>
  <c r="H1864" i="7" a="1"/>
  <c r="H1800" i="7" l="1"/>
  <c r="H1864" i="7"/>
  <c r="H1928" i="7"/>
  <c r="B1866" i="7"/>
  <c r="B1802" i="7"/>
  <c r="B1930" i="7"/>
  <c r="H1865" i="7" a="1"/>
  <c r="H1801" i="7" a="1"/>
  <c r="H1865" i="7" l="1"/>
  <c r="H1801" i="7"/>
  <c r="B1867" i="7"/>
  <c r="B1803" i="7"/>
  <c r="B1931" i="7"/>
  <c r="H1866" i="7" a="1"/>
  <c r="H1802" i="7" a="1"/>
  <c r="H1866" i="7" l="1"/>
  <c r="H1802" i="7"/>
  <c r="B1868" i="7"/>
  <c r="B1804" i="7"/>
  <c r="B1932" i="7"/>
  <c r="H1931" i="7" a="1"/>
  <c r="H1803" i="7" a="1"/>
  <c r="H1867" i="7" a="1"/>
  <c r="H1803" i="7" l="1"/>
  <c r="H1867" i="7"/>
  <c r="H1931" i="7"/>
  <c r="B1805" i="7"/>
  <c r="B1869" i="7"/>
  <c r="B1933" i="7"/>
  <c r="H1868" i="7" a="1"/>
  <c r="H1804" i="7" a="1"/>
  <c r="H1932" i="7" a="1"/>
  <c r="H1932" i="7" l="1"/>
  <c r="H1868" i="7"/>
  <c r="H1804" i="7"/>
  <c r="B1870" i="7"/>
  <c r="B1806" i="7"/>
  <c r="B1934" i="7"/>
  <c r="H1805" i="7" a="1"/>
  <c r="H1869" i="7" a="1"/>
  <c r="H1933" i="7" a="1"/>
  <c r="H1805" i="7" l="1"/>
  <c r="H1933" i="7"/>
  <c r="H1869" i="7"/>
  <c r="B1935" i="7"/>
  <c r="B1871" i="7"/>
  <c r="B1807" i="7"/>
  <c r="H1934" i="7" a="1"/>
  <c r="H1806" i="7" a="1"/>
  <c r="H1870" i="7" a="1"/>
  <c r="H1870" i="7" l="1"/>
  <c r="H1934" i="7"/>
  <c r="H1806" i="7"/>
  <c r="B1872" i="7"/>
  <c r="B1808" i="7"/>
  <c r="B1936" i="7"/>
  <c r="H1807" i="7" a="1"/>
  <c r="H1871" i="7" a="1"/>
  <c r="H1935" i="7" a="1"/>
  <c r="H1807" i="7" l="1"/>
  <c r="H1935" i="7"/>
  <c r="H1871" i="7"/>
  <c r="B1873" i="7"/>
  <c r="B1809" i="7"/>
  <c r="B1937" i="7"/>
  <c r="H1808" i="7" a="1"/>
  <c r="H1936" i="7" a="1"/>
  <c r="H1872" i="7" a="1"/>
  <c r="H1808" i="7" l="1"/>
  <c r="H1936" i="7"/>
  <c r="H1872" i="7"/>
  <c r="B1874" i="7"/>
  <c r="B1810" i="7"/>
  <c r="B1938" i="7"/>
  <c r="H1873" i="7" a="1"/>
  <c r="H1809" i="7" a="1"/>
  <c r="H1937" i="7" a="1"/>
  <c r="H1809" i="7" l="1"/>
  <c r="H1937" i="7"/>
  <c r="H1873" i="7"/>
  <c r="B1811" i="7"/>
  <c r="B1875" i="7"/>
  <c r="B1939" i="7"/>
  <c r="H1938" i="7" a="1"/>
  <c r="H1874" i="7" a="1"/>
  <c r="H1810" i="7" a="1"/>
  <c r="H1810" i="7" l="1"/>
  <c r="H1938" i="7"/>
  <c r="H1874" i="7"/>
  <c r="B1940" i="7"/>
  <c r="B1876" i="7"/>
  <c r="B1812" i="7"/>
  <c r="H1811" i="7" a="1"/>
  <c r="H1875" i="7" a="1"/>
  <c r="H1939" i="7" a="1"/>
  <c r="H1875" i="7" l="1"/>
  <c r="H1939" i="7"/>
  <c r="H1811" i="7"/>
  <c r="B1877" i="7"/>
  <c r="B1813" i="7"/>
  <c r="B1941" i="7"/>
  <c r="H1940" i="7" a="1"/>
  <c r="H1812" i="7" a="1"/>
  <c r="H1812" i="7" l="1"/>
  <c r="H1940" i="7"/>
  <c r="B1878" i="7"/>
  <c r="B1814" i="7"/>
  <c r="B1942" i="7"/>
  <c r="B2006" i="7"/>
  <c r="H1813" i="7" a="1"/>
  <c r="H1941" i="7" a="1"/>
  <c r="H1941" i="7" l="1"/>
  <c r="H1813" i="7"/>
  <c r="B1943" i="7"/>
  <c r="B2007" i="7"/>
  <c r="B1879" i="7"/>
  <c r="B1815" i="7"/>
  <c r="H1814" i="7" a="1"/>
  <c r="H2006" i="7" a="1"/>
  <c r="H1942" i="7" a="1"/>
  <c r="H1942" i="7" l="1"/>
  <c r="H1814" i="7"/>
  <c r="H2006" i="7"/>
  <c r="B1880" i="7"/>
  <c r="B1816" i="7"/>
  <c r="B2008" i="7"/>
  <c r="B1944" i="7"/>
  <c r="H1815" i="7" a="1"/>
  <c r="H2007" i="7" a="1"/>
  <c r="H1943" i="7" a="1"/>
  <c r="H2007" i="7" l="1"/>
  <c r="H1943" i="7"/>
  <c r="H1815" i="7"/>
  <c r="B1945" i="7"/>
  <c r="B1817" i="7"/>
  <c r="B1881" i="7"/>
  <c r="B2009" i="7"/>
  <c r="H2008" i="7" a="1"/>
  <c r="H1816" i="7" a="1"/>
  <c r="H1880" i="7" a="1"/>
  <c r="H1944" i="7" a="1"/>
  <c r="H1880" i="7" l="1"/>
  <c r="H2008" i="7"/>
  <c r="H1816" i="7"/>
  <c r="H1944" i="7"/>
  <c r="B2010" i="7"/>
  <c r="B1882" i="7"/>
  <c r="B1818" i="7"/>
  <c r="B1946" i="7"/>
  <c r="H1817" i="7" a="1"/>
  <c r="H1945" i="7" a="1"/>
  <c r="H1881" i="7" a="1"/>
  <c r="H1945" i="7" l="1"/>
  <c r="H1881" i="7"/>
  <c r="H1817" i="7"/>
  <c r="B2011" i="7"/>
  <c r="B1819" i="7"/>
  <c r="B1883" i="7"/>
  <c r="B1947" i="7"/>
  <c r="H1946" i="7" a="1"/>
  <c r="H1882" i="7" a="1"/>
  <c r="H1818" i="7" a="1"/>
  <c r="H1882" i="7" l="1"/>
  <c r="H1818" i="7"/>
  <c r="H1946" i="7"/>
  <c r="B1884" i="7"/>
  <c r="B1820" i="7"/>
  <c r="B2012" i="7"/>
  <c r="B1948" i="7"/>
  <c r="H1947" i="7" a="1"/>
  <c r="H1883" i="7" a="1"/>
  <c r="H2011" i="7" a="1"/>
  <c r="H1819" i="7" a="1"/>
  <c r="H1819" i="7" l="1"/>
  <c r="H1883" i="7"/>
  <c r="H1947" i="7"/>
  <c r="H2011" i="7"/>
  <c r="B2013" i="7"/>
  <c r="B1885" i="7"/>
  <c r="B1821" i="7"/>
  <c r="B1949" i="7"/>
  <c r="H1884" i="7" a="1"/>
  <c r="H1820" i="7" a="1"/>
  <c r="H1948" i="7" a="1"/>
  <c r="H2012" i="7" a="1"/>
  <c r="H2012" i="7" l="1"/>
  <c r="H1948" i="7"/>
  <c r="H1884" i="7"/>
  <c r="H1820" i="7"/>
  <c r="B1950" i="7"/>
  <c r="B2014" i="7"/>
  <c r="B1822" i="7"/>
  <c r="B1886" i="7"/>
  <c r="H1885" i="7" a="1"/>
  <c r="H1821" i="7" a="1"/>
  <c r="H1949" i="7" a="1"/>
  <c r="H2013" i="7" a="1"/>
  <c r="H1821" i="7" l="1"/>
  <c r="H1885" i="7"/>
  <c r="H1949" i="7"/>
  <c r="H2013" i="7"/>
  <c r="B2015" i="7"/>
  <c r="B1951" i="7"/>
  <c r="B1823" i="7"/>
  <c r="B1887" i="7"/>
  <c r="H1822" i="7" a="1"/>
  <c r="H1950" i="7" a="1"/>
  <c r="H2014" i="7" a="1"/>
  <c r="H1886" i="7" a="1"/>
  <c r="H1822" i="7" l="1"/>
  <c r="H1950" i="7"/>
  <c r="H1886" i="7"/>
  <c r="H2014" i="7"/>
  <c r="B1952" i="7"/>
  <c r="B1888" i="7"/>
  <c r="B2016" i="7"/>
  <c r="H2015" i="7" a="1"/>
  <c r="H1951" i="7" a="1"/>
  <c r="H1887" i="7" a="1"/>
  <c r="H1823" i="7" a="1"/>
  <c r="H1951" i="7" l="1"/>
  <c r="H1887" i="7"/>
  <c r="H1823" i="7"/>
  <c r="H2015" i="7"/>
  <c r="B2017" i="7"/>
  <c r="B1953" i="7"/>
  <c r="B1889" i="7"/>
  <c r="H2016" i="7" a="1"/>
  <c r="H1952" i="7" a="1"/>
  <c r="H1888" i="7" a="1"/>
  <c r="H1888" i="7" l="1"/>
  <c r="H2016" i="7"/>
  <c r="H1952" i="7"/>
  <c r="B1954" i="7"/>
  <c r="B1890" i="7"/>
  <c r="B2018" i="7"/>
  <c r="H1953" i="7" a="1"/>
  <c r="H2017" i="7" a="1"/>
  <c r="H1889" i="7" a="1"/>
  <c r="H2017" i="7" l="1"/>
  <c r="H1953" i="7"/>
  <c r="H1889" i="7"/>
  <c r="B1955" i="7"/>
  <c r="B1891" i="7"/>
  <c r="B2019" i="7"/>
  <c r="H2018" i="7" a="1"/>
  <c r="H1954" i="7" a="1"/>
  <c r="H1890" i="7" a="1"/>
  <c r="H2018" i="7" l="1"/>
  <c r="H1954" i="7"/>
  <c r="H1890" i="7"/>
  <c r="B2020" i="7"/>
  <c r="B1892" i="7"/>
  <c r="B1956" i="7"/>
  <c r="H2019" i="7" a="1"/>
  <c r="H1955" i="7" a="1"/>
  <c r="H1891" i="7" a="1"/>
  <c r="H2019" i="7" l="1"/>
  <c r="H1955" i="7"/>
  <c r="H1891" i="7"/>
  <c r="B2021" i="7"/>
  <c r="B1957" i="7"/>
  <c r="B1893" i="7"/>
  <c r="H1892" i="7" a="1"/>
  <c r="H1956" i="7" a="1"/>
  <c r="H1956" i="7" l="1"/>
  <c r="H1892" i="7"/>
  <c r="B2022" i="7"/>
  <c r="B1894" i="7"/>
  <c r="B1958" i="7"/>
  <c r="H1957" i="7" a="1"/>
  <c r="H1893" i="7" a="1"/>
  <c r="H1957" i="7" l="1"/>
  <c r="H1893" i="7"/>
  <c r="B1959" i="7"/>
  <c r="B1895" i="7"/>
  <c r="B2023" i="7"/>
  <c r="H2022" i="7" a="1"/>
  <c r="H1894" i="7" a="1"/>
  <c r="H1958" i="7" a="1"/>
  <c r="H1958" i="7" l="1"/>
  <c r="H2022" i="7"/>
  <c r="H1894" i="7"/>
  <c r="B2024" i="7"/>
  <c r="B1960" i="7"/>
  <c r="B1896" i="7"/>
  <c r="H1959" i="7" a="1"/>
  <c r="H1895" i="7" a="1"/>
  <c r="H2023" i="7" a="1"/>
  <c r="H2023" i="7" l="1"/>
  <c r="H1959" i="7"/>
  <c r="H1895" i="7"/>
  <c r="B1961" i="7"/>
  <c r="B1897" i="7"/>
  <c r="B2025" i="7"/>
  <c r="H1896" i="7" a="1"/>
  <c r="H2024" i="7" a="1"/>
  <c r="H1960" i="7" a="1"/>
  <c r="H1896" i="7" l="1"/>
  <c r="H2024" i="7"/>
  <c r="H1960" i="7"/>
  <c r="B1962" i="7"/>
  <c r="B1898" i="7"/>
  <c r="B2026" i="7"/>
  <c r="H1897" i="7" a="1"/>
  <c r="H1961" i="7" a="1"/>
  <c r="H2025" i="7" a="1"/>
  <c r="H1897" i="7" l="1"/>
  <c r="H2025" i="7"/>
  <c r="H1961" i="7"/>
  <c r="B2027" i="7"/>
  <c r="B1963" i="7"/>
  <c r="B1899" i="7"/>
  <c r="H1962" i="7" a="1"/>
  <c r="H2026" i="7" a="1"/>
  <c r="H1898" i="7" a="1"/>
  <c r="H2026" i="7" l="1"/>
  <c r="H1962" i="7"/>
  <c r="H1898" i="7"/>
  <c r="B2028" i="7"/>
  <c r="B1964" i="7"/>
  <c r="B1900" i="7"/>
  <c r="H1899" i="7" a="1"/>
  <c r="H2027" i="7" a="1"/>
  <c r="H1963" i="7" a="1"/>
  <c r="H2027" i="7" l="1"/>
  <c r="H1963" i="7"/>
  <c r="H1899" i="7"/>
  <c r="B1965" i="7"/>
  <c r="B1901" i="7"/>
  <c r="B2029" i="7"/>
  <c r="H2028" i="7" a="1"/>
  <c r="H1964" i="7" a="1"/>
  <c r="H1900" i="7" a="1"/>
  <c r="H2028" i="7" l="1"/>
  <c r="H1964" i="7"/>
  <c r="H1900" i="7"/>
  <c r="B2030" i="7"/>
  <c r="B1966" i="7"/>
  <c r="B1902" i="7"/>
  <c r="H1965" i="7" a="1"/>
  <c r="H1901" i="7" a="1"/>
  <c r="H2029" i="7" a="1"/>
  <c r="H1965" i="7" l="1"/>
  <c r="H2029" i="7"/>
  <c r="H1901" i="7"/>
  <c r="B2031" i="7"/>
  <c r="B1967" i="7"/>
  <c r="B1903" i="7"/>
  <c r="H2030" i="7" a="1"/>
  <c r="H1966" i="7" a="1"/>
  <c r="H2030" i="7" l="1"/>
  <c r="H1966" i="7"/>
  <c r="B1968" i="7"/>
  <c r="B1904" i="7"/>
  <c r="B2032" i="7"/>
  <c r="H2031" i="7" a="1"/>
  <c r="H2031" i="7" l="1"/>
  <c r="B2033" i="7"/>
  <c r="B1969" i="7"/>
  <c r="B1905" i="7"/>
  <c r="B2097" i="7"/>
  <c r="H1904" i="7" a="1"/>
  <c r="H2032" i="7" a="1"/>
  <c r="H2032" i="7" l="1"/>
  <c r="H1904" i="7"/>
  <c r="B2098" i="7"/>
  <c r="B1970" i="7"/>
  <c r="B1906" i="7"/>
  <c r="B2034" i="7"/>
  <c r="H2097" i="7" a="1"/>
  <c r="F2097" i="7"/>
  <c r="H2033" i="7" a="1"/>
  <c r="H2097" i="7" l="1"/>
  <c r="H2033" i="7"/>
  <c r="B2099" i="7"/>
  <c r="B2035" i="7"/>
  <c r="B1971" i="7"/>
  <c r="B1907" i="7"/>
  <c r="H2034" i="7" a="1"/>
  <c r="H2098" i="7" a="1"/>
  <c r="F2098" i="7"/>
  <c r="H2098" i="7" l="1"/>
  <c r="H2034" i="7"/>
  <c r="B2100" i="7"/>
  <c r="B2036" i="7"/>
  <c r="B1972" i="7"/>
  <c r="B1908" i="7"/>
  <c r="H2099" i="7" a="1"/>
  <c r="F2099" i="7"/>
  <c r="H2035" i="7" a="1"/>
  <c r="H1971" i="7" a="1"/>
  <c r="H2099" i="7" l="1"/>
  <c r="H2035" i="7"/>
  <c r="H1971" i="7"/>
  <c r="B1973" i="7"/>
  <c r="B1909" i="7"/>
  <c r="B2037" i="7"/>
  <c r="B2101" i="7"/>
  <c r="H2036" i="7" a="1"/>
  <c r="H1972" i="7" a="1"/>
  <c r="F2100" i="7"/>
  <c r="H2036" i="7" l="1"/>
  <c r="H1972" i="7"/>
  <c r="B2038" i="7"/>
  <c r="B1974" i="7"/>
  <c r="B1910" i="7"/>
  <c r="B2102" i="7"/>
  <c r="H2037" i="7" a="1"/>
  <c r="H1909" i="7" a="1"/>
  <c r="H1973" i="7" a="1"/>
  <c r="F2101" i="7"/>
  <c r="H2037" i="7" l="1"/>
  <c r="H1909" i="7"/>
  <c r="H1973" i="7"/>
  <c r="B1975" i="7"/>
  <c r="B1911" i="7"/>
  <c r="B2103" i="7"/>
  <c r="B2039" i="7"/>
  <c r="F2102" i="7"/>
  <c r="H1974" i="7" a="1"/>
  <c r="H2038" i="7" a="1"/>
  <c r="H1910" i="7" a="1"/>
  <c r="H2102" i="7" a="1"/>
  <c r="H2038" i="7" l="1"/>
  <c r="H1974" i="7"/>
  <c r="H2102" i="7"/>
  <c r="H1910" i="7"/>
  <c r="B2040" i="7"/>
  <c r="B2104" i="7"/>
  <c r="B1976" i="7"/>
  <c r="B1912" i="7"/>
  <c r="H1975" i="7" a="1"/>
  <c r="H2039" i="7" a="1"/>
  <c r="H1911" i="7" a="1"/>
  <c r="F2103" i="7"/>
  <c r="H2103" i="7" a="1"/>
  <c r="H1975" i="7" l="1"/>
  <c r="H1911" i="7"/>
  <c r="H2103" i="7"/>
  <c r="H2039" i="7"/>
  <c r="B2105" i="7"/>
  <c r="B1977" i="7"/>
  <c r="B1913" i="7"/>
  <c r="B2041" i="7"/>
  <c r="H1976" i="7" a="1"/>
  <c r="H1912" i="7" a="1"/>
  <c r="H2040" i="7" a="1"/>
  <c r="H2104" i="7" a="1"/>
  <c r="F2104" i="7"/>
  <c r="H2104" i="7" l="1"/>
  <c r="H2040" i="7"/>
  <c r="H1976" i="7"/>
  <c r="H1912" i="7"/>
  <c r="B1978" i="7"/>
  <c r="B1914" i="7"/>
  <c r="B2042" i="7"/>
  <c r="B2106" i="7"/>
  <c r="H1913" i="7" a="1"/>
  <c r="H1977" i="7" a="1"/>
  <c r="H2041" i="7" a="1"/>
  <c r="H2105" i="7" a="1"/>
  <c r="F2105" i="7"/>
  <c r="H2041" i="7" l="1"/>
  <c r="H1977" i="7"/>
  <c r="H1913" i="7"/>
  <c r="H2105" i="7"/>
  <c r="B2043" i="7"/>
  <c r="B1979" i="7"/>
  <c r="B2107" i="7"/>
  <c r="H2106" i="7" a="1"/>
  <c r="H1978" i="7" a="1"/>
  <c r="H2042" i="7" a="1"/>
  <c r="F2106" i="7"/>
  <c r="H1914" i="7" a="1"/>
  <c r="H2042" i="7" l="1"/>
  <c r="H1978" i="7"/>
  <c r="H2106" i="7"/>
  <c r="H1914" i="7"/>
  <c r="B2108" i="7"/>
  <c r="B2044" i="7"/>
  <c r="B1980" i="7"/>
  <c r="F2107" i="7"/>
  <c r="H2107" i="7" a="1"/>
  <c r="H2043" i="7" a="1"/>
  <c r="H1979" i="7" a="1"/>
  <c r="H2107" i="7" l="1"/>
  <c r="H1979" i="7"/>
  <c r="H2043" i="7"/>
  <c r="B2045" i="7"/>
  <c r="B1981" i="7"/>
  <c r="B2109" i="7"/>
  <c r="H2108" i="7" a="1"/>
  <c r="H2044" i="7" a="1"/>
  <c r="H1980" i="7" a="1"/>
  <c r="F2108" i="7"/>
  <c r="H1980" i="7" l="1"/>
  <c r="H2108" i="7"/>
  <c r="H2044" i="7"/>
  <c r="B2046" i="7"/>
  <c r="B1982" i="7"/>
  <c r="B2110" i="7"/>
  <c r="F2109" i="7"/>
  <c r="H2109" i="7" a="1"/>
  <c r="H2045" i="7" a="1"/>
  <c r="H1981" i="7" a="1"/>
  <c r="H1981" i="7" l="1"/>
  <c r="H2109" i="7"/>
  <c r="H2045" i="7"/>
  <c r="B2047" i="7"/>
  <c r="B1983" i="7"/>
  <c r="B2111" i="7"/>
  <c r="F2110" i="7"/>
  <c r="H1982" i="7" a="1"/>
  <c r="H2110" i="7" a="1"/>
  <c r="H2046" i="7" a="1"/>
  <c r="H1982" i="7" l="1"/>
  <c r="H2046" i="7"/>
  <c r="H2110" i="7"/>
  <c r="B2048" i="7"/>
  <c r="B1984" i="7"/>
  <c r="B2112" i="7"/>
  <c r="F2111" i="7"/>
  <c r="H1983" i="7" a="1"/>
  <c r="H2047" i="7" a="1"/>
  <c r="H1983" i="7" l="1"/>
  <c r="H2047" i="7"/>
  <c r="B2113" i="7"/>
  <c r="B2049" i="7"/>
  <c r="B1985" i="7"/>
  <c r="F2112" i="7"/>
  <c r="H1984" i="7" a="1"/>
  <c r="H2048" i="7" a="1"/>
  <c r="H2048" i="7" l="1"/>
  <c r="H1984" i="7"/>
  <c r="B2050" i="7"/>
  <c r="B1986" i="7"/>
  <c r="B2114" i="7"/>
  <c r="H1985" i="7" a="1"/>
  <c r="H2049" i="7" a="1"/>
  <c r="F2113" i="7"/>
  <c r="H2113" i="7" a="1"/>
  <c r="H1985" i="7" l="1"/>
  <c r="H2113" i="7"/>
  <c r="H2049" i="7"/>
  <c r="B2051" i="7"/>
  <c r="B1987" i="7"/>
  <c r="B2115" i="7"/>
  <c r="H2114" i="7" a="1"/>
  <c r="H2050" i="7" a="1"/>
  <c r="F2114" i="7"/>
  <c r="H1986" i="7" a="1"/>
  <c r="H2114" i="7" l="1"/>
  <c r="H2050" i="7"/>
  <c r="H1986" i="7"/>
  <c r="B2116" i="7"/>
  <c r="B2052" i="7"/>
  <c r="B1988" i="7"/>
  <c r="H2115" i="7" a="1"/>
  <c r="F2115" i="7"/>
  <c r="H1987" i="7" a="1"/>
  <c r="H2051" i="7" a="1"/>
  <c r="H2115" i="7" l="1"/>
  <c r="H2051" i="7"/>
  <c r="H1987" i="7"/>
  <c r="B2053" i="7"/>
  <c r="B1989" i="7"/>
  <c r="B2117" i="7"/>
  <c r="H2052" i="7" a="1"/>
  <c r="F2116" i="7"/>
  <c r="H2116" i="7" a="1"/>
  <c r="H1988" i="7" a="1"/>
  <c r="H2116" i="7" l="1"/>
  <c r="H2052" i="7"/>
  <c r="H1988" i="7"/>
  <c r="B2118" i="7"/>
  <c r="B2054" i="7"/>
  <c r="B1990" i="7"/>
  <c r="H2117" i="7" a="1"/>
  <c r="H1989" i="7" a="1"/>
  <c r="F2117" i="7"/>
  <c r="H2053" i="7" a="1"/>
  <c r="H2117" i="7" l="1"/>
  <c r="H2053" i="7"/>
  <c r="H1989" i="7"/>
  <c r="B2119" i="7"/>
  <c r="B1991" i="7"/>
  <c r="B2055" i="7"/>
  <c r="H1990" i="7" a="1"/>
  <c r="H2054" i="7" a="1"/>
  <c r="F2118" i="7"/>
  <c r="H2118" i="7" a="1"/>
  <c r="H2118" i="7" l="1"/>
  <c r="H1990" i="7"/>
  <c r="H2054" i="7"/>
  <c r="B2120" i="7"/>
  <c r="B1992" i="7"/>
  <c r="B2056" i="7"/>
  <c r="H1991" i="7" a="1"/>
  <c r="H2055" i="7" a="1"/>
  <c r="F2119" i="7"/>
  <c r="H2119" i="7" a="1"/>
  <c r="H2055" i="7" l="1"/>
  <c r="H2119" i="7"/>
  <c r="H1991" i="7"/>
  <c r="B2057" i="7"/>
  <c r="B1993" i="7"/>
  <c r="B2121" i="7"/>
  <c r="H2120" i="7" a="1"/>
  <c r="H1992" i="7" a="1"/>
  <c r="H2056" i="7" a="1"/>
  <c r="F2120" i="7"/>
  <c r="H1992" i="7" l="1"/>
  <c r="H2120" i="7"/>
  <c r="H2056" i="7"/>
  <c r="B2058" i="7"/>
  <c r="B1994" i="7"/>
  <c r="B2122" i="7"/>
  <c r="F2121" i="7"/>
  <c r="H2057" i="7" a="1"/>
  <c r="H2121" i="7" a="1"/>
  <c r="H2121" i="7" l="1"/>
  <c r="H2057" i="7"/>
  <c r="B1995" i="7"/>
  <c r="B2059" i="7"/>
  <c r="B2123" i="7"/>
  <c r="B2188" i="7" s="1"/>
  <c r="H2122" i="7" a="1"/>
  <c r="F2122" i="7"/>
  <c r="H2122" i="7" l="1"/>
  <c r="B2124" i="7"/>
  <c r="B2189" i="7" s="1"/>
  <c r="B2060" i="7"/>
  <c r="B1996" i="7"/>
  <c r="H2123" i="7" a="1"/>
  <c r="H1995" i="7" a="1"/>
  <c r="H2188" i="7" a="1"/>
  <c r="F2123" i="7"/>
  <c r="F2188" i="7"/>
  <c r="H2188" i="7" l="1"/>
  <c r="H2123" i="7"/>
  <c r="H1995" i="7"/>
  <c r="B2125" i="7"/>
  <c r="B2190" i="7" s="1"/>
  <c r="B2061" i="7"/>
  <c r="B1997" i="7"/>
  <c r="F2124" i="7"/>
  <c r="H2124" i="7" a="1"/>
  <c r="H2189" i="7" a="1"/>
  <c r="F2189" i="7"/>
  <c r="H2189" i="7" l="1"/>
  <c r="H2124" i="7"/>
  <c r="B2062" i="7"/>
  <c r="B1998" i="7"/>
  <c r="B2126" i="7"/>
  <c r="B2191" i="7" s="1"/>
  <c r="H2125" i="7" a="1"/>
  <c r="F2190" i="7"/>
  <c r="F2125" i="7"/>
  <c r="H2190" i="7" a="1"/>
  <c r="H2190" i="7" l="1"/>
  <c r="H2125" i="7"/>
  <c r="B2127" i="7"/>
  <c r="B2192" i="7" s="1"/>
  <c r="B2063" i="7"/>
  <c r="B1999" i="7"/>
  <c r="H2126" i="7" a="1"/>
  <c r="F2191" i="7"/>
  <c r="H2062" i="7" a="1"/>
  <c r="F2126" i="7"/>
  <c r="H2191" i="7" a="1"/>
  <c r="H2191" i="7" l="1"/>
  <c r="H2062" i="7"/>
  <c r="H2126" i="7"/>
  <c r="B2000" i="7"/>
  <c r="B2064" i="7"/>
  <c r="B2128" i="7"/>
  <c r="B2193" i="7" s="1"/>
  <c r="F2192" i="7"/>
  <c r="F2127" i="7"/>
  <c r="H2192" i="7" a="1"/>
  <c r="H2127" i="7" a="1"/>
  <c r="H2063" i="7" a="1"/>
  <c r="H2192" i="7" l="1"/>
  <c r="H2063" i="7"/>
  <c r="H2127" i="7"/>
  <c r="B2129" i="7"/>
  <c r="B2194" i="7" s="1"/>
  <c r="B2065" i="7"/>
  <c r="B2001" i="7"/>
  <c r="H2128" i="7" a="1"/>
  <c r="H2193" i="7" a="1"/>
  <c r="H2064" i="7" a="1"/>
  <c r="H2000" i="7" a="1"/>
  <c r="F2193" i="7"/>
  <c r="F2128" i="7"/>
  <c r="H2193" i="7" l="1"/>
  <c r="H2064" i="7"/>
  <c r="H2128" i="7"/>
  <c r="H2000" i="7"/>
  <c r="B2066" i="7"/>
  <c r="B2002" i="7"/>
  <c r="B2130" i="7"/>
  <c r="B2195" i="7" s="1"/>
  <c r="F2194" i="7"/>
  <c r="H2194" i="7" a="1"/>
  <c r="H2001" i="7" a="1"/>
  <c r="H2065" i="7" a="1"/>
  <c r="F2129" i="7"/>
  <c r="H2129" i="7" a="1"/>
  <c r="H2194" i="7" l="1"/>
  <c r="H2001" i="7"/>
  <c r="H2129" i="7"/>
  <c r="H2065" i="7"/>
  <c r="B2067" i="7"/>
  <c r="B2003" i="7"/>
  <c r="B2131" i="7"/>
  <c r="B2196" i="7" s="1"/>
  <c r="H2002" i="7" a="1"/>
  <c r="H2195" i="7" a="1"/>
  <c r="H2066" i="7" a="1"/>
  <c r="F2195" i="7"/>
  <c r="F2130" i="7"/>
  <c r="H2130" i="7" a="1"/>
  <c r="H2195" i="7" l="1"/>
  <c r="H2130" i="7"/>
  <c r="H2002" i="7"/>
  <c r="H2066" i="7"/>
  <c r="B2132" i="7"/>
  <c r="B2197" i="7" s="1"/>
  <c r="B2068" i="7"/>
  <c r="B2004" i="7"/>
  <c r="H2003" i="7" a="1"/>
  <c r="H2067" i="7" a="1"/>
  <c r="F2196" i="7"/>
  <c r="H2196" i="7" a="1"/>
  <c r="F2131" i="7"/>
  <c r="H2131" i="7" a="1"/>
  <c r="H2196" i="7" l="1"/>
  <c r="H2131" i="7"/>
  <c r="H2067" i="7"/>
  <c r="H2003" i="7"/>
  <c r="B2133" i="7"/>
  <c r="B2198" i="7" s="1"/>
  <c r="B2069" i="7"/>
  <c r="B2005" i="7"/>
  <c r="F2197" i="7"/>
  <c r="H2004" i="7" a="1"/>
  <c r="H2197" i="7" a="1"/>
  <c r="F2132" i="7"/>
  <c r="H2068" i="7" a="1"/>
  <c r="H2132" i="7" a="1"/>
  <c r="H2197" i="7" l="1"/>
  <c r="H2132" i="7"/>
  <c r="H2004" i="7"/>
  <c r="H2068" i="7"/>
  <c r="B2134" i="7"/>
  <c r="B2199" i="7" s="1"/>
  <c r="B2070" i="7"/>
  <c r="H2069" i="7" a="1"/>
  <c r="F2198" i="7"/>
  <c r="F2133" i="7"/>
  <c r="H2005" i="7" a="1"/>
  <c r="H2198" i="7" a="1"/>
  <c r="H2133" i="7" a="1"/>
  <c r="H2198" i="7" l="1"/>
  <c r="H2133" i="7"/>
  <c r="H2005" i="7"/>
  <c r="H2069" i="7"/>
  <c r="B2135" i="7"/>
  <c r="B2200" i="7" s="1"/>
  <c r="B2071" i="7"/>
  <c r="F2199" i="7"/>
  <c r="F2134" i="7"/>
  <c r="H2134" i="7" a="1"/>
  <c r="H2070" i="7" a="1"/>
  <c r="H2199" i="7" a="1"/>
  <c r="H2199" i="7" l="1"/>
  <c r="H2070" i="7"/>
  <c r="H2134" i="7"/>
  <c r="B2136" i="7"/>
  <c r="B2201" i="7" s="1"/>
  <c r="B2072" i="7"/>
  <c r="H2135" i="7" a="1"/>
  <c r="H2071" i="7" a="1"/>
  <c r="F2200" i="7"/>
  <c r="H2200" i="7" a="1"/>
  <c r="F2135" i="7"/>
  <c r="H2200" i="7" l="1"/>
  <c r="H2071" i="7"/>
  <c r="H2135" i="7"/>
  <c r="B2137" i="7"/>
  <c r="B2202" i="7" s="1"/>
  <c r="B2073" i="7"/>
  <c r="H2201" i="7" a="1"/>
  <c r="H2136" i="7" a="1"/>
  <c r="F2201" i="7"/>
  <c r="F2136" i="7"/>
  <c r="H2072" i="7" a="1"/>
  <c r="H2201" i="7" l="1"/>
  <c r="H2072" i="7"/>
  <c r="H2136" i="7"/>
  <c r="B2138" i="7"/>
  <c r="B2203" i="7" s="1"/>
  <c r="B2074" i="7"/>
  <c r="H2073" i="7" a="1"/>
  <c r="H2137" i="7" a="1"/>
  <c r="F2202" i="7"/>
  <c r="H2202" i="7" a="1"/>
  <c r="F2137" i="7"/>
  <c r="H2202" i="7" l="1"/>
  <c r="H2137" i="7"/>
  <c r="H2073" i="7"/>
  <c r="B2075" i="7"/>
  <c r="B2139" i="7"/>
  <c r="B2204" i="7" s="1"/>
  <c r="H2138" i="7" a="1"/>
  <c r="F2203" i="7"/>
  <c r="F2138" i="7"/>
  <c r="H2074" i="7" a="1"/>
  <c r="H2203" i="7" a="1"/>
  <c r="H2203" i="7" l="1"/>
  <c r="H2138" i="7"/>
  <c r="H2074" i="7"/>
  <c r="B2140" i="7"/>
  <c r="B2205" i="7" s="1"/>
  <c r="B2076" i="7"/>
  <c r="H2139" i="7" a="1"/>
  <c r="F2139" i="7"/>
  <c r="H2204" i="7" a="1"/>
  <c r="F2204" i="7"/>
  <c r="H2075" i="7" a="1"/>
  <c r="H2204" i="7" l="1"/>
  <c r="H2075" i="7"/>
  <c r="H2139" i="7"/>
  <c r="B2141" i="7"/>
  <c r="B2206" i="7" s="1"/>
  <c r="B2077" i="7"/>
  <c r="H2076" i="7" a="1"/>
  <c r="F2140" i="7"/>
  <c r="F2205" i="7"/>
  <c r="H2140" i="7" a="1"/>
  <c r="H2205" i="7" a="1"/>
  <c r="H2205" i="7" l="1"/>
  <c r="H2140" i="7"/>
  <c r="H2076" i="7"/>
  <c r="B2078" i="7"/>
  <c r="B2142" i="7"/>
  <c r="B2207" i="7" s="1"/>
  <c r="F2206" i="7"/>
  <c r="H2206" i="7" a="1"/>
  <c r="F2141" i="7"/>
  <c r="H2077" i="7" a="1"/>
  <c r="H2141" i="7" a="1"/>
  <c r="H2206" i="7" l="1"/>
  <c r="H2077" i="7"/>
  <c r="H2141" i="7"/>
  <c r="B2143" i="7"/>
  <c r="B2208" i="7" s="1"/>
  <c r="B2079" i="7"/>
  <c r="H2142" i="7" a="1"/>
  <c r="H2207" i="7" a="1"/>
  <c r="H2078" i="7" a="1"/>
  <c r="F2142" i="7"/>
  <c r="F2207" i="7"/>
  <c r="H2207" i="7" l="1"/>
  <c r="H2142" i="7"/>
  <c r="H2078" i="7"/>
  <c r="B2144" i="7"/>
  <c r="B2209" i="7" s="1"/>
  <c r="B2080" i="7"/>
  <c r="F2208" i="7"/>
  <c r="H2143" i="7" a="1"/>
  <c r="H2079" i="7" a="1"/>
  <c r="F2143" i="7"/>
  <c r="H2208" i="7" a="1"/>
  <c r="H2208" i="7" l="1"/>
  <c r="H2143" i="7"/>
  <c r="H2079" i="7"/>
  <c r="B2145" i="7"/>
  <c r="B2210" i="7" s="1"/>
  <c r="B2081" i="7"/>
  <c r="H2209" i="7" a="1"/>
  <c r="H2144" i="7" a="1"/>
  <c r="F2144" i="7"/>
  <c r="F2209" i="7"/>
  <c r="H2080" i="7" a="1"/>
  <c r="H2209" i="7" l="1"/>
  <c r="H2144" i="7"/>
  <c r="H2080" i="7"/>
  <c r="B2146" i="7"/>
  <c r="B2211" i="7" s="1"/>
  <c r="B2082" i="7"/>
  <c r="F2210" i="7"/>
  <c r="H2210" i="7" a="1"/>
  <c r="F2145" i="7"/>
  <c r="H2081" i="7" a="1"/>
  <c r="H2145" i="7" a="1"/>
  <c r="H2210" i="7" l="1"/>
  <c r="H2145" i="7"/>
  <c r="H2081" i="7"/>
  <c r="B2147" i="7"/>
  <c r="B2212" i="7" s="1"/>
  <c r="B2083" i="7"/>
  <c r="F2146" i="7"/>
  <c r="H2146" i="7" a="1"/>
  <c r="H2082" i="7" a="1"/>
  <c r="H2211" i="7" a="1"/>
  <c r="F2211" i="7"/>
  <c r="H2211" i="7" l="1"/>
  <c r="H2146" i="7"/>
  <c r="H2082" i="7"/>
  <c r="B2148" i="7"/>
  <c r="B2213" i="7" s="1"/>
  <c r="B2084" i="7"/>
  <c r="F2212" i="7"/>
  <c r="H2083" i="7" a="1"/>
  <c r="H2147" i="7" a="1"/>
  <c r="H2212" i="7" a="1"/>
  <c r="F2147" i="7"/>
  <c r="H2212" i="7" l="1"/>
  <c r="H2147" i="7"/>
  <c r="H2083" i="7"/>
  <c r="B2149" i="7"/>
  <c r="B2214" i="7" s="1"/>
  <c r="B2085" i="7"/>
  <c r="F2148" i="7"/>
  <c r="F2213" i="7"/>
  <c r="H2148" i="7" a="1"/>
  <c r="H2213" i="7" a="1"/>
  <c r="H2213" i="7" l="1"/>
  <c r="H2148" i="7"/>
  <c r="B2086" i="7"/>
  <c r="B2150" i="7"/>
  <c r="B2215" i="7" s="1"/>
  <c r="F2214" i="7"/>
  <c r="H2214" i="7" a="1"/>
  <c r="F2149" i="7"/>
  <c r="H2214" i="7" l="1"/>
  <c r="B2151" i="7"/>
  <c r="B2216" i="7" s="1"/>
  <c r="B2087" i="7"/>
  <c r="F2215" i="7"/>
  <c r="H2215" i="7" a="1"/>
  <c r="H2150" i="7" a="1"/>
  <c r="H2086" i="7" a="1"/>
  <c r="F2150" i="7"/>
  <c r="H2215" i="7" l="1"/>
  <c r="H2086" i="7"/>
  <c r="H2150" i="7"/>
  <c r="B2152" i="7"/>
  <c r="B2217" i="7" s="1"/>
  <c r="B2088" i="7"/>
  <c r="H2216" i="7" a="1"/>
  <c r="H2151" i="7" a="1"/>
  <c r="F2216" i="7"/>
  <c r="F2151" i="7"/>
  <c r="H2216" i="7" l="1"/>
  <c r="H2151" i="7"/>
  <c r="B2153" i="7"/>
  <c r="B2218" i="7" s="1"/>
  <c r="B2089" i="7"/>
  <c r="F2217" i="7"/>
  <c r="H2152" i="7" a="1"/>
  <c r="F2152" i="7"/>
  <c r="H2217" i="7" a="1"/>
  <c r="H2217" i="7" l="1"/>
  <c r="H2152" i="7"/>
  <c r="B2154" i="7"/>
  <c r="B2219" i="7" s="1"/>
  <c r="B2090" i="7"/>
  <c r="F2218" i="7"/>
  <c r="F2153" i="7"/>
  <c r="H2153" i="7" a="1"/>
  <c r="H2218" i="7" a="1"/>
  <c r="H2218" i="7" l="1"/>
  <c r="H2153" i="7"/>
  <c r="B2155" i="7"/>
  <c r="B2220" i="7" s="1"/>
  <c r="B2091" i="7"/>
  <c r="H2154" i="7" a="1"/>
  <c r="H2219" i="7" a="1"/>
  <c r="F2219" i="7"/>
  <c r="F2154" i="7"/>
  <c r="H2219" i="7" l="1"/>
  <c r="H2154" i="7"/>
  <c r="B2156" i="7"/>
  <c r="B2221" i="7" s="1"/>
  <c r="B2092" i="7"/>
  <c r="H2155" i="7" a="1"/>
  <c r="F2220" i="7"/>
  <c r="H2220" i="7" a="1"/>
  <c r="H2091" i="7" a="1"/>
  <c r="F2155" i="7"/>
  <c r="H2220" i="7" l="1"/>
  <c r="H2091" i="7"/>
  <c r="H2155" i="7"/>
  <c r="B2157" i="7"/>
  <c r="B2222" i="7" s="1"/>
  <c r="B2093" i="7"/>
  <c r="H2221" i="7" a="1"/>
  <c r="F2156" i="7"/>
  <c r="H2092" i="7" a="1"/>
  <c r="H2156" i="7" a="1"/>
  <c r="F2221" i="7"/>
  <c r="H2221" i="7" l="1"/>
  <c r="H2156" i="7"/>
  <c r="H2092" i="7"/>
  <c r="B2094" i="7"/>
  <c r="B2158" i="7"/>
  <c r="B2223" i="7" s="1"/>
  <c r="F2222" i="7"/>
  <c r="H2093" i="7" a="1"/>
  <c r="F2157" i="7"/>
  <c r="H2222" i="7" a="1"/>
  <c r="H2157" i="7" a="1"/>
  <c r="H2222" i="7" l="1"/>
  <c r="H2157" i="7"/>
  <c r="H2093" i="7"/>
  <c r="B2159" i="7"/>
  <c r="B2224" i="7" s="1"/>
  <c r="B2095" i="7"/>
  <c r="H2158" i="7" a="1"/>
  <c r="F2158" i="7"/>
  <c r="H2094" i="7" a="1"/>
  <c r="H2223" i="7" a="1"/>
  <c r="F2223" i="7"/>
  <c r="H2223" i="7" l="1"/>
  <c r="H2094" i="7"/>
  <c r="H2158" i="7"/>
  <c r="B2160" i="7"/>
  <c r="B2225" i="7" s="1"/>
  <c r="B2096" i="7"/>
  <c r="H2159" i="7" a="1"/>
  <c r="F2224" i="7"/>
  <c r="F2159" i="7"/>
  <c r="H2095" i="7" a="1"/>
  <c r="H2224" i="7" a="1"/>
  <c r="H2224" i="7" l="1"/>
  <c r="H2159" i="7"/>
  <c r="H2095" i="7"/>
  <c r="B2161" i="7"/>
  <c r="B2226" i="7" s="1"/>
  <c r="F2160" i="7"/>
  <c r="H2096" i="7" a="1"/>
  <c r="H2160" i="7" a="1"/>
  <c r="F2225" i="7"/>
  <c r="H2225" i="7" a="1"/>
  <c r="H2225" i="7" l="1"/>
  <c r="H2160" i="7"/>
  <c r="H2096" i="7"/>
  <c r="B2162" i="7"/>
  <c r="B2227" i="7" s="1"/>
  <c r="F2226" i="7"/>
  <c r="F2161" i="7"/>
  <c r="H2226" i="7" a="1"/>
  <c r="H2161" i="7" a="1"/>
  <c r="H2226" i="7" l="1"/>
  <c r="H2161" i="7"/>
  <c r="B2163" i="7"/>
  <c r="B2228" i="7" s="1"/>
  <c r="F2227" i="7"/>
  <c r="F2162" i="7"/>
  <c r="H2227" i="7" a="1"/>
  <c r="H2162" i="7" a="1"/>
  <c r="H2227" i="7" l="1"/>
  <c r="H2162" i="7"/>
  <c r="B2164" i="7"/>
  <c r="B2229" i="7" s="1"/>
  <c r="F2228" i="7"/>
  <c r="H2228" i="7" a="1"/>
  <c r="H2163" i="7" a="1"/>
  <c r="F2163" i="7"/>
  <c r="H2228" i="7" l="1"/>
  <c r="H2163" i="7"/>
  <c r="B2165" i="7"/>
  <c r="B2230" i="7" s="1"/>
  <c r="F2229" i="7"/>
  <c r="H2229" i="7" a="1"/>
  <c r="H2164" i="7" a="1"/>
  <c r="F2164" i="7"/>
  <c r="H2229" i="7" l="1"/>
  <c r="H2164" i="7"/>
  <c r="B2166" i="7"/>
  <c r="B2231" i="7" s="1"/>
  <c r="F2165" i="7"/>
  <c r="H2165" i="7" a="1"/>
  <c r="H2230" i="7" a="1"/>
  <c r="F2230" i="7"/>
  <c r="H2230" i="7" l="1"/>
  <c r="H2165" i="7"/>
  <c r="B2167" i="7"/>
  <c r="B2232" i="7" s="1"/>
  <c r="F2231" i="7"/>
  <c r="H2166" i="7" a="1"/>
  <c r="H2231" i="7" a="1"/>
  <c r="F2166" i="7"/>
  <c r="H2231" i="7" l="1"/>
  <c r="H2166" i="7"/>
  <c r="B2168" i="7"/>
  <c r="B2233" i="7" s="1"/>
  <c r="F2232" i="7"/>
  <c r="F2167" i="7"/>
  <c r="H2232" i="7" a="1"/>
  <c r="H2167" i="7" a="1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169" i="7" a="1"/>
  <c r="F2169" i="7"/>
  <c r="H2234" i="7" a="1"/>
  <c r="H2234" i="7" l="1"/>
  <c r="H2169" i="7"/>
  <c r="B2171" i="7"/>
  <c r="B2236" i="7" s="1"/>
  <c r="F2235" i="7"/>
  <c r="H2235" i="7" a="1"/>
  <c r="H2170" i="7" a="1"/>
  <c r="F2170" i="7"/>
  <c r="H2235" i="7" l="1"/>
  <c r="H2170" i="7"/>
  <c r="B2172" i="7"/>
  <c r="B2237" i="7" s="1"/>
  <c r="F2236" i="7"/>
  <c r="H2171" i="7" a="1"/>
  <c r="F2171" i="7"/>
  <c r="H2236" i="7" a="1"/>
  <c r="H2236" i="7" l="1"/>
  <c r="H2171" i="7"/>
  <c r="B2173" i="7"/>
  <c r="B2238" i="7" s="1"/>
  <c r="F2237" i="7"/>
  <c r="F2172" i="7"/>
  <c r="H2237" i="7" a="1"/>
  <c r="H2172" i="7" a="1"/>
  <c r="H2237" i="7" l="1"/>
  <c r="H2172" i="7"/>
  <c r="B2174" i="7"/>
  <c r="B2239" i="7" s="1"/>
  <c r="F2238" i="7"/>
  <c r="F2173" i="7"/>
  <c r="H2238" i="7" a="1"/>
  <c r="H2173" i="7" a="1"/>
  <c r="H2238" i="7" l="1"/>
  <c r="H2173" i="7"/>
  <c r="B2175" i="7"/>
  <c r="B2240" i="7" s="1"/>
  <c r="F2239" i="7"/>
  <c r="H2174" i="7" a="1"/>
  <c r="H2239" i="7" a="1"/>
  <c r="F2174" i="7"/>
  <c r="H2239" i="7" l="1"/>
  <c r="H2174" i="7"/>
  <c r="B2176" i="7"/>
  <c r="B2241" i="7" s="1"/>
  <c r="F2240" i="7"/>
  <c r="F2175" i="7"/>
  <c r="H2240" i="7" a="1"/>
  <c r="H2240" i="7" l="1"/>
  <c r="B2177" i="7"/>
  <c r="B2242" i="7" s="1"/>
  <c r="F2241" i="7"/>
  <c r="H2241" i="7" a="1"/>
  <c r="F2176" i="7"/>
  <c r="H2241" i="7" l="1"/>
  <c r="B2178" i="7"/>
  <c r="B2243" i="7" s="1"/>
  <c r="F2242" i="7"/>
  <c r="F2177" i="7"/>
  <c r="H2242" i="7" a="1"/>
  <c r="H2177" i="7" a="1"/>
  <c r="H2242" i="7" l="1"/>
  <c r="H2177" i="7"/>
  <c r="B2179" i="7"/>
  <c r="B2244" i="7" s="1"/>
  <c r="F2243" i="7"/>
  <c r="H2243" i="7" a="1"/>
  <c r="F2178" i="7"/>
  <c r="H2243" i="7" l="1"/>
  <c r="B2180" i="7"/>
  <c r="B2245" i="7" s="1"/>
  <c r="F2244" i="7"/>
  <c r="H2244" i="7" a="1"/>
  <c r="F2179" i="7"/>
  <c r="H2244" i="7" l="1"/>
  <c r="B2181" i="7"/>
  <c r="B2246" i="7" s="1"/>
  <c r="F2245" i="7"/>
  <c r="F2180" i="7"/>
  <c r="H2245" i="7" a="1"/>
  <c r="H2245" i="7" l="1"/>
  <c r="B2182" i="7"/>
  <c r="B2247" i="7" s="1"/>
  <c r="F2246" i="7"/>
  <c r="H2246" i="7" a="1"/>
  <c r="F2181" i="7"/>
  <c r="H2246" i="7" l="1"/>
  <c r="B2183" i="7"/>
  <c r="B2248" i="7" s="1"/>
  <c r="F2247" i="7"/>
  <c r="F2182" i="7"/>
  <c r="H2247" i="7" a="1"/>
  <c r="H2247" i="7" l="1"/>
  <c r="B2184" i="7"/>
  <c r="B2249" i="7" s="1"/>
  <c r="F2248" i="7"/>
  <c r="H2248" i="7" a="1"/>
  <c r="F2183" i="7"/>
  <c r="H2248" i="7" l="1"/>
  <c r="B2185" i="7"/>
  <c r="B2250" i="7" s="1"/>
  <c r="F2249" i="7"/>
  <c r="H2249" i="7" a="1"/>
  <c r="F2184" i="7"/>
  <c r="H2249" i="7" l="1"/>
  <c r="B2186" i="7"/>
  <c r="B2251" i="7" s="1"/>
  <c r="F2250" i="7"/>
  <c r="H2250" i="7" a="1"/>
  <c r="F2185" i="7"/>
  <c r="H2250" i="7" l="1"/>
  <c r="B2187" i="7"/>
  <c r="B2252" i="7" s="1"/>
  <c r="F2251" i="7"/>
  <c r="H2186" i="7" a="1"/>
  <c r="F2186" i="7"/>
  <c r="H2251" i="7" a="1"/>
  <c r="H2251" i="7" l="1"/>
  <c r="B2253" i="7"/>
  <c r="H2186" i="7"/>
  <c r="F2252" i="7"/>
  <c r="H2187" i="7" a="1"/>
  <c r="F2187" i="7"/>
  <c r="H2252" i="7" a="1"/>
  <c r="H2252" i="7" l="1"/>
  <c r="B2254" i="7"/>
  <c r="H2187" i="7"/>
  <c r="F2253" i="7"/>
  <c r="H2253" i="7" a="1"/>
  <c r="H2253" i="7" l="1"/>
  <c r="B2255" i="7"/>
  <c r="BG16" i="2"/>
  <c r="F20" i="2"/>
  <c r="F21" i="2"/>
  <c r="F22" i="2"/>
  <c r="F19" i="2"/>
  <c r="H2010" i="7" a="1"/>
  <c r="H1609" i="7" a="1"/>
  <c r="H2254" i="7" a="1"/>
  <c r="H2101" i="7" a="1"/>
  <c r="H1610" i="7" a="1"/>
  <c r="H1919" i="7" a="1"/>
  <c r="F2254" i="7"/>
  <c r="H1607" i="7" a="1"/>
  <c r="H1828" i="7" a="1"/>
  <c r="H1608" i="7" a="1"/>
  <c r="H2254" i="7" l="1"/>
  <c r="B2256" i="7"/>
  <c r="H1608" i="7"/>
  <c r="H1609" i="7"/>
  <c r="H2010" i="7"/>
  <c r="H1919" i="7"/>
  <c r="H2101" i="7"/>
  <c r="H1828" i="7"/>
  <c r="H1610" i="7"/>
  <c r="H1607" i="7"/>
  <c r="O17" i="3"/>
  <c r="O16" i="3"/>
  <c r="CC19" i="2"/>
  <c r="CC20" i="2"/>
  <c r="CC21" i="2"/>
  <c r="CC22" i="2"/>
  <c r="BC21" i="2"/>
  <c r="BC20" i="2"/>
  <c r="BC19" i="2"/>
  <c r="BC18" i="2"/>
  <c r="F18" i="2"/>
  <c r="F17" i="2"/>
  <c r="BC17" i="2"/>
  <c r="BC16" i="2"/>
  <c r="F16" i="2"/>
  <c r="F15" i="2"/>
  <c r="BC15" i="2"/>
  <c r="BC14" i="2"/>
  <c r="F14" i="2"/>
  <c r="F13" i="2"/>
  <c r="BC13" i="2"/>
  <c r="BC12" i="2"/>
  <c r="F12" i="2"/>
  <c r="F11" i="2"/>
  <c r="BC11" i="2"/>
  <c r="BC10" i="2"/>
  <c r="F10" i="2"/>
  <c r="H2184" i="7" a="1"/>
  <c r="H2149" i="7" a="1"/>
  <c r="H2175" i="7" a="1"/>
  <c r="H1242" i="7" a="1"/>
  <c r="H1331" i="7" a="1"/>
  <c r="H2061" i="7" a="1"/>
  <c r="H1646" i="7" a="1"/>
  <c r="H2179" i="7" a="1"/>
  <c r="H1422" i="7" a="1"/>
  <c r="H1604" i="7" a="1"/>
  <c r="H1968" i="7" a="1"/>
  <c r="H1697" i="7" a="1"/>
  <c r="H1333" i="7" a="1"/>
  <c r="H1241" i="7" a="1"/>
  <c r="H1993" i="7" a="1"/>
  <c r="H1512" i="7" a="1"/>
  <c r="H1513" i="7" a="1"/>
  <c r="H1059" i="7" a="1"/>
  <c r="H2674" i="7" a="1"/>
  <c r="F2255" i="7"/>
  <c r="H1605" i="7" a="1"/>
  <c r="H1149" i="7" a="1"/>
  <c r="H1970" i="7" a="1"/>
  <c r="H1151" i="7" a="1"/>
  <c r="H1877" i="7" a="1"/>
  <c r="H1839" i="7" a="1"/>
  <c r="H1696" i="7" a="1"/>
  <c r="H1997" i="7" a="1"/>
  <c r="H2084" i="7" a="1"/>
  <c r="H1514" i="7" a="1"/>
  <c r="H2112" i="7" a="1"/>
  <c r="H2185" i="7" a="1"/>
  <c r="H1100" i="7" a="1"/>
  <c r="H1057" i="7" a="1"/>
  <c r="H2058" i="7" a="1"/>
  <c r="H1929" i="7" a="1"/>
  <c r="H1695" i="7" a="1"/>
  <c r="H1332" i="7" a="1"/>
  <c r="H2087" i="7" a="1"/>
  <c r="H2009" i="7" a="1"/>
  <c r="H1555" i="7" a="1"/>
  <c r="H1967" i="7" a="1"/>
  <c r="H1994" i="7" a="1"/>
  <c r="H2183" i="7" a="1"/>
  <c r="H1999" i="7" a="1"/>
  <c r="H1827" i="7" a="1"/>
  <c r="H1788" i="7" a="1"/>
  <c r="H1058" i="7" a="1"/>
  <c r="H1515" i="7" a="1"/>
  <c r="H1878" i="7" a="1"/>
  <c r="H2085" i="7" a="1"/>
  <c r="H2178" i="7" a="1"/>
  <c r="H2090" i="7" a="1"/>
  <c r="H1918" i="7" a="1"/>
  <c r="H2176" i="7" a="1"/>
  <c r="H1694" i="7" a="1"/>
  <c r="H1060" i="7" a="1"/>
  <c r="H1907" i="7" a="1"/>
  <c r="H2647" i="7" a="1"/>
  <c r="H2180" i="7" a="1"/>
  <c r="H1424" i="7" a="1"/>
  <c r="H1150" i="7" a="1"/>
  <c r="H2088" i="7" a="1"/>
  <c r="H1239" i="7" a="1"/>
  <c r="H1009" i="7" a="1"/>
  <c r="H1786" i="7" a="1"/>
  <c r="H2182" i="7" a="1"/>
  <c r="H2255" i="7" a="1"/>
  <c r="H1464" i="7" a="1"/>
  <c r="H1423" i="7" a="1"/>
  <c r="H1905" i="7" a="1"/>
  <c r="H1240" i="7" a="1"/>
  <c r="H1606" i="7" a="1"/>
  <c r="H2671" i="7" a="1"/>
  <c r="H1148" i="7" a="1"/>
  <c r="H2021" i="7" a="1"/>
  <c r="H1603" i="7" a="1"/>
  <c r="H1903" i="7" a="1"/>
  <c r="H1996" i="7" a="1"/>
  <c r="H1737" i="7" a="1"/>
  <c r="H1902" i="7" a="1"/>
  <c r="H2111" i="7" a="1"/>
  <c r="H1998" i="7" a="1"/>
  <c r="H1906" i="7" a="1"/>
  <c r="H1785" i="7" a="1"/>
  <c r="H1930" i="7" a="1"/>
  <c r="H1876" i="7" a="1"/>
  <c r="H2181" i="7" a="1"/>
  <c r="H1421" i="7" a="1"/>
  <c r="H2100" i="7" a="1"/>
  <c r="H2089" i="7" a="1"/>
  <c r="H1787" i="7" a="1"/>
  <c r="H1879" i="7" a="1"/>
  <c r="H1191" i="7" a="1"/>
  <c r="H2020" i="7" a="1"/>
  <c r="H1330" i="7" a="1"/>
  <c r="H1838" i="7" a="1"/>
  <c r="H2060" i="7" a="1"/>
  <c r="H1908" i="7" a="1"/>
  <c r="H2644" i="7" a="1"/>
  <c r="H1969" i="7" a="1"/>
  <c r="H2059" i="7" a="1"/>
  <c r="H1282" i="7" a="1"/>
  <c r="H1373" i="7" a="1"/>
  <c r="H2255" i="7" l="1"/>
  <c r="B2257" i="7"/>
  <c r="H2644" i="7"/>
  <c r="H2671" i="7"/>
  <c r="H2085" i="7"/>
  <c r="H1994" i="7"/>
  <c r="H1903" i="7"/>
  <c r="H2176" i="7"/>
  <c r="H2087" i="7"/>
  <c r="H1996" i="7"/>
  <c r="H1905" i="7"/>
  <c r="H2178" i="7"/>
  <c r="H2182" i="7"/>
  <c r="H1604" i="7"/>
  <c r="H1331" i="7"/>
  <c r="H2183" i="7"/>
  <c r="H1997" i="7"/>
  <c r="H1906" i="7"/>
  <c r="H1695" i="7"/>
  <c r="H1422" i="7"/>
  <c r="H1513" i="7"/>
  <c r="H1877" i="7"/>
  <c r="H1240" i="7"/>
  <c r="H2088" i="7"/>
  <c r="H1786" i="7"/>
  <c r="H1968" i="7"/>
  <c r="H1058" i="7"/>
  <c r="H1149" i="7"/>
  <c r="H2059" i="7"/>
  <c r="H1929" i="7"/>
  <c r="H1059" i="7"/>
  <c r="H1998" i="7"/>
  <c r="H1787" i="7"/>
  <c r="H1514" i="7"/>
  <c r="H1969" i="7"/>
  <c r="H1423" i="7"/>
  <c r="H1150" i="7"/>
  <c r="H2060" i="7"/>
  <c r="H1907" i="7"/>
  <c r="H1241" i="7"/>
  <c r="H1605" i="7"/>
  <c r="H2180" i="7"/>
  <c r="H1878" i="7"/>
  <c r="H1332" i="7"/>
  <c r="H1696" i="7"/>
  <c r="H2184" i="7"/>
  <c r="H1838" i="7"/>
  <c r="H2020" i="7"/>
  <c r="H2089" i="7"/>
  <c r="H2111" i="7"/>
  <c r="H2674" i="7"/>
  <c r="H2647" i="7"/>
  <c r="H1100" i="7"/>
  <c r="H1282" i="7"/>
  <c r="H1464" i="7"/>
  <c r="H1646" i="7"/>
  <c r="H1970" i="7"/>
  <c r="H2090" i="7"/>
  <c r="H1839" i="7"/>
  <c r="H1930" i="7"/>
  <c r="H1009" i="7"/>
  <c r="H1373" i="7"/>
  <c r="H1737" i="7"/>
  <c r="H2061" i="7"/>
  <c r="H1999" i="7"/>
  <c r="H2100" i="7"/>
  <c r="H2021" i="7"/>
  <c r="H1060" i="7"/>
  <c r="H1606" i="7"/>
  <c r="H1908" i="7"/>
  <c r="H2112" i="7"/>
  <c r="H2009" i="7"/>
  <c r="H1191" i="7"/>
  <c r="H1555" i="7"/>
  <c r="H1242" i="7"/>
  <c r="H1424" i="7"/>
  <c r="H1788" i="7"/>
  <c r="H2181" i="7"/>
  <c r="H1151" i="7"/>
  <c r="H1333" i="7"/>
  <c r="H1515" i="7"/>
  <c r="H1697" i="7"/>
  <c r="H1879" i="7"/>
  <c r="H2185" i="7"/>
  <c r="H1827" i="7"/>
  <c r="H1918" i="7"/>
  <c r="H1902" i="7"/>
  <c r="H1967" i="7"/>
  <c r="H1512" i="7"/>
  <c r="H1148" i="7"/>
  <c r="H2175" i="7"/>
  <c r="H2058" i="7"/>
  <c r="H2149" i="7"/>
  <c r="H1694" i="7"/>
  <c r="H2179" i="7"/>
  <c r="H1603" i="7"/>
  <c r="H2084" i="7"/>
  <c r="H1876" i="7"/>
  <c r="H1239" i="7"/>
  <c r="H1330" i="7"/>
  <c r="H1057" i="7"/>
  <c r="H1421" i="7"/>
  <c r="H1785" i="7"/>
  <c r="H1993" i="7"/>
  <c r="F9" i="2"/>
  <c r="BC9" i="2"/>
  <c r="BC8" i="2"/>
  <c r="F8" i="2"/>
  <c r="F7" i="2"/>
  <c r="BC7" i="2"/>
  <c r="BC6" i="2"/>
  <c r="F6" i="2"/>
  <c r="F5" i="2"/>
  <c r="BC5" i="2"/>
  <c r="BC4" i="2"/>
  <c r="F4" i="2"/>
  <c r="U16" i="3"/>
  <c r="U15" i="3"/>
  <c r="U17" i="3"/>
  <c r="U18" i="3"/>
  <c r="U19" i="3"/>
  <c r="U20" i="3"/>
  <c r="U21" i="3"/>
  <c r="E15" i="3"/>
  <c r="E14" i="3"/>
  <c r="E13" i="3"/>
  <c r="E12" i="3"/>
  <c r="E11" i="3"/>
  <c r="E10" i="3"/>
  <c r="E9" i="3"/>
  <c r="E8" i="3"/>
  <c r="E7" i="3"/>
  <c r="E6" i="3"/>
  <c r="E5" i="3"/>
  <c r="H2470" i="7" a="1"/>
  <c r="H1202" i="7" a="1"/>
  <c r="H604" i="7" a="1"/>
  <c r="H694" i="7" a="1"/>
  <c r="H1111" i="7" a="1"/>
  <c r="H2709" i="7" a="1"/>
  <c r="H967" i="7" a="1"/>
  <c r="H1554" i="7" a="1"/>
  <c r="H1657" i="7" a="1"/>
  <c r="H645" i="7" a="1"/>
  <c r="F2256" i="7"/>
  <c r="H786" i="7" a="1"/>
  <c r="H1383" i="7" a="1"/>
  <c r="H514" i="7" a="1"/>
  <c r="H513" i="7" a="1"/>
  <c r="H2389" i="7" a="1"/>
  <c r="H1110" i="7" a="1"/>
  <c r="H1475" i="7" a="1"/>
  <c r="H1201" i="7" a="1"/>
  <c r="H1384" i="7" a="1"/>
  <c r="H2786" i="7" a="1"/>
  <c r="H785" i="7" a="1"/>
  <c r="H1736" i="7" a="1"/>
  <c r="H511" i="7" a="1"/>
  <c r="H602" i="7" a="1"/>
  <c r="H1565" i="7" a="1"/>
  <c r="H2763" i="7" a="1"/>
  <c r="H695" i="7" a="1"/>
  <c r="H1463" i="7" a="1"/>
  <c r="H2651" i="7" a="1"/>
  <c r="H2678" i="7" a="1"/>
  <c r="H1020" i="7" a="1"/>
  <c r="H1566" i="7" a="1"/>
  <c r="H2628" i="7" a="1"/>
  <c r="H1747" i="7" a="1"/>
  <c r="H2621" i="7" a="1"/>
  <c r="H968" i="7" a="1"/>
  <c r="H463" i="7" a="1"/>
  <c r="H875" i="7" a="1"/>
  <c r="H2705" i="7" a="1"/>
  <c r="H1008" i="7" a="1"/>
  <c r="H2551" i="7" a="1"/>
  <c r="H2682" i="7" a="1"/>
  <c r="H512" i="7" a="1"/>
  <c r="H2790" i="7" a="1"/>
  <c r="H966" i="7" a="1"/>
  <c r="H1748" i="7" a="1"/>
  <c r="H2416" i="7" a="1"/>
  <c r="H1190" i="7" a="1"/>
  <c r="H603" i="7" a="1"/>
  <c r="H784" i="7" a="1"/>
  <c r="H1474" i="7" a="1"/>
  <c r="H2736" i="7" a="1"/>
  <c r="H918" i="7" a="1"/>
  <c r="H1293" i="7" a="1"/>
  <c r="H696" i="7" a="1"/>
  <c r="H2732" i="7" a="1"/>
  <c r="H787" i="7" a="1"/>
  <c r="H1019" i="7" a="1"/>
  <c r="H2335" i="7" a="1"/>
  <c r="H605" i="7" a="1"/>
  <c r="H2524" i="7" a="1"/>
  <c r="H876" i="7" a="1"/>
  <c r="H693" i="7" a="1"/>
  <c r="H736" i="7" a="1"/>
  <c r="H2623" i="7" a="1"/>
  <c r="H2256" i="7" a="1"/>
  <c r="H827" i="7" a="1"/>
  <c r="H2759" i="7" a="1"/>
  <c r="H1099" i="7" a="1"/>
  <c r="H2443" i="7" a="1"/>
  <c r="H2497" i="7" a="1"/>
  <c r="H1281" i="7" a="1"/>
  <c r="H1292" i="7" a="1"/>
  <c r="H2578" i="7" a="1"/>
  <c r="H554" i="7" a="1"/>
  <c r="H1656" i="7" a="1"/>
  <c r="H969" i="7" a="1"/>
  <c r="H2605" i="7" a="1"/>
  <c r="H878" i="7" a="1"/>
  <c r="H1372" i="7" a="1"/>
  <c r="H2362" i="7" a="1"/>
  <c r="H2655" i="7" a="1"/>
  <c r="H877" i="7" a="1"/>
  <c r="H1645" i="7" a="1"/>
  <c r="H2626" i="7" a="1"/>
  <c r="H2256" i="7" l="1"/>
  <c r="B2258" i="7"/>
  <c r="H2623" i="7"/>
  <c r="H2759" i="7"/>
  <c r="H2732" i="7"/>
  <c r="H2705" i="7"/>
  <c r="H2678" i="7"/>
  <c r="H2651" i="7"/>
  <c r="H2786" i="7"/>
  <c r="H2626" i="7"/>
  <c r="H2709" i="7"/>
  <c r="H2682" i="7"/>
  <c r="H2628" i="7"/>
  <c r="H2655" i="7"/>
  <c r="H2790" i="7"/>
  <c r="H2763" i="7"/>
  <c r="H2736" i="7"/>
  <c r="H876" i="7"/>
  <c r="H512" i="7"/>
  <c r="H603" i="7"/>
  <c r="H967" i="7"/>
  <c r="H694" i="7"/>
  <c r="H785" i="7"/>
  <c r="H1747" i="7"/>
  <c r="H604" i="7"/>
  <c r="H968" i="7"/>
  <c r="H1110" i="7"/>
  <c r="H1383" i="7"/>
  <c r="H695" i="7"/>
  <c r="H1019" i="7"/>
  <c r="H786" i="7"/>
  <c r="H1565" i="7"/>
  <c r="H1656" i="7"/>
  <c r="H1201" i="7"/>
  <c r="H1474" i="7"/>
  <c r="H513" i="7"/>
  <c r="H877" i="7"/>
  <c r="H1292" i="7"/>
  <c r="H918" i="7"/>
  <c r="H605" i="7"/>
  <c r="H787" i="7"/>
  <c r="H969" i="7"/>
  <c r="H1202" i="7"/>
  <c r="H1748" i="7"/>
  <c r="H1020" i="7"/>
  <c r="H1463" i="7"/>
  <c r="H1099" i="7"/>
  <c r="H554" i="7"/>
  <c r="H1372" i="7"/>
  <c r="H1475" i="7"/>
  <c r="H1111" i="7"/>
  <c r="H645" i="7"/>
  <c r="H1384" i="7"/>
  <c r="H1645" i="7"/>
  <c r="H1293" i="7"/>
  <c r="H736" i="7"/>
  <c r="H1566" i="7"/>
  <c r="H463" i="7"/>
  <c r="H827" i="7"/>
  <c r="H1554" i="7"/>
  <c r="H514" i="7"/>
  <c r="H696" i="7"/>
  <c r="H878" i="7"/>
  <c r="H1190" i="7"/>
  <c r="H1736" i="7"/>
  <c r="H1008" i="7"/>
  <c r="H1657" i="7"/>
  <c r="H1281" i="7"/>
  <c r="H2416" i="7"/>
  <c r="H2443" i="7"/>
  <c r="H602" i="7"/>
  <c r="H966" i="7"/>
  <c r="H875" i="7"/>
  <c r="H693" i="7"/>
  <c r="H2497" i="7"/>
  <c r="H2335" i="7"/>
  <c r="H2621" i="7"/>
  <c r="H784" i="7"/>
  <c r="H2524" i="7"/>
  <c r="H2362" i="7"/>
  <c r="H2578" i="7"/>
  <c r="H511" i="7"/>
  <c r="H2470" i="7"/>
  <c r="H2551" i="7"/>
  <c r="H2389" i="7"/>
  <c r="H2605" i="7"/>
  <c r="AN8" i="1"/>
  <c r="BF8" i="1"/>
  <c r="BF7" i="1"/>
  <c r="AN6" i="1"/>
  <c r="BF6" i="1"/>
  <c r="BG4" i="1"/>
  <c r="BF5" i="1"/>
  <c r="AN5" i="1"/>
  <c r="BF4" i="1"/>
  <c r="BF3" i="1"/>
  <c r="F2257" i="7"/>
  <c r="H384" i="7" a="1"/>
  <c r="H928" i="7" a="1"/>
  <c r="H553" i="7" a="1"/>
  <c r="H389" i="7" a="1"/>
  <c r="H2257" i="7" a="1"/>
  <c r="H131" i="7" a="1"/>
  <c r="H391" i="7" a="1"/>
  <c r="H326" i="7" a="1"/>
  <c r="H127" i="7" a="1"/>
  <c r="H59" i="7" a="1"/>
  <c r="H826" i="7" a="1"/>
  <c r="H130" i="7" a="1"/>
  <c r="H191" i="7" a="1"/>
  <c r="H565" i="7" a="1"/>
  <c r="H241" i="7" a="1"/>
  <c r="H62" i="7" a="1"/>
  <c r="H386" i="7" a="1"/>
  <c r="H129" i="7" a="1"/>
  <c r="H66" i="7" a="1"/>
  <c r="H655" i="7" a="1"/>
  <c r="H236" i="7" a="1"/>
  <c r="H735" i="7" a="1"/>
  <c r="H176" i="7" a="1"/>
  <c r="H254" i="7" a="1"/>
  <c r="H462" i="7" a="1"/>
  <c r="H189" i="7" a="1"/>
  <c r="H746" i="7" a="1"/>
  <c r="H369" i="7" a="1"/>
  <c r="H259" i="7" a="1"/>
  <c r="H257" i="7" a="1"/>
  <c r="H473" i="7" a="1"/>
  <c r="H929" i="7" a="1"/>
  <c r="H917" i="7" a="1"/>
  <c r="H132" i="7" a="1"/>
  <c r="H324" i="7" a="1"/>
  <c r="H172" i="7" a="1"/>
  <c r="H564" i="7" a="1"/>
  <c r="H371" i="7" a="1"/>
  <c r="H194" i="7" a="1"/>
  <c r="H656" i="7" a="1"/>
  <c r="H192" i="7" a="1"/>
  <c r="H171" i="7" a="1"/>
  <c r="H322" i="7" a="1"/>
  <c r="H174" i="7" a="1"/>
  <c r="H838" i="7" a="1"/>
  <c r="H747" i="7" a="1"/>
  <c r="H61" i="7" a="1"/>
  <c r="H256" i="7" a="1"/>
  <c r="H837" i="7" a="1"/>
  <c r="H196" i="7" a="1"/>
  <c r="H367" i="7" a="1"/>
  <c r="H366" i="7" a="1"/>
  <c r="H126" i="7" a="1"/>
  <c r="H644" i="7" a="1"/>
  <c r="H125" i="7" a="1"/>
  <c r="H261" i="7" a="1"/>
  <c r="H64" i="7" a="1"/>
  <c r="H239" i="7" a="1"/>
  <c r="H321" i="7" a="1"/>
  <c r="H387" i="7" a="1"/>
  <c r="H319" i="7" a="1"/>
  <c r="H474" i="7" a="1"/>
  <c r="H237" i="7" a="1"/>
  <c r="H128" i="7" a="1"/>
  <c r="H124" i="7" a="1"/>
  <c r="H2257" i="7" l="1"/>
  <c r="B2259" i="7"/>
  <c r="H655" i="7"/>
  <c r="H564" i="7"/>
  <c r="H928" i="7"/>
  <c r="H837" i="7"/>
  <c r="H473" i="7"/>
  <c r="H746" i="7"/>
  <c r="H321" i="7"/>
  <c r="H386" i="7"/>
  <c r="H256" i="7"/>
  <c r="H61" i="7"/>
  <c r="H126" i="7"/>
  <c r="H191" i="7"/>
  <c r="H128" i="7"/>
  <c r="H322" i="7"/>
  <c r="H62" i="7"/>
  <c r="H237" i="7"/>
  <c r="H367" i="7"/>
  <c r="H172" i="7"/>
  <c r="H257" i="7"/>
  <c r="H387" i="7"/>
  <c r="H127" i="7"/>
  <c r="H192" i="7"/>
  <c r="H130" i="7"/>
  <c r="H324" i="7"/>
  <c r="H259" i="7"/>
  <c r="H389" i="7"/>
  <c r="H369" i="7"/>
  <c r="H239" i="7"/>
  <c r="H174" i="7"/>
  <c r="H64" i="7"/>
  <c r="H129" i="7"/>
  <c r="H194" i="7"/>
  <c r="H66" i="7"/>
  <c r="H132" i="7"/>
  <c r="H391" i="7"/>
  <c r="H131" i="7"/>
  <c r="H261" i="7"/>
  <c r="H371" i="7"/>
  <c r="H176" i="7"/>
  <c r="H241" i="7"/>
  <c r="H196" i="7"/>
  <c r="H326" i="7"/>
  <c r="H462" i="7"/>
  <c r="H644" i="7"/>
  <c r="H917" i="7"/>
  <c r="H474" i="7"/>
  <c r="H656" i="7"/>
  <c r="H929" i="7"/>
  <c r="H735" i="7"/>
  <c r="H565" i="7"/>
  <c r="H826" i="7"/>
  <c r="H838" i="7"/>
  <c r="H747" i="7"/>
  <c r="H553" i="7"/>
  <c r="H384" i="7"/>
  <c r="H59" i="7"/>
  <c r="H124" i="7"/>
  <c r="H254" i="7"/>
  <c r="H171" i="7"/>
  <c r="H189" i="7"/>
  <c r="H236" i="7"/>
  <c r="H366" i="7"/>
  <c r="H125" i="7"/>
  <c r="H319" i="7"/>
  <c r="BG4" i="2"/>
  <c r="BG5" i="2"/>
  <c r="BG6" i="2"/>
  <c r="BG7" i="2"/>
  <c r="BG8" i="2"/>
  <c r="BG9" i="2"/>
  <c r="BG10" i="2"/>
  <c r="BG11" i="2"/>
  <c r="BG12" i="2"/>
  <c r="BG13" i="2"/>
  <c r="BG14" i="2"/>
  <c r="BG15" i="2"/>
  <c r="BG17" i="2"/>
  <c r="BG18" i="2"/>
  <c r="R21" i="3"/>
  <c r="L21" i="3"/>
  <c r="R20" i="3"/>
  <c r="L20" i="3"/>
  <c r="R19" i="3"/>
  <c r="L19" i="3"/>
  <c r="R18" i="3"/>
  <c r="L18" i="3"/>
  <c r="R17" i="3"/>
  <c r="L17" i="3"/>
  <c r="R16" i="3"/>
  <c r="L16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S10" i="3"/>
  <c r="F10" i="3"/>
  <c r="U9" i="3"/>
  <c r="S9" i="3"/>
  <c r="F9" i="3"/>
  <c r="U8" i="3"/>
  <c r="S8" i="3"/>
  <c r="F8" i="3"/>
  <c r="U7" i="3"/>
  <c r="S7" i="3"/>
  <c r="F7" i="3"/>
  <c r="U6" i="3"/>
  <c r="S6" i="3"/>
  <c r="F6" i="3"/>
  <c r="U5" i="3"/>
  <c r="S5" i="3"/>
  <c r="F5" i="3"/>
  <c r="U4" i="3"/>
  <c r="S4" i="3"/>
  <c r="F4" i="3"/>
  <c r="U3" i="3"/>
  <c r="S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14" i="1"/>
  <c r="B15" i="1" s="1"/>
  <c r="B16" i="1" s="1"/>
  <c r="B17" i="1" s="1"/>
  <c r="B4" i="1"/>
  <c r="F561" i="7"/>
  <c r="F635" i="7"/>
  <c r="F121" i="7"/>
  <c r="F110" i="7"/>
  <c r="H606" i="7" a="1"/>
  <c r="F621" i="7"/>
  <c r="H607" i="7" a="1"/>
  <c r="H2324" i="7" a="1"/>
  <c r="H2300" i="7" a="1"/>
  <c r="H2758" i="7" a="1"/>
  <c r="F613" i="7"/>
  <c r="H2573" i="7" a="1"/>
  <c r="H2538" i="7" a="1"/>
  <c r="H1699" i="7" a="1"/>
  <c r="H2408" i="7" a="1"/>
  <c r="F69" i="7"/>
  <c r="F612" i="7"/>
  <c r="F70" i="7"/>
  <c r="F611" i="7"/>
  <c r="F589" i="7"/>
  <c r="H2350" i="7" a="1"/>
  <c r="H698" i="7" a="1"/>
  <c r="H2432" i="7" a="1"/>
  <c r="H609" i="7" a="1"/>
  <c r="H2520" i="7" a="1"/>
  <c r="H2491" i="7" a="1"/>
  <c r="H2693" i="7" a="1"/>
  <c r="H2592" i="7" a="1"/>
  <c r="F79" i="7"/>
  <c r="F626" i="7"/>
  <c r="H2353" i="7" a="1"/>
  <c r="H2309" i="7" a="1"/>
  <c r="F619" i="7"/>
  <c r="F610" i="7"/>
  <c r="H2384" i="7" a="1"/>
  <c r="F632" i="7"/>
  <c r="H1791" i="7" a="1"/>
  <c r="H2552" i="7" a="1"/>
  <c r="H2514" i="7" a="1"/>
  <c r="H2380" i="7" a="1"/>
  <c r="F72" i="7"/>
  <c r="H2492" i="7" a="1"/>
  <c r="H2600" i="7" a="1"/>
  <c r="H2385" i="7" a="1"/>
  <c r="F81" i="7"/>
  <c r="H355" i="7" a="1"/>
  <c r="H2411" i="7" a="1"/>
  <c r="F129" i="7"/>
  <c r="F83" i="7"/>
  <c r="H2302" i="7" a="1"/>
  <c r="H2650" i="7" a="1"/>
  <c r="F96" i="7"/>
  <c r="H2404" i="7" a="1"/>
  <c r="H2417" i="7" a="1"/>
  <c r="H2645" i="7" a="1"/>
  <c r="F107" i="7"/>
  <c r="F587" i="7"/>
  <c r="H2673" i="7" a="1"/>
  <c r="F583" i="7"/>
  <c r="F113" i="7"/>
  <c r="F112" i="7"/>
  <c r="H2358" i="7" a="1"/>
  <c r="H2666" i="7" a="1"/>
  <c r="H2433" i="7" a="1"/>
  <c r="F575" i="7"/>
  <c r="H2405" i="7" a="1"/>
  <c r="H157" i="7" a="1"/>
  <c r="H2322" i="7" a="1"/>
  <c r="F594" i="7"/>
  <c r="H971" i="7" a="1"/>
  <c r="H2545" i="7" a="1"/>
  <c r="H2619" i="7" a="1"/>
  <c r="F560" i="7"/>
  <c r="F111" i="7"/>
  <c r="F130" i="7"/>
  <c r="H2377" i="7" a="1"/>
  <c r="F82" i="7"/>
  <c r="H2461" i="7" a="1"/>
  <c r="H2354" i="7" a="1"/>
  <c r="F100" i="7"/>
  <c r="H788" i="7" a="1"/>
  <c r="H221" i="7" a="1"/>
  <c r="H2546" i="7" a="1"/>
  <c r="H2781" i="7" a="1"/>
  <c r="F2258" i="7"/>
  <c r="H222" i="7" a="1"/>
  <c r="F84" i="7"/>
  <c r="H2412" i="7" a="1"/>
  <c r="H2437" i="7" a="1"/>
  <c r="H2720" i="7" a="1"/>
  <c r="F608" i="7"/>
  <c r="F89" i="7"/>
  <c r="F91" i="7"/>
  <c r="H2493" i="7" a="1"/>
  <c r="H2485" i="7" a="1"/>
  <c r="F95" i="7"/>
  <c r="H2403" i="7" a="1"/>
  <c r="H2601" i="7" a="1"/>
  <c r="F93" i="7"/>
  <c r="H2620" i="7" a="1"/>
  <c r="F555" i="7"/>
  <c r="H2525" i="7" a="1"/>
  <c r="F114" i="7"/>
  <c r="H2570" i="7" a="1"/>
  <c r="F569" i="7"/>
  <c r="F625" i="7"/>
  <c r="H2756" i="7" a="1"/>
  <c r="F585" i="7"/>
  <c r="H2579" i="7" a="1"/>
  <c r="H608" i="7" a="1"/>
  <c r="H2547" i="7" a="1"/>
  <c r="F599" i="7"/>
  <c r="F123" i="7"/>
  <c r="H2726" i="7" a="1"/>
  <c r="F125" i="7"/>
  <c r="H2390" i="7" a="1"/>
  <c r="F106" i="7"/>
  <c r="H2593" i="7" a="1"/>
  <c r="H2699" i="7" a="1"/>
  <c r="H2753" i="7" a="1"/>
  <c r="F618" i="7"/>
  <c r="F554" i="7"/>
  <c r="H1700" i="7" a="1"/>
  <c r="H2704" i="7" a="1"/>
  <c r="H2351" i="7" a="1"/>
  <c r="H2357" i="7" a="1"/>
  <c r="H2539" i="7" a="1"/>
  <c r="F615" i="7"/>
  <c r="F580" i="7"/>
  <c r="H882" i="7" a="1"/>
  <c r="H2379" i="7" a="1"/>
  <c r="H2542" i="7" a="1"/>
  <c r="F557" i="7"/>
  <c r="H1063" i="7" a="1"/>
  <c r="F551" i="7"/>
  <c r="H1337" i="7" a="1"/>
  <c r="H517" i="7" a="1"/>
  <c r="F75" i="7"/>
  <c r="H2381" i="7" a="1"/>
  <c r="F623" i="7"/>
  <c r="H2540" i="7" a="1"/>
  <c r="F71" i="7"/>
  <c r="H881" i="7" a="1"/>
  <c r="H1243" i="7" a="1"/>
  <c r="F595" i="7"/>
  <c r="H2297" i="7" a="1"/>
  <c r="H2624" i="7" a="1"/>
  <c r="F630" i="7"/>
  <c r="H2513" i="7" a="1"/>
  <c r="H2304" i="7" a="1"/>
  <c r="H2438" i="7" a="1"/>
  <c r="F109" i="7"/>
  <c r="H518" i="7" a="1"/>
  <c r="H2465" i="7" a="1"/>
  <c r="H2675" i="7" a="1"/>
  <c r="H2439" i="7" a="1"/>
  <c r="F74" i="7"/>
  <c r="H1790" i="7" a="1"/>
  <c r="H1427" i="7" a="1"/>
  <c r="H2431" i="7" a="1"/>
  <c r="F562" i="7"/>
  <c r="H2323" i="7" a="1"/>
  <c r="H2378" i="7" a="1"/>
  <c r="H2785" i="7" a="1"/>
  <c r="H1425" i="7" a="1"/>
  <c r="F552" i="7"/>
  <c r="H2622" i="7" a="1"/>
  <c r="H2410" i="7" a="1"/>
  <c r="F605" i="7"/>
  <c r="H2303" i="7" a="1"/>
  <c r="H287" i="7" a="1"/>
  <c r="H2639" i="7" a="1"/>
  <c r="F559" i="7"/>
  <c r="F98" i="7"/>
  <c r="H2648" i="7" a="1"/>
  <c r="H156" i="7" a="1"/>
  <c r="F631" i="7"/>
  <c r="F597" i="7"/>
  <c r="F97" i="7"/>
  <c r="H1155" i="7" a="1"/>
  <c r="F578" i="7"/>
  <c r="H2574" i="7" a="1"/>
  <c r="H2487" i="7" a="1"/>
  <c r="F131" i="7"/>
  <c r="H2519" i="7" a="1"/>
  <c r="H2512" i="7" a="1"/>
  <c r="H2774" i="7" a="1"/>
  <c r="H2761" i="7" a="1"/>
  <c r="H2466" i="7" a="1"/>
  <c r="F571" i="7"/>
  <c r="F639" i="7"/>
  <c r="H699" i="7" a="1"/>
  <c r="H2407" i="7" a="1"/>
  <c r="F584" i="7"/>
  <c r="F92" i="7"/>
  <c r="H2484" i="7" a="1"/>
  <c r="F103" i="7"/>
  <c r="F105" i="7"/>
  <c r="F586" i="7"/>
  <c r="H1698" i="7" a="1"/>
  <c r="H2336" i="7" a="1"/>
  <c r="H286" i="7" a="1"/>
  <c r="H95" i="7" a="1"/>
  <c r="H2568" i="7" a="1"/>
  <c r="H1152" i="7" a="1"/>
  <c r="H1516" i="7" a="1"/>
  <c r="H790" i="7" a="1"/>
  <c r="H2489" i="7" a="1"/>
  <c r="H2729" i="7" a="1"/>
  <c r="H2299" i="7" a="1"/>
  <c r="H225" i="7" a="1"/>
  <c r="F620" i="7"/>
  <c r="H356" i="7" a="1"/>
  <c r="F624" i="7"/>
  <c r="F593" i="7"/>
  <c r="F550" i="7"/>
  <c r="H290" i="7" a="1"/>
  <c r="F640" i="7"/>
  <c r="F117" i="7"/>
  <c r="F124" i="7"/>
  <c r="H2516" i="7" a="1"/>
  <c r="H2383" i="7" a="1"/>
  <c r="H2515" i="7" a="1"/>
  <c r="F80" i="7"/>
  <c r="H91" i="7" a="1"/>
  <c r="H2327" i="7" a="1"/>
  <c r="F633" i="7"/>
  <c r="H2680" i="7" a="1"/>
  <c r="H791" i="7" a="1"/>
  <c r="H1061" i="7" a="1"/>
  <c r="H226" i="7" a="1"/>
  <c r="F579" i="7"/>
  <c r="H2435" i="7" a="1"/>
  <c r="H1062" i="7" a="1"/>
  <c r="H2702" i="7" a="1"/>
  <c r="H2518" i="7" a="1"/>
  <c r="H2258" i="7" a="1"/>
  <c r="F568" i="7"/>
  <c r="H789" i="7" a="1"/>
  <c r="H700" i="7" a="1"/>
  <c r="F638" i="7"/>
  <c r="F553" i="7"/>
  <c r="F600" i="7"/>
  <c r="H2627" i="7" a="1"/>
  <c r="H2326" i="7" a="1"/>
  <c r="F574" i="7"/>
  <c r="F133" i="7"/>
  <c r="F94" i="7"/>
  <c r="H1336" i="7" a="1"/>
  <c r="H2325" i="7" a="1"/>
  <c r="F87" i="7"/>
  <c r="H291" i="7" a="1"/>
  <c r="H1518" i="7" a="1"/>
  <c r="H1517" i="7" a="1"/>
  <c r="H2511" i="7" a="1"/>
  <c r="F592" i="7"/>
  <c r="F614" i="7"/>
  <c r="H2669" i="7" a="1"/>
  <c r="F566" i="7"/>
  <c r="H2462" i="7" a="1"/>
  <c r="H1335" i="7" a="1"/>
  <c r="F116" i="7"/>
  <c r="H2486" i="7" a="1"/>
  <c r="H2460" i="7" a="1"/>
  <c r="F108" i="7"/>
  <c r="F577" i="7"/>
  <c r="F637" i="7"/>
  <c r="H2331" i="7" a="1"/>
  <c r="H2672" i="7" a="1"/>
  <c r="H2727" i="7" a="1"/>
  <c r="F634" i="7"/>
  <c r="H2566" i="7" a="1"/>
  <c r="F119" i="7"/>
  <c r="H1246" i="7" a="1"/>
  <c r="F102" i="7"/>
  <c r="H351" i="7" a="1"/>
  <c r="F617" i="7"/>
  <c r="F115" i="7"/>
  <c r="H2349" i="7" a="1"/>
  <c r="F73" i="7"/>
  <c r="H2747" i="7" a="1"/>
  <c r="F622" i="7"/>
  <c r="H96" i="7" a="1"/>
  <c r="H1154" i="7" a="1"/>
  <c r="H2565" i="7" a="1"/>
  <c r="F576" i="7"/>
  <c r="H2330" i="7" a="1"/>
  <c r="H2777" i="7" a="1"/>
  <c r="H2596" i="7" a="1"/>
  <c r="F90" i="7"/>
  <c r="H2434" i="7" a="1"/>
  <c r="H2788" i="7" a="1"/>
  <c r="H2597" i="7" a="1"/>
  <c r="H1426" i="7" a="1"/>
  <c r="H2595" i="7" a="1"/>
  <c r="H2723" i="7" a="1"/>
  <c r="H26" i="7" a="1"/>
  <c r="H161" i="7" a="1"/>
  <c r="H2734" i="7" a="1"/>
  <c r="H1153" i="7" a="1"/>
  <c r="H2298" i="7" a="1"/>
  <c r="H2653" i="7" a="1"/>
  <c r="F573" i="7"/>
  <c r="H2444" i="7" a="1"/>
  <c r="F598" i="7"/>
  <c r="H2457" i="7" a="1"/>
  <c r="H2567" i="7" a="1"/>
  <c r="H2471" i="7" a="1"/>
  <c r="F581" i="7"/>
  <c r="H2488" i="7" a="1"/>
  <c r="H2282" i="7" a="1"/>
  <c r="H515" i="7" a="1"/>
  <c r="F609" i="7"/>
  <c r="F572" i="7"/>
  <c r="F101" i="7"/>
  <c r="F564" i="7"/>
  <c r="H1792" i="7" a="1"/>
  <c r="H697" i="7" a="1"/>
  <c r="H2646" i="7" a="1"/>
  <c r="H2458" i="7" a="1"/>
  <c r="H2296" i="7" a="1"/>
  <c r="H352" i="7" a="1"/>
  <c r="F602" i="7"/>
  <c r="F122" i="7"/>
  <c r="H2572" i="7" a="1"/>
  <c r="H2754" i="7" a="1"/>
  <c r="H1789" i="7" a="1"/>
  <c r="F86" i="7"/>
  <c r="F99" i="7"/>
  <c r="H972" i="7" a="1"/>
  <c r="H2569" i="7" a="1"/>
  <c r="H973" i="7" a="1"/>
  <c r="F78" i="7"/>
  <c r="H2599" i="7" a="1"/>
  <c r="H2459" i="7" a="1"/>
  <c r="H2430" i="7" a="1"/>
  <c r="F582" i="7"/>
  <c r="H2677" i="7" a="1"/>
  <c r="H2352" i="7" a="1"/>
  <c r="H2696" i="7" a="1"/>
  <c r="F596" i="7"/>
  <c r="H2363" i="7" a="1"/>
  <c r="F603" i="7"/>
  <c r="H2406" i="7" a="1"/>
  <c r="F628" i="7"/>
  <c r="H1334" i="7" a="1"/>
  <c r="F629" i="7"/>
  <c r="F104" i="7"/>
  <c r="F606" i="7"/>
  <c r="H2543" i="7" a="1"/>
  <c r="H2329" i="7" a="1"/>
  <c r="F85" i="7"/>
  <c r="F76" i="7"/>
  <c r="H2295" i="7" a="1"/>
  <c r="H2707" i="7" a="1"/>
  <c r="H516" i="7" a="1"/>
  <c r="F588" i="7"/>
  <c r="H30" i="7" a="1"/>
  <c r="F627" i="7"/>
  <c r="F126" i="7"/>
  <c r="F77" i="7"/>
  <c r="F591" i="7"/>
  <c r="H160" i="7" a="1"/>
  <c r="F88" i="7"/>
  <c r="H2700" i="7" a="1"/>
  <c r="H1245" i="7" a="1"/>
  <c r="F601" i="7"/>
  <c r="H2594" i="7" a="1"/>
  <c r="H2731" i="7" a="1"/>
  <c r="H92" i="7" a="1"/>
  <c r="H1519" i="7" a="1"/>
  <c r="H31" i="7" a="1"/>
  <c r="F127" i="7"/>
  <c r="F120" i="7"/>
  <c r="H2642" i="7" a="1"/>
  <c r="H2606" i="7" a="1"/>
  <c r="H2750" i="7" a="1"/>
  <c r="H2783" i="7" a="1"/>
  <c r="F607" i="7"/>
  <c r="H1064" i="7" a="1"/>
  <c r="H2780" i="7" a="1"/>
  <c r="F616" i="7"/>
  <c r="H1701" i="7" a="1"/>
  <c r="H879" i="7" a="1"/>
  <c r="F558" i="7"/>
  <c r="F604" i="7"/>
  <c r="F567" i="7"/>
  <c r="F128" i="7"/>
  <c r="F565" i="7"/>
  <c r="F118" i="7"/>
  <c r="F556" i="7"/>
  <c r="H2376" i="7" a="1"/>
  <c r="H2498" i="7" a="1"/>
  <c r="H1428" i="7" a="1"/>
  <c r="F563" i="7"/>
  <c r="F636" i="7"/>
  <c r="F570" i="7"/>
  <c r="H970" i="7" a="1"/>
  <c r="F590" i="7"/>
  <c r="H27" i="7" a="1"/>
  <c r="H2356" i="7" a="1"/>
  <c r="H2464" i="7" a="1"/>
  <c r="H1244" i="7" a="1"/>
  <c r="F132" i="7"/>
  <c r="H2541" i="7" a="1"/>
  <c r="H880" i="7" a="1"/>
  <c r="H2258" i="7" l="1"/>
  <c r="B2260" i="7"/>
  <c r="H2380" i="7"/>
  <c r="H2353" i="7"/>
  <c r="H2569" i="7"/>
  <c r="H2434" i="7"/>
  <c r="H2299" i="7"/>
  <c r="H2515" i="7"/>
  <c r="H2596" i="7"/>
  <c r="H2461" i="7"/>
  <c r="H2326" i="7"/>
  <c r="H2542" i="7"/>
  <c r="H2407" i="7"/>
  <c r="H2488" i="7"/>
  <c r="H2431" i="7"/>
  <c r="H2673" i="7"/>
  <c r="H2781" i="7"/>
  <c r="H2377" i="7"/>
  <c r="H2458" i="7"/>
  <c r="H2700" i="7"/>
  <c r="H2620" i="7"/>
  <c r="H2727" i="7"/>
  <c r="H2512" i="7"/>
  <c r="H2323" i="7"/>
  <c r="H2404" i="7"/>
  <c r="H2485" i="7"/>
  <c r="H2296" i="7"/>
  <c r="H2593" i="7"/>
  <c r="H2539" i="7"/>
  <c r="H2350" i="7"/>
  <c r="H2566" i="7"/>
  <c r="H2646" i="7"/>
  <c r="H2754" i="7"/>
  <c r="H2433" i="7"/>
  <c r="H2298" i="7"/>
  <c r="H2702" i="7"/>
  <c r="H2572" i="7"/>
  <c r="H2514" i="7"/>
  <c r="H2379" i="7"/>
  <c r="H2325" i="7"/>
  <c r="H2464" i="7"/>
  <c r="H2541" i="7"/>
  <c r="H2356" i="7"/>
  <c r="H2675" i="7"/>
  <c r="H2460" i="7"/>
  <c r="H2329" i="7"/>
  <c r="H2406" i="7"/>
  <c r="H2545" i="7"/>
  <c r="H2622" i="7"/>
  <c r="H2729" i="7"/>
  <c r="H2783" i="7"/>
  <c r="H2302" i="7"/>
  <c r="H2595" i="7"/>
  <c r="H2599" i="7"/>
  <c r="H2410" i="7"/>
  <c r="H2487" i="7"/>
  <c r="H2437" i="7"/>
  <c r="H2518" i="7"/>
  <c r="H2383" i="7"/>
  <c r="H2352" i="7"/>
  <c r="H2491" i="7"/>
  <c r="H2568" i="7"/>
  <c r="H2648" i="7"/>
  <c r="H2756" i="7"/>
  <c r="H2300" i="7"/>
  <c r="H2439" i="7"/>
  <c r="H2785" i="7"/>
  <c r="H2381" i="7"/>
  <c r="H2520" i="7"/>
  <c r="H2385" i="7"/>
  <c r="H2704" i="7"/>
  <c r="H2358" i="7"/>
  <c r="H2435" i="7"/>
  <c r="H2574" i="7"/>
  <c r="H2516" i="7"/>
  <c r="H2677" i="7"/>
  <c r="H2304" i="7"/>
  <c r="H2597" i="7"/>
  <c r="H2462" i="7"/>
  <c r="H2601" i="7"/>
  <c r="H2327" i="7"/>
  <c r="H2466" i="7"/>
  <c r="H2543" i="7"/>
  <c r="H2331" i="7"/>
  <c r="H2408" i="7"/>
  <c r="H2547" i="7"/>
  <c r="H2624" i="7"/>
  <c r="H2731" i="7"/>
  <c r="H2412" i="7"/>
  <c r="H2489" i="7"/>
  <c r="H2354" i="7"/>
  <c r="H2493" i="7"/>
  <c r="H2570" i="7"/>
  <c r="H2650" i="7"/>
  <c r="H2758" i="7"/>
  <c r="H1153" i="7"/>
  <c r="H1062" i="7"/>
  <c r="H1790" i="7"/>
  <c r="H971" i="7"/>
  <c r="H1699" i="7"/>
  <c r="H880" i="7"/>
  <c r="H1517" i="7"/>
  <c r="H789" i="7"/>
  <c r="H1426" i="7"/>
  <c r="H698" i="7"/>
  <c r="H1335" i="7"/>
  <c r="H607" i="7"/>
  <c r="H1244" i="7"/>
  <c r="H516" i="7"/>
  <c r="H1063" i="7"/>
  <c r="H972" i="7"/>
  <c r="H1154" i="7"/>
  <c r="H1791" i="7"/>
  <c r="H1700" i="7"/>
  <c r="H881" i="7"/>
  <c r="H1518" i="7"/>
  <c r="H790" i="7"/>
  <c r="H1427" i="7"/>
  <c r="H699" i="7"/>
  <c r="H1336" i="7"/>
  <c r="H608" i="7"/>
  <c r="H1245" i="7"/>
  <c r="H517" i="7"/>
  <c r="H2303" i="7"/>
  <c r="H2411" i="7"/>
  <c r="H2519" i="7"/>
  <c r="H2627" i="7"/>
  <c r="H2680" i="7"/>
  <c r="H2734" i="7"/>
  <c r="H2788" i="7"/>
  <c r="H2384" i="7"/>
  <c r="H2492" i="7"/>
  <c r="H2600" i="7"/>
  <c r="H2642" i="7"/>
  <c r="H2696" i="7"/>
  <c r="H2750" i="7"/>
  <c r="H2357" i="7"/>
  <c r="H2465" i="7"/>
  <c r="H2573" i="7"/>
  <c r="H2653" i="7"/>
  <c r="H2707" i="7"/>
  <c r="H2761" i="7"/>
  <c r="H2330" i="7"/>
  <c r="H2438" i="7"/>
  <c r="H2546" i="7"/>
  <c r="H2669" i="7"/>
  <c r="H2723" i="7"/>
  <c r="H2777" i="7"/>
  <c r="H1792" i="7"/>
  <c r="H1337" i="7"/>
  <c r="H973" i="7"/>
  <c r="H609" i="7"/>
  <c r="H1701" i="7"/>
  <c r="H1246" i="7"/>
  <c r="H882" i="7"/>
  <c r="H518" i="7"/>
  <c r="H1519" i="7"/>
  <c r="H1155" i="7"/>
  <c r="H791" i="7"/>
  <c r="H1428" i="7"/>
  <c r="H1064" i="7"/>
  <c r="H700" i="7"/>
  <c r="H2376" i="7"/>
  <c r="H1789" i="7"/>
  <c r="H95" i="7"/>
  <c r="H225" i="7"/>
  <c r="H355" i="7"/>
  <c r="H2309" i="7"/>
  <c r="H2378" i="7"/>
  <c r="H2457" i="7"/>
  <c r="H2525" i="7"/>
  <c r="H2594" i="7"/>
  <c r="H2699" i="7"/>
  <c r="H1698" i="7"/>
  <c r="H879" i="7"/>
  <c r="H222" i="7"/>
  <c r="H2592" i="7"/>
  <c r="H970" i="7"/>
  <c r="H26" i="7"/>
  <c r="H96" i="7"/>
  <c r="H226" i="7"/>
  <c r="H356" i="7"/>
  <c r="H2322" i="7"/>
  <c r="H2390" i="7"/>
  <c r="H2459" i="7"/>
  <c r="H2538" i="7"/>
  <c r="H2606" i="7"/>
  <c r="H2720" i="7"/>
  <c r="H1516" i="7"/>
  <c r="H788" i="7"/>
  <c r="H1425" i="7"/>
  <c r="H92" i="7"/>
  <c r="H2471" i="7"/>
  <c r="H2726" i="7"/>
  <c r="H287" i="7"/>
  <c r="H2336" i="7"/>
  <c r="H2405" i="7"/>
  <c r="H2484" i="7"/>
  <c r="H2552" i="7"/>
  <c r="H2639" i="7"/>
  <c r="H2747" i="7"/>
  <c r="H1334" i="7"/>
  <c r="H606" i="7"/>
  <c r="H2444" i="7"/>
  <c r="H2349" i="7"/>
  <c r="H2417" i="7"/>
  <c r="H2486" i="7"/>
  <c r="H2565" i="7"/>
  <c r="H2645" i="7"/>
  <c r="H2753" i="7"/>
  <c r="H1243" i="7"/>
  <c r="H515" i="7"/>
  <c r="H2297" i="7"/>
  <c r="H2693" i="7"/>
  <c r="H286" i="7"/>
  <c r="H2324" i="7"/>
  <c r="H2540" i="7"/>
  <c r="H697" i="7"/>
  <c r="H30" i="7"/>
  <c r="H31" i="7"/>
  <c r="H160" i="7"/>
  <c r="H161" i="7"/>
  <c r="H291" i="7"/>
  <c r="H2282" i="7"/>
  <c r="H2351" i="7"/>
  <c r="H2430" i="7"/>
  <c r="H2498" i="7"/>
  <c r="H2567" i="7"/>
  <c r="H2666" i="7"/>
  <c r="H2774" i="7"/>
  <c r="H1152" i="7"/>
  <c r="H352" i="7"/>
  <c r="H2513" i="7"/>
  <c r="H27" i="7"/>
  <c r="H156" i="7"/>
  <c r="H2403" i="7"/>
  <c r="H2619" i="7"/>
  <c r="H157" i="7"/>
  <c r="H290" i="7"/>
  <c r="H91" i="7"/>
  <c r="H221" i="7"/>
  <c r="H351" i="7"/>
  <c r="H2295" i="7"/>
  <c r="H2363" i="7"/>
  <c r="H2432" i="7"/>
  <c r="H2511" i="7"/>
  <c r="H2579" i="7"/>
  <c r="H2672" i="7"/>
  <c r="H2780" i="7"/>
  <c r="H1061" i="7"/>
  <c r="B6" i="2"/>
  <c r="B5" i="1"/>
  <c r="F169" i="7"/>
  <c r="F646" i="7"/>
  <c r="F671" i="7"/>
  <c r="F645" i="7"/>
  <c r="F713" i="7"/>
  <c r="F162" i="7"/>
  <c r="F183" i="7"/>
  <c r="F157" i="7"/>
  <c r="F663" i="7"/>
  <c r="F716" i="7"/>
  <c r="F667" i="7"/>
  <c r="F135" i="7"/>
  <c r="F661" i="7"/>
  <c r="F644" i="7"/>
  <c r="F672" i="7"/>
  <c r="F658" i="7"/>
  <c r="F702" i="7"/>
  <c r="F153" i="7"/>
  <c r="F692" i="7"/>
  <c r="F666" i="7"/>
  <c r="F184" i="7"/>
  <c r="F674" i="7"/>
  <c r="F641" i="7"/>
  <c r="F654" i="7"/>
  <c r="F652" i="7"/>
  <c r="F727" i="7"/>
  <c r="F134" i="7"/>
  <c r="F146" i="7"/>
  <c r="F172" i="7"/>
  <c r="F715" i="7"/>
  <c r="F649" i="7"/>
  <c r="F719" i="7"/>
  <c r="F731" i="7"/>
  <c r="F725" i="7"/>
  <c r="F179" i="7"/>
  <c r="F197" i="7"/>
  <c r="F166" i="7"/>
  <c r="F699" i="7"/>
  <c r="F137" i="7"/>
  <c r="F167" i="7"/>
  <c r="F723" i="7"/>
  <c r="F696" i="7"/>
  <c r="F704" i="7"/>
  <c r="F712" i="7"/>
  <c r="F149" i="7"/>
  <c r="F718" i="7"/>
  <c r="F660" i="7"/>
  <c r="F693" i="7"/>
  <c r="F659" i="7"/>
  <c r="F685" i="7"/>
  <c r="F191" i="7"/>
  <c r="F682" i="7"/>
  <c r="F677" i="7"/>
  <c r="F148" i="7"/>
  <c r="F164" i="7"/>
  <c r="F706" i="7"/>
  <c r="F180" i="7"/>
  <c r="F703" i="7"/>
  <c r="F182" i="7"/>
  <c r="F650" i="7"/>
  <c r="F186" i="7"/>
  <c r="F680" i="7"/>
  <c r="F150" i="7"/>
  <c r="F160" i="7"/>
  <c r="F192" i="7"/>
  <c r="F151" i="7"/>
  <c r="F178" i="7"/>
  <c r="F140" i="7"/>
  <c r="F694" i="7"/>
  <c r="F721" i="7"/>
  <c r="F175" i="7"/>
  <c r="F730" i="7"/>
  <c r="F670" i="7"/>
  <c r="F143" i="7"/>
  <c r="F665" i="7"/>
  <c r="F165" i="7"/>
  <c r="F642" i="7"/>
  <c r="F662" i="7"/>
  <c r="H2259" i="7" a="1"/>
  <c r="F729" i="7"/>
  <c r="F673" i="7"/>
  <c r="F695" i="7"/>
  <c r="F678" i="7"/>
  <c r="F687" i="7"/>
  <c r="F152" i="7"/>
  <c r="F683" i="7"/>
  <c r="F188" i="7"/>
  <c r="F679" i="7"/>
  <c r="F708" i="7"/>
  <c r="F190" i="7"/>
  <c r="F176" i="7"/>
  <c r="F171" i="7"/>
  <c r="F189" i="7"/>
  <c r="F193" i="7"/>
  <c r="F156" i="7"/>
  <c r="F691" i="7"/>
  <c r="F710" i="7"/>
  <c r="F136" i="7"/>
  <c r="F697" i="7"/>
  <c r="F158" i="7"/>
  <c r="F138" i="7"/>
  <c r="F714" i="7"/>
  <c r="F681" i="7"/>
  <c r="F668" i="7"/>
  <c r="F181" i="7"/>
  <c r="F155" i="7"/>
  <c r="F194" i="7"/>
  <c r="F707" i="7"/>
  <c r="F163" i="7"/>
  <c r="F701" i="7"/>
  <c r="F700" i="7"/>
  <c r="F161" i="7"/>
  <c r="F168" i="7"/>
  <c r="F664" i="7"/>
  <c r="F651" i="7"/>
  <c r="F198" i="7"/>
  <c r="F2259" i="7"/>
  <c r="F187" i="7"/>
  <c r="F720" i="7"/>
  <c r="F653" i="7"/>
  <c r="F142" i="7"/>
  <c r="F174" i="7"/>
  <c r="F688" i="7"/>
  <c r="F722" i="7"/>
  <c r="F675" i="7"/>
  <c r="F686" i="7"/>
  <c r="F726" i="7"/>
  <c r="F728" i="7"/>
  <c r="F647" i="7"/>
  <c r="F676" i="7"/>
  <c r="F147" i="7"/>
  <c r="F141" i="7"/>
  <c r="F185" i="7"/>
  <c r="F159" i="7"/>
  <c r="F154" i="7"/>
  <c r="F655" i="7"/>
  <c r="F177" i="7"/>
  <c r="F684" i="7"/>
  <c r="F690" i="7"/>
  <c r="F711" i="7"/>
  <c r="F709" i="7"/>
  <c r="F173" i="7"/>
  <c r="F643" i="7"/>
  <c r="F689" i="7"/>
  <c r="F648" i="7"/>
  <c r="F139" i="7"/>
  <c r="F657" i="7"/>
  <c r="F170" i="7"/>
  <c r="F195" i="7"/>
  <c r="F196" i="7"/>
  <c r="F698" i="7"/>
  <c r="F669" i="7"/>
  <c r="F145" i="7"/>
  <c r="F656" i="7"/>
  <c r="F717" i="7"/>
  <c r="F144" i="7"/>
  <c r="F705" i="7"/>
  <c r="F724" i="7"/>
  <c r="H2259" i="7" l="1"/>
  <c r="B2261" i="7"/>
  <c r="B7" i="2"/>
  <c r="B6" i="1"/>
  <c r="F765" i="7"/>
  <c r="F786" i="7"/>
  <c r="F812" i="7"/>
  <c r="F779" i="7"/>
  <c r="F246" i="7"/>
  <c r="F244" i="7"/>
  <c r="F776" i="7"/>
  <c r="F809" i="7"/>
  <c r="F814" i="7"/>
  <c r="F745" i="7"/>
  <c r="F260" i="7"/>
  <c r="F200" i="7"/>
  <c r="F766" i="7"/>
  <c r="F767" i="7"/>
  <c r="F815" i="7"/>
  <c r="F238" i="7"/>
  <c r="F742" i="7"/>
  <c r="F263" i="7"/>
  <c r="F817" i="7"/>
  <c r="F763" i="7"/>
  <c r="F758" i="7"/>
  <c r="F797" i="7"/>
  <c r="F813" i="7"/>
  <c r="F210" i="7"/>
  <c r="F796" i="7"/>
  <c r="H2260" i="7" a="1"/>
  <c r="F768" i="7"/>
  <c r="F744" i="7"/>
  <c r="F209" i="7"/>
  <c r="F252" i="7"/>
  <c r="F242" i="7"/>
  <c r="F792" i="7"/>
  <c r="F820" i="7"/>
  <c r="F735" i="7"/>
  <c r="F249" i="7"/>
  <c r="F759" i="7"/>
  <c r="F771" i="7"/>
  <c r="F785" i="7"/>
  <c r="F248" i="7"/>
  <c r="F219" i="7"/>
  <c r="F811" i="7"/>
  <c r="F214" i="7"/>
  <c r="F770" i="7"/>
  <c r="F241" i="7"/>
  <c r="F259" i="7"/>
  <c r="F250" i="7"/>
  <c r="F795" i="7"/>
  <c r="F788" i="7"/>
  <c r="F810" i="7"/>
  <c r="F822" i="7"/>
  <c r="F791" i="7"/>
  <c r="F803" i="7"/>
  <c r="F227" i="7"/>
  <c r="F206" i="7"/>
  <c r="F799" i="7"/>
  <c r="F764" i="7"/>
  <c r="F220" i="7"/>
  <c r="F257" i="7"/>
  <c r="F784" i="7"/>
  <c r="F748" i="7"/>
  <c r="F208" i="7"/>
  <c r="F781" i="7"/>
  <c r="F819" i="7"/>
  <c r="F231" i="7"/>
  <c r="F754" i="7"/>
  <c r="F229" i="7"/>
  <c r="F741" i="7"/>
  <c r="F806" i="7"/>
  <c r="F743" i="7"/>
  <c r="F236" i="7"/>
  <c r="F243" i="7"/>
  <c r="F790" i="7"/>
  <c r="F739" i="7"/>
  <c r="F2260" i="7"/>
  <c r="F807" i="7"/>
  <c r="F769" i="7"/>
  <c r="F805" i="7"/>
  <c r="F234" i="7"/>
  <c r="F732" i="7"/>
  <c r="F736" i="7"/>
  <c r="F239" i="7"/>
  <c r="F212" i="7"/>
  <c r="F794" i="7"/>
  <c r="F816" i="7"/>
  <c r="F746" i="7"/>
  <c r="F780" i="7"/>
  <c r="F205" i="7"/>
  <c r="F233" i="7"/>
  <c r="F228" i="7"/>
  <c r="F775" i="7"/>
  <c r="F793" i="7"/>
  <c r="F802" i="7"/>
  <c r="F753" i="7"/>
  <c r="F222" i="7"/>
  <c r="F783" i="7"/>
  <c r="F211" i="7"/>
  <c r="F772" i="7"/>
  <c r="F734" i="7"/>
  <c r="F777" i="7"/>
  <c r="F774" i="7"/>
  <c r="F202" i="7"/>
  <c r="F218" i="7"/>
  <c r="F235" i="7"/>
  <c r="F253" i="7"/>
  <c r="F230" i="7"/>
  <c r="F255" i="7"/>
  <c r="F755" i="7"/>
  <c r="F749" i="7"/>
  <c r="F224" i="7"/>
  <c r="F808" i="7"/>
  <c r="F760" i="7"/>
  <c r="F821" i="7"/>
  <c r="F761" i="7"/>
  <c r="F773" i="7"/>
  <c r="F216" i="7"/>
  <c r="F254" i="7"/>
  <c r="F782" i="7"/>
  <c r="F245" i="7"/>
  <c r="F251" i="7"/>
  <c r="F787" i="7"/>
  <c r="F804" i="7"/>
  <c r="F258" i="7"/>
  <c r="F747" i="7"/>
  <c r="F215" i="7"/>
  <c r="F801" i="7"/>
  <c r="F756" i="7"/>
  <c r="F247" i="7"/>
  <c r="F203" i="7"/>
  <c r="F223" i="7"/>
  <c r="F800" i="7"/>
  <c r="F201" i="7"/>
  <c r="F798" i="7"/>
  <c r="F750" i="7"/>
  <c r="F733" i="7"/>
  <c r="F225" i="7"/>
  <c r="F738" i="7"/>
  <c r="F217" i="7"/>
  <c r="F789" i="7"/>
  <c r="F262" i="7"/>
  <c r="F256" i="7"/>
  <c r="F207" i="7"/>
  <c r="F237" i="7"/>
  <c r="F199" i="7"/>
  <c r="F737" i="7"/>
  <c r="F232" i="7"/>
  <c r="F751" i="7"/>
  <c r="F213" i="7"/>
  <c r="F240" i="7"/>
  <c r="F226" i="7"/>
  <c r="F221" i="7"/>
  <c r="F757" i="7"/>
  <c r="F762" i="7"/>
  <c r="F740" i="7"/>
  <c r="F261" i="7"/>
  <c r="F752" i="7"/>
  <c r="F204" i="7"/>
  <c r="F778" i="7"/>
  <c r="F818" i="7"/>
  <c r="H2260" i="7" l="1"/>
  <c r="B2262" i="7"/>
  <c r="B7" i="1"/>
  <c r="B8" i="2"/>
  <c r="F272" i="7"/>
  <c r="F288" i="7"/>
  <c r="F894" i="7"/>
  <c r="F316" i="7"/>
  <c r="F279" i="7"/>
  <c r="F282" i="7"/>
  <c r="F287" i="7"/>
  <c r="F301" i="7"/>
  <c r="F290" i="7"/>
  <c r="F859" i="7"/>
  <c r="F847" i="7"/>
  <c r="F886" i="7"/>
  <c r="F860" i="7"/>
  <c r="F853" i="7"/>
  <c r="F840" i="7"/>
  <c r="F896" i="7"/>
  <c r="F870" i="7"/>
  <c r="F889" i="7"/>
  <c r="F327" i="7"/>
  <c r="F305" i="7"/>
  <c r="F294" i="7"/>
  <c r="F904" i="7"/>
  <c r="F265" i="7"/>
  <c r="F270" i="7"/>
  <c r="F292" i="7"/>
  <c r="F834" i="7"/>
  <c r="F835" i="7"/>
  <c r="F895" i="7"/>
  <c r="F318" i="7"/>
  <c r="F872" i="7"/>
  <c r="F291" i="7"/>
  <c r="F836" i="7"/>
  <c r="F268" i="7"/>
  <c r="F876" i="7"/>
  <c r="F887" i="7"/>
  <c r="F879" i="7"/>
  <c r="F312" i="7"/>
  <c r="F903" i="7"/>
  <c r="F837" i="7"/>
  <c r="F328" i="7"/>
  <c r="F913" i="7"/>
  <c r="F295" i="7"/>
  <c r="F858" i="7"/>
  <c r="F273" i="7"/>
  <c r="F307" i="7"/>
  <c r="F890" i="7"/>
  <c r="F264" i="7"/>
  <c r="F849" i="7"/>
  <c r="F832" i="7"/>
  <c r="F897" i="7"/>
  <c r="F867" i="7"/>
  <c r="F304" i="7"/>
  <c r="F308" i="7"/>
  <c r="F298" i="7"/>
  <c r="F864" i="7"/>
  <c r="F861" i="7"/>
  <c r="F873" i="7"/>
  <c r="F839" i="7"/>
  <c r="F825" i="7"/>
  <c r="F320" i="7"/>
  <c r="F838" i="7"/>
  <c r="F2261" i="7"/>
  <c r="F909" i="7"/>
  <c r="F885" i="7"/>
  <c r="F296" i="7"/>
  <c r="F322" i="7"/>
  <c r="F863" i="7"/>
  <c r="F293" i="7"/>
  <c r="F289" i="7"/>
  <c r="F833" i="7"/>
  <c r="F275" i="7"/>
  <c r="F868" i="7"/>
  <c r="F826" i="7"/>
  <c r="F829" i="7"/>
  <c r="F319" i="7"/>
  <c r="F866" i="7"/>
  <c r="F848" i="7"/>
  <c r="F905" i="7"/>
  <c r="F309" i="7"/>
  <c r="F857" i="7"/>
  <c r="F306" i="7"/>
  <c r="F854" i="7"/>
  <c r="F303" i="7"/>
  <c r="F855" i="7"/>
  <c r="F266" i="7"/>
  <c r="F901" i="7"/>
  <c r="F846" i="7"/>
  <c r="F310" i="7"/>
  <c r="F902" i="7"/>
  <c r="F314" i="7"/>
  <c r="F899" i="7"/>
  <c r="F285" i="7"/>
  <c r="F888" i="7"/>
  <c r="F278" i="7"/>
  <c r="F852" i="7"/>
  <c r="F326" i="7"/>
  <c r="F831" i="7"/>
  <c r="F900" i="7"/>
  <c r="F280" i="7"/>
  <c r="F844" i="7"/>
  <c r="F324" i="7"/>
  <c r="F311" i="7"/>
  <c r="F286" i="7"/>
  <c r="F277" i="7"/>
  <c r="F830" i="7"/>
  <c r="F911" i="7"/>
  <c r="F842" i="7"/>
  <c r="F824" i="7"/>
  <c r="F325" i="7"/>
  <c r="F884" i="7"/>
  <c r="F880" i="7"/>
  <c r="F865" i="7"/>
  <c r="F906" i="7"/>
  <c r="F827" i="7"/>
  <c r="F912" i="7"/>
  <c r="F874" i="7"/>
  <c r="F875" i="7"/>
  <c r="F898" i="7"/>
  <c r="F269" i="7"/>
  <c r="F315" i="7"/>
  <c r="F883" i="7"/>
  <c r="F862" i="7"/>
  <c r="F281" i="7"/>
  <c r="F881" i="7"/>
  <c r="F851" i="7"/>
  <c r="F276" i="7"/>
  <c r="F850" i="7"/>
  <c r="F910" i="7"/>
  <c r="H2261" i="7" a="1"/>
  <c r="F271" i="7"/>
  <c r="F267" i="7"/>
  <c r="F321" i="7"/>
  <c r="F823" i="7"/>
  <c r="F828" i="7"/>
  <c r="F843" i="7"/>
  <c r="F317" i="7"/>
  <c r="F877" i="7"/>
  <c r="F299" i="7"/>
  <c r="F893" i="7"/>
  <c r="F300" i="7"/>
  <c r="F302" i="7"/>
  <c r="F878" i="7"/>
  <c r="F283" i="7"/>
  <c r="F323" i="7"/>
  <c r="F297" i="7"/>
  <c r="F856" i="7"/>
  <c r="F871" i="7"/>
  <c r="F882" i="7"/>
  <c r="F274" i="7"/>
  <c r="F869" i="7"/>
  <c r="F907" i="7"/>
  <c r="F908" i="7"/>
  <c r="F841" i="7"/>
  <c r="F284" i="7"/>
  <c r="F891" i="7"/>
  <c r="F845" i="7"/>
  <c r="F892" i="7"/>
  <c r="F313" i="7"/>
  <c r="H2261" i="7" l="1"/>
  <c r="B2263" i="7"/>
  <c r="B9" i="2"/>
  <c r="F941" i="7"/>
  <c r="F972" i="7"/>
  <c r="F958" i="7"/>
  <c r="F946" i="7"/>
  <c r="F951" i="7"/>
  <c r="F986" i="7"/>
  <c r="F992" i="7"/>
  <c r="F988" i="7"/>
  <c r="F983" i="7"/>
  <c r="F982" i="7"/>
  <c r="F927" i="7"/>
  <c r="F994" i="7"/>
  <c r="F998" i="7"/>
  <c r="F968" i="7"/>
  <c r="F959" i="7"/>
  <c r="F976" i="7"/>
  <c r="F999" i="7"/>
  <c r="F940" i="7"/>
  <c r="F980" i="7"/>
  <c r="F920" i="7"/>
  <c r="F922" i="7"/>
  <c r="F966" i="7"/>
  <c r="F930" i="7"/>
  <c r="F925" i="7"/>
  <c r="F937" i="7"/>
  <c r="F963" i="7"/>
  <c r="F985" i="7"/>
  <c r="F975" i="7"/>
  <c r="F945" i="7"/>
  <c r="F954" i="7"/>
  <c r="F932" i="7"/>
  <c r="F2262" i="7"/>
  <c r="F918" i="7"/>
  <c r="F973" i="7"/>
  <c r="F993" i="7"/>
  <c r="F995" i="7"/>
  <c r="F989" i="7"/>
  <c r="F949" i="7"/>
  <c r="H2262" i="7" a="1"/>
  <c r="F944" i="7"/>
  <c r="F928" i="7"/>
  <c r="F970" i="7"/>
  <c r="F955" i="7"/>
  <c r="F921" i="7"/>
  <c r="F935" i="7"/>
  <c r="F948" i="7"/>
  <c r="F971" i="7"/>
  <c r="F919" i="7"/>
  <c r="F929" i="7"/>
  <c r="F936" i="7"/>
  <c r="F923" i="7"/>
  <c r="F961" i="7"/>
  <c r="F953" i="7"/>
  <c r="F1003" i="7"/>
  <c r="F965" i="7"/>
  <c r="F956" i="7"/>
  <c r="F931" i="7"/>
  <c r="F1001" i="7"/>
  <c r="F987" i="7"/>
  <c r="F915" i="7"/>
  <c r="F978" i="7"/>
  <c r="F938" i="7"/>
  <c r="F997" i="7"/>
  <c r="F943" i="7"/>
  <c r="F981" i="7"/>
  <c r="F947" i="7"/>
  <c r="F934" i="7"/>
  <c r="F924" i="7"/>
  <c r="F969" i="7"/>
  <c r="F950" i="7"/>
  <c r="F991" i="7"/>
  <c r="F952" i="7"/>
  <c r="F1002" i="7"/>
  <c r="F990" i="7"/>
  <c r="F916" i="7"/>
  <c r="F964" i="7"/>
  <c r="F967" i="7"/>
  <c r="F926" i="7"/>
  <c r="F933" i="7"/>
  <c r="F979" i="7"/>
  <c r="F1000" i="7"/>
  <c r="F996" i="7"/>
  <c r="F942" i="7"/>
  <c r="F914" i="7"/>
  <c r="F960" i="7"/>
  <c r="F962" i="7"/>
  <c r="F939" i="7"/>
  <c r="F977" i="7"/>
  <c r="F957" i="7"/>
  <c r="F974" i="7"/>
  <c r="F984" i="7"/>
  <c r="F1004" i="7"/>
  <c r="F917" i="7"/>
  <c r="H2262" i="7" l="1"/>
  <c r="B2264" i="7"/>
  <c r="B10" i="2"/>
  <c r="F1036" i="7"/>
  <c r="F1009" i="7"/>
  <c r="F1028" i="7"/>
  <c r="F1055" i="7"/>
  <c r="F1043" i="7"/>
  <c r="F1041" i="7"/>
  <c r="F1062" i="7"/>
  <c r="F1017" i="7"/>
  <c r="F1077" i="7"/>
  <c r="F1005" i="7"/>
  <c r="F1035" i="7"/>
  <c r="F1072" i="7"/>
  <c r="F1069" i="7"/>
  <c r="F1054" i="7"/>
  <c r="F1053" i="7"/>
  <c r="F1018" i="7"/>
  <c r="F1052" i="7"/>
  <c r="F1045" i="7"/>
  <c r="F1083" i="7"/>
  <c r="F1074" i="7"/>
  <c r="F1010" i="7"/>
  <c r="F1095" i="7"/>
  <c r="F1071" i="7"/>
  <c r="H2263" i="7" a="1"/>
  <c r="F1068" i="7"/>
  <c r="F1086" i="7"/>
  <c r="F1082" i="7"/>
  <c r="F1073" i="7"/>
  <c r="F1065" i="7"/>
  <c r="F2263" i="7"/>
  <c r="F1048" i="7"/>
  <c r="F1078" i="7"/>
  <c r="F1093" i="7"/>
  <c r="F1007" i="7"/>
  <c r="F1012" i="7"/>
  <c r="F1059" i="7"/>
  <c r="F1060" i="7"/>
  <c r="F1051" i="7"/>
  <c r="F1020" i="7"/>
  <c r="F1039" i="7"/>
  <c r="F1056" i="7"/>
  <c r="F1016" i="7"/>
  <c r="F1023" i="7"/>
  <c r="F1019" i="7"/>
  <c r="F1024" i="7"/>
  <c r="F1032" i="7"/>
  <c r="F1050" i="7"/>
  <c r="F1088" i="7"/>
  <c r="F1058" i="7"/>
  <c r="F1013" i="7"/>
  <c r="F1038" i="7"/>
  <c r="F1047" i="7"/>
  <c r="F1040" i="7"/>
  <c r="F1064" i="7"/>
  <c r="F1087" i="7"/>
  <c r="F1089" i="7"/>
  <c r="F1067" i="7"/>
  <c r="F1085" i="7"/>
  <c r="F1042" i="7"/>
  <c r="F1025" i="7"/>
  <c r="F1027" i="7"/>
  <c r="F1066" i="7"/>
  <c r="F1029" i="7"/>
  <c r="F1044" i="7"/>
  <c r="F1081" i="7"/>
  <c r="F1070" i="7"/>
  <c r="F1030" i="7"/>
  <c r="F1011" i="7"/>
  <c r="F1079" i="7"/>
  <c r="F1076" i="7"/>
  <c r="F1034" i="7"/>
  <c r="F1006" i="7"/>
  <c r="F1033" i="7"/>
  <c r="F1063" i="7"/>
  <c r="F1061" i="7"/>
  <c r="F1026" i="7"/>
  <c r="F1046" i="7"/>
  <c r="F1057" i="7"/>
  <c r="F1084" i="7"/>
  <c r="F1008" i="7"/>
  <c r="F1022" i="7"/>
  <c r="F1094" i="7"/>
  <c r="F1092" i="7"/>
  <c r="F1031" i="7"/>
  <c r="F1021" i="7"/>
  <c r="F1049" i="7"/>
  <c r="F1080" i="7"/>
  <c r="F1091" i="7"/>
  <c r="F1015" i="7"/>
  <c r="F1037" i="7"/>
  <c r="F1090" i="7"/>
  <c r="F1014" i="7"/>
  <c r="F1075" i="7"/>
  <c r="H2263" i="7" l="1"/>
  <c r="B2265" i="7"/>
  <c r="B11" i="2"/>
  <c r="F1147" i="7"/>
  <c r="H2264" i="7" a="1"/>
  <c r="F1182" i="7"/>
  <c r="F1172" i="7"/>
  <c r="F1123" i="7"/>
  <c r="F1178" i="7"/>
  <c r="F1157" i="7"/>
  <c r="F1115" i="7"/>
  <c r="F1137" i="7"/>
  <c r="F1118" i="7"/>
  <c r="F1144" i="7"/>
  <c r="F1116" i="7"/>
  <c r="F1146" i="7"/>
  <c r="F1148" i="7"/>
  <c r="F1140" i="7"/>
  <c r="F1162" i="7"/>
  <c r="F1128" i="7"/>
  <c r="F1156" i="7"/>
  <c r="F1113" i="7"/>
  <c r="F1183" i="7"/>
  <c r="F1119" i="7"/>
  <c r="F1176" i="7"/>
  <c r="F1096" i="7"/>
  <c r="F1114" i="7"/>
  <c r="F1149" i="7"/>
  <c r="F1145" i="7"/>
  <c r="F1163" i="7"/>
  <c r="F1143" i="7"/>
  <c r="F1159" i="7"/>
  <c r="F1108" i="7"/>
  <c r="F1165" i="7"/>
  <c r="F1110" i="7"/>
  <c r="F1132" i="7"/>
  <c r="F1100" i="7"/>
  <c r="F1134" i="7"/>
  <c r="F1169" i="7"/>
  <c r="F1103" i="7"/>
  <c r="F1152" i="7"/>
  <c r="F1174" i="7"/>
  <c r="F1097" i="7"/>
  <c r="F1131" i="7"/>
  <c r="F1173" i="7"/>
  <c r="F1129" i="7"/>
  <c r="F1171" i="7"/>
  <c r="F1181" i="7"/>
  <c r="F1153" i="7"/>
  <c r="F1142" i="7"/>
  <c r="F2264" i="7"/>
  <c r="F1127" i="7"/>
  <c r="F1125" i="7"/>
  <c r="F1133" i="7"/>
  <c r="F1106" i="7"/>
  <c r="F1179" i="7"/>
  <c r="F1170" i="7"/>
  <c r="F1160" i="7"/>
  <c r="F1109" i="7"/>
  <c r="F1158" i="7"/>
  <c r="F1166" i="7"/>
  <c r="F1135" i="7"/>
  <c r="F1121" i="7"/>
  <c r="F1177" i="7"/>
  <c r="F1126" i="7"/>
  <c r="F1151" i="7"/>
  <c r="F1136" i="7"/>
  <c r="F1102" i="7"/>
  <c r="F1098" i="7"/>
  <c r="F1155" i="7"/>
  <c r="F1168" i="7"/>
  <c r="F1167" i="7"/>
  <c r="F1117" i="7"/>
  <c r="F1150" i="7"/>
  <c r="F1130" i="7"/>
  <c r="F1186" i="7"/>
  <c r="F1112" i="7"/>
  <c r="F1180" i="7"/>
  <c r="F1111" i="7"/>
  <c r="F1105" i="7"/>
  <c r="F1141" i="7"/>
  <c r="F1161" i="7"/>
  <c r="F1120" i="7"/>
  <c r="F1139" i="7"/>
  <c r="F1124" i="7"/>
  <c r="F1185" i="7"/>
  <c r="F1101" i="7"/>
  <c r="F1107" i="7"/>
  <c r="F1138" i="7"/>
  <c r="F1099" i="7"/>
  <c r="F1184" i="7"/>
  <c r="F1164" i="7"/>
  <c r="F1175" i="7"/>
  <c r="F1104" i="7"/>
  <c r="F1154" i="7"/>
  <c r="F1122" i="7"/>
  <c r="H2264" i="7" l="1"/>
  <c r="B2266" i="7"/>
  <c r="B12" i="2"/>
  <c r="F1243" i="7"/>
  <c r="F1195" i="7"/>
  <c r="F1255" i="7"/>
  <c r="F1238" i="7"/>
  <c r="F1261" i="7"/>
  <c r="F1193" i="7"/>
  <c r="F1246" i="7"/>
  <c r="F1228" i="7"/>
  <c r="F1205" i="7"/>
  <c r="F1256" i="7"/>
  <c r="F1201" i="7"/>
  <c r="F1244" i="7"/>
  <c r="F1232" i="7"/>
  <c r="F1271" i="7"/>
  <c r="F1270" i="7"/>
  <c r="F1268" i="7"/>
  <c r="F1225" i="7"/>
  <c r="F1220" i="7"/>
  <c r="F1265" i="7"/>
  <c r="F1194" i="7"/>
  <c r="F1247" i="7"/>
  <c r="F1206" i="7"/>
  <c r="F1253" i="7"/>
  <c r="F1191" i="7"/>
  <c r="F1258" i="7"/>
  <c r="F1245" i="7"/>
  <c r="F1257" i="7"/>
  <c r="F1216" i="7"/>
  <c r="F1218" i="7"/>
  <c r="F1266" i="7"/>
  <c r="F1241" i="7"/>
  <c r="F1188" i="7"/>
  <c r="H2265" i="7" a="1"/>
  <c r="F1276" i="7"/>
  <c r="F1251" i="7"/>
  <c r="F1272" i="7"/>
  <c r="F1249" i="7"/>
  <c r="F1227" i="7"/>
  <c r="F1250" i="7"/>
  <c r="F1215" i="7"/>
  <c r="F1233" i="7"/>
  <c r="F1212" i="7"/>
  <c r="F1197" i="7"/>
  <c r="F1229" i="7"/>
  <c r="F1204" i="7"/>
  <c r="F1235" i="7"/>
  <c r="F1277" i="7"/>
  <c r="F1203" i="7"/>
  <c r="F1236" i="7"/>
  <c r="F2265" i="7"/>
  <c r="F1211" i="7"/>
  <c r="F1202" i="7"/>
  <c r="F1262" i="7"/>
  <c r="F1264" i="7"/>
  <c r="F1263" i="7"/>
  <c r="F1198" i="7"/>
  <c r="F1230" i="7"/>
  <c r="F1239" i="7"/>
  <c r="F1200" i="7"/>
  <c r="F1209" i="7"/>
  <c r="F1234" i="7"/>
  <c r="F1214" i="7"/>
  <c r="F1199" i="7"/>
  <c r="F1267" i="7"/>
  <c r="F1248" i="7"/>
  <c r="F1242" i="7"/>
  <c r="F1259" i="7"/>
  <c r="F1224" i="7"/>
  <c r="F1252" i="7"/>
  <c r="F1240" i="7"/>
  <c r="F1190" i="7"/>
  <c r="F1213" i="7"/>
  <c r="F1210" i="7"/>
  <c r="F1192" i="7"/>
  <c r="F1219" i="7"/>
  <c r="F1237" i="7"/>
  <c r="F1196" i="7"/>
  <c r="F1254" i="7"/>
  <c r="F1223" i="7"/>
  <c r="F1273" i="7"/>
  <c r="F1189" i="7"/>
  <c r="F1217" i="7"/>
  <c r="F1231" i="7"/>
  <c r="F1207" i="7"/>
  <c r="F1274" i="7"/>
  <c r="F1221" i="7"/>
  <c r="F1226" i="7"/>
  <c r="F1269" i="7"/>
  <c r="F1275" i="7"/>
  <c r="F1222" i="7"/>
  <c r="F1208" i="7"/>
  <c r="F1187" i="7"/>
  <c r="F1260" i="7"/>
  <c r="H2265" i="7" l="1"/>
  <c r="B2267" i="7"/>
  <c r="B13" i="2"/>
  <c r="F1367" i="7"/>
  <c r="F1323" i="7"/>
  <c r="F1285" i="7"/>
  <c r="F1356" i="7"/>
  <c r="F1301" i="7"/>
  <c r="F1307" i="7"/>
  <c r="F1361" i="7"/>
  <c r="H2266" i="7" a="1"/>
  <c r="F1280" i="7"/>
  <c r="F1368" i="7"/>
  <c r="F1362" i="7"/>
  <c r="F1345" i="7"/>
  <c r="F1327" i="7"/>
  <c r="F1333" i="7"/>
  <c r="F1288" i="7"/>
  <c r="F1329" i="7"/>
  <c r="F1302" i="7"/>
  <c r="F1338" i="7"/>
  <c r="F1308" i="7"/>
  <c r="F1289" i="7"/>
  <c r="F1300" i="7"/>
  <c r="F1365" i="7"/>
  <c r="F1332" i="7"/>
  <c r="F1299" i="7"/>
  <c r="F1278" i="7"/>
  <c r="F1305" i="7"/>
  <c r="F1343" i="7"/>
  <c r="F1364" i="7"/>
  <c r="F1312" i="7"/>
  <c r="F1297" i="7"/>
  <c r="F1340" i="7"/>
  <c r="F1348" i="7"/>
  <c r="F1320" i="7"/>
  <c r="F1293" i="7"/>
  <c r="F1295" i="7"/>
  <c r="F1342" i="7"/>
  <c r="F1306" i="7"/>
  <c r="F1346" i="7"/>
  <c r="F1290" i="7"/>
  <c r="F1283" i="7"/>
  <c r="F1316" i="7"/>
  <c r="F1354" i="7"/>
  <c r="F1326" i="7"/>
  <c r="F1336" i="7"/>
  <c r="F1352" i="7"/>
  <c r="F2266" i="7"/>
  <c r="F1350" i="7"/>
  <c r="F1318" i="7"/>
  <c r="F1281" i="7"/>
  <c r="F1309" i="7"/>
  <c r="F1311" i="7"/>
  <c r="F1304" i="7"/>
  <c r="F1357" i="7"/>
  <c r="F1317" i="7"/>
  <c r="F1355" i="7"/>
  <c r="F1337" i="7"/>
  <c r="F1292" i="7"/>
  <c r="F1319" i="7"/>
  <c r="F1341" i="7"/>
  <c r="F1363" i="7"/>
  <c r="F1296" i="7"/>
  <c r="F1310" i="7"/>
  <c r="F1314" i="7"/>
  <c r="F1353" i="7"/>
  <c r="F1324" i="7"/>
  <c r="F1334" i="7"/>
  <c r="F1294" i="7"/>
  <c r="F1347" i="7"/>
  <c r="F1358" i="7"/>
  <c r="F1315" i="7"/>
  <c r="F1286" i="7"/>
  <c r="F1339" i="7"/>
  <c r="F1360" i="7"/>
  <c r="F1366" i="7"/>
  <c r="F1331" i="7"/>
  <c r="F1287" i="7"/>
  <c r="F1303" i="7"/>
  <c r="F1321" i="7"/>
  <c r="F1322" i="7"/>
  <c r="F1335" i="7"/>
  <c r="F1313" i="7"/>
  <c r="F1298" i="7"/>
  <c r="F1282" i="7"/>
  <c r="F1279" i="7"/>
  <c r="F1351" i="7"/>
  <c r="F1330" i="7"/>
  <c r="F1291" i="7"/>
  <c r="F1344" i="7"/>
  <c r="F1328" i="7"/>
  <c r="F1325" i="7"/>
  <c r="F1284" i="7"/>
  <c r="F1359" i="7"/>
  <c r="F1349" i="7"/>
  <c r="H2266" i="7" l="1"/>
  <c r="B2268" i="7"/>
  <c r="B14" i="2"/>
  <c r="F1379" i="7"/>
  <c r="F1388" i="7"/>
  <c r="F2267" i="7"/>
  <c r="F1457" i="7"/>
  <c r="F1443" i="7"/>
  <c r="F1418" i="7"/>
  <c r="F1429" i="7"/>
  <c r="F1412" i="7"/>
  <c r="F1406" i="7"/>
  <c r="F1439" i="7"/>
  <c r="F1380" i="7"/>
  <c r="F1424" i="7"/>
  <c r="F1411" i="7"/>
  <c r="F1450" i="7"/>
  <c r="F1374" i="7"/>
  <c r="H2267" i="7" a="1"/>
  <c r="F1383" i="7"/>
  <c r="F1458" i="7"/>
  <c r="F1456" i="7"/>
  <c r="F1453" i="7"/>
  <c r="F1382" i="7"/>
  <c r="F1407" i="7"/>
  <c r="F1413" i="7"/>
  <c r="F1442" i="7"/>
  <c r="F1405" i="7"/>
  <c r="F1403" i="7"/>
  <c r="F1381" i="7"/>
  <c r="F1370" i="7"/>
  <c r="F1414" i="7"/>
  <c r="F1372" i="7"/>
  <c r="F1369" i="7"/>
  <c r="F1410" i="7"/>
  <c r="F1430" i="7"/>
  <c r="F1419" i="7"/>
  <c r="F1394" i="7"/>
  <c r="F1459" i="7"/>
  <c r="F1441" i="7"/>
  <c r="F1387" i="7"/>
  <c r="F1438" i="7"/>
  <c r="F1423" i="7"/>
  <c r="F1446" i="7"/>
  <c r="F1391" i="7"/>
  <c r="F1452" i="7"/>
  <c r="F1445" i="7"/>
  <c r="F1448" i="7"/>
  <c r="F1421" i="7"/>
  <c r="F1385" i="7"/>
  <c r="F1427" i="7"/>
  <c r="F1417" i="7"/>
  <c r="F1401" i="7"/>
  <c r="F1393" i="7"/>
  <c r="F1420" i="7"/>
  <c r="F1433" i="7"/>
  <c r="F1455" i="7"/>
  <c r="F1425" i="7"/>
  <c r="F1402" i="7"/>
  <c r="F1389" i="7"/>
  <c r="F1377" i="7"/>
  <c r="F1398" i="7"/>
  <c r="F1436" i="7"/>
  <c r="F1395" i="7"/>
  <c r="F1422" i="7"/>
  <c r="F1447" i="7"/>
  <c r="F1390" i="7"/>
  <c r="F1434" i="7"/>
  <c r="F1376" i="7"/>
  <c r="F1444" i="7"/>
  <c r="F1454" i="7"/>
  <c r="F1449" i="7"/>
  <c r="F1426" i="7"/>
  <c r="F1404" i="7"/>
  <c r="F1408" i="7"/>
  <c r="F1396" i="7"/>
  <c r="F1431" i="7"/>
  <c r="F1437" i="7"/>
  <c r="F1373" i="7"/>
  <c r="F1451" i="7"/>
  <c r="F1432" i="7"/>
  <c r="F1400" i="7"/>
  <c r="F1415" i="7"/>
  <c r="F1399" i="7"/>
  <c r="F1428" i="7"/>
  <c r="F1371" i="7"/>
  <c r="F1416" i="7"/>
  <c r="F1440" i="7"/>
  <c r="F1392" i="7"/>
  <c r="F1386" i="7"/>
  <c r="F1397" i="7"/>
  <c r="F1375" i="7"/>
  <c r="F1378" i="7"/>
  <c r="F1435" i="7"/>
  <c r="F1384" i="7"/>
  <c r="F1409" i="7"/>
  <c r="H2267" i="7" l="1"/>
  <c r="B2269" i="7"/>
  <c r="B15" i="2"/>
  <c r="H2268" i="7" a="1"/>
  <c r="F1494" i="7"/>
  <c r="F1495" i="7"/>
  <c r="F1466" i="7"/>
  <c r="F1532" i="7"/>
  <c r="F1526" i="7"/>
  <c r="F1497" i="7"/>
  <c r="F1531" i="7"/>
  <c r="F1541" i="7"/>
  <c r="F1527" i="7"/>
  <c r="F1477" i="7"/>
  <c r="F2268" i="7"/>
  <c r="F1468" i="7"/>
  <c r="F1540" i="7"/>
  <c r="F1522" i="7"/>
  <c r="F1502" i="7"/>
  <c r="F1518" i="7"/>
  <c r="F1524" i="7"/>
  <c r="F1550" i="7"/>
  <c r="F1523" i="7"/>
  <c r="F1514" i="7"/>
  <c r="F1510" i="7"/>
  <c r="F1548" i="7"/>
  <c r="F1485" i="7"/>
  <c r="F1475" i="7"/>
  <c r="F1538" i="7"/>
  <c r="F1488" i="7"/>
  <c r="F1513" i="7"/>
  <c r="F1543" i="7"/>
  <c r="F1533" i="7"/>
  <c r="F1515" i="7"/>
  <c r="F1462" i="7"/>
  <c r="F1487" i="7"/>
  <c r="F1506" i="7"/>
  <c r="F1478" i="7"/>
  <c r="F1546" i="7"/>
  <c r="F1464" i="7"/>
  <c r="F1511" i="7"/>
  <c r="F1525" i="7"/>
  <c r="F1530" i="7"/>
  <c r="F1535" i="7"/>
  <c r="F1461" i="7"/>
  <c r="F1503" i="7"/>
  <c r="F1504" i="7"/>
  <c r="F1529" i="7"/>
  <c r="F1498" i="7"/>
  <c r="F1499" i="7"/>
  <c r="F1517" i="7"/>
  <c r="F1474" i="7"/>
  <c r="F1536" i="7"/>
  <c r="F1539" i="7"/>
  <c r="F1542" i="7"/>
  <c r="F1481" i="7"/>
  <c r="F1534" i="7"/>
  <c r="F1516" i="7"/>
  <c r="F1473" i="7"/>
  <c r="F1480" i="7"/>
  <c r="F1470" i="7"/>
  <c r="F1463" i="7"/>
  <c r="F1469" i="7"/>
  <c r="F1496" i="7"/>
  <c r="F1482" i="7"/>
  <c r="F1479" i="7"/>
  <c r="F1486" i="7"/>
  <c r="F1519" i="7"/>
  <c r="F1484" i="7"/>
  <c r="F1512" i="7"/>
  <c r="F1505" i="7"/>
  <c r="F1467" i="7"/>
  <c r="F1465" i="7"/>
  <c r="F1490" i="7"/>
  <c r="F1500" i="7"/>
  <c r="F1508" i="7"/>
  <c r="F1521" i="7"/>
  <c r="F1493" i="7"/>
  <c r="F1483" i="7"/>
  <c r="F1507" i="7"/>
  <c r="F1537" i="7"/>
  <c r="F1476" i="7"/>
  <c r="F1489" i="7"/>
  <c r="F1471" i="7"/>
  <c r="F1545" i="7"/>
  <c r="F1472" i="7"/>
  <c r="F1549" i="7"/>
  <c r="F1460" i="7"/>
  <c r="F1491" i="7"/>
  <c r="F1547" i="7"/>
  <c r="F1501" i="7"/>
  <c r="F1492" i="7"/>
  <c r="F1509" i="7"/>
  <c r="F1520" i="7"/>
  <c r="F1544" i="7"/>
  <c r="F1528" i="7"/>
  <c r="H2268" i="7" l="1"/>
  <c r="B2270" i="7"/>
  <c r="B16" i="2"/>
  <c r="F1615" i="7"/>
  <c r="F1608" i="7"/>
  <c r="F1559" i="7"/>
  <c r="F1623" i="7"/>
  <c r="F1557" i="7"/>
  <c r="F1574" i="7"/>
  <c r="F1632" i="7"/>
  <c r="F1551" i="7"/>
  <c r="F1637" i="7"/>
  <c r="F1628" i="7"/>
  <c r="F1617" i="7"/>
  <c r="F1566" i="7"/>
  <c r="F1629" i="7"/>
  <c r="F1599" i="7"/>
  <c r="F1626" i="7"/>
  <c r="F1578" i="7"/>
  <c r="F1630" i="7"/>
  <c r="F1611" i="7"/>
  <c r="F1627" i="7"/>
  <c r="F1558" i="7"/>
  <c r="F1625" i="7"/>
  <c r="F1573" i="7"/>
  <c r="F1587" i="7"/>
  <c r="F1563" i="7"/>
  <c r="F1579" i="7"/>
  <c r="F1634" i="7"/>
  <c r="F1576" i="7"/>
  <c r="F1596" i="7"/>
  <c r="F1639" i="7"/>
  <c r="F1567" i="7"/>
  <c r="F1598" i="7"/>
  <c r="F1569" i="7"/>
  <c r="F1581" i="7"/>
  <c r="F1556" i="7"/>
  <c r="F1600" i="7"/>
  <c r="F1591" i="7"/>
  <c r="F1562" i="7"/>
  <c r="F1636" i="7"/>
  <c r="F1585" i="7"/>
  <c r="F1589" i="7"/>
  <c r="F1586" i="7"/>
  <c r="F1605" i="7"/>
  <c r="F1619" i="7"/>
  <c r="F1593" i="7"/>
  <c r="F1577" i="7"/>
  <c r="F1622" i="7"/>
  <c r="F1583" i="7"/>
  <c r="F1618" i="7"/>
  <c r="F1584" i="7"/>
  <c r="F1594" i="7"/>
  <c r="F1638" i="7"/>
  <c r="F1603" i="7"/>
  <c r="F1602" i="7"/>
  <c r="F1554" i="7"/>
  <c r="F1616" i="7"/>
  <c r="F1570" i="7"/>
  <c r="F1564" i="7"/>
  <c r="F1601" i="7"/>
  <c r="F1565" i="7"/>
  <c r="F1624" i="7"/>
  <c r="F1614" i="7"/>
  <c r="F1590" i="7"/>
  <c r="F1560" i="7"/>
  <c r="F1553" i="7"/>
  <c r="F1575" i="7"/>
  <c r="F1621" i="7"/>
  <c r="F1588" i="7"/>
  <c r="F1620" i="7"/>
  <c r="F1595" i="7"/>
  <c r="F1592" i="7"/>
  <c r="F1597" i="7"/>
  <c r="F1631" i="7"/>
  <c r="F1641" i="7"/>
  <c r="F1606" i="7"/>
  <c r="F1561" i="7"/>
  <c r="F1555" i="7"/>
  <c r="F1568" i="7"/>
  <c r="F1582" i="7"/>
  <c r="F1572" i="7"/>
  <c r="F1571" i="7"/>
  <c r="F1640" i="7"/>
  <c r="F1604" i="7"/>
  <c r="F1607" i="7"/>
  <c r="F1613" i="7"/>
  <c r="F1633" i="7"/>
  <c r="F1635" i="7"/>
  <c r="F2269" i="7"/>
  <c r="F1612" i="7"/>
  <c r="F1552" i="7"/>
  <c r="F1580" i="7"/>
  <c r="F1610" i="7"/>
  <c r="F1609" i="7"/>
  <c r="H2269" i="7" a="1"/>
  <c r="H2269" i="7" l="1"/>
  <c r="B2271" i="7"/>
  <c r="B17" i="2"/>
  <c r="F1706" i="7"/>
  <c r="F1684" i="7"/>
  <c r="F1703" i="7"/>
  <c r="F1664" i="7"/>
  <c r="F1725" i="7"/>
  <c r="F1732" i="7"/>
  <c r="F1729" i="7"/>
  <c r="F1667" i="7"/>
  <c r="F1728" i="7"/>
  <c r="F1660" i="7"/>
  <c r="F1707" i="7"/>
  <c r="F1673" i="7"/>
  <c r="F1643" i="7"/>
  <c r="F1650" i="7"/>
  <c r="F1653" i="7"/>
  <c r="F1652" i="7"/>
  <c r="F1657" i="7"/>
  <c r="F1695" i="7"/>
  <c r="F1692" i="7"/>
  <c r="F1718" i="7"/>
  <c r="F1665" i="7"/>
  <c r="F1648" i="7"/>
  <c r="F1700" i="7"/>
  <c r="F1717" i="7"/>
  <c r="F1720" i="7"/>
  <c r="F1662" i="7"/>
  <c r="F1675" i="7"/>
  <c r="F1658" i="7"/>
  <c r="F1702" i="7"/>
  <c r="F1672" i="7"/>
  <c r="F1689" i="7"/>
  <c r="F1699" i="7"/>
  <c r="F1727" i="7"/>
  <c r="F1680" i="7"/>
  <c r="F1651" i="7"/>
  <c r="F1730" i="7"/>
  <c r="F1645" i="7"/>
  <c r="F1681" i="7"/>
  <c r="F1656" i="7"/>
  <c r="F1719" i="7"/>
  <c r="F1682" i="7"/>
  <c r="F1678" i="7"/>
  <c r="F1668" i="7"/>
  <c r="F1642" i="7"/>
  <c r="F1691" i="7"/>
  <c r="F1722" i="7"/>
  <c r="F1697" i="7"/>
  <c r="F1696" i="7"/>
  <c r="F1670" i="7"/>
  <c r="F1666" i="7"/>
  <c r="F1661" i="7"/>
  <c r="F1646" i="7"/>
  <c r="F2270" i="7"/>
  <c r="F1647" i="7"/>
  <c r="F1714" i="7"/>
  <c r="F1683" i="7"/>
  <c r="F1710" i="7"/>
  <c r="F1693" i="7"/>
  <c r="F1726" i="7"/>
  <c r="F1711" i="7"/>
  <c r="F1674" i="7"/>
  <c r="H2270" i="7" a="1"/>
  <c r="F1723" i="7"/>
  <c r="F1698" i="7"/>
  <c r="F1644" i="7"/>
  <c r="F1685" i="7"/>
  <c r="F1731" i="7"/>
  <c r="F1708" i="7"/>
  <c r="F1701" i="7"/>
  <c r="F1694" i="7"/>
  <c r="F1687" i="7"/>
  <c r="F1704" i="7"/>
  <c r="F1671" i="7"/>
  <c r="F1716" i="7"/>
  <c r="F1715" i="7"/>
  <c r="F1679" i="7"/>
  <c r="F1655" i="7"/>
  <c r="F1721" i="7"/>
  <c r="F1676" i="7"/>
  <c r="F1686" i="7"/>
  <c r="F1649" i="7"/>
  <c r="F1677" i="7"/>
  <c r="F1688" i="7"/>
  <c r="F1705" i="7"/>
  <c r="F1690" i="7"/>
  <c r="F1724" i="7"/>
  <c r="F1709" i="7"/>
  <c r="F1663" i="7"/>
  <c r="F1669" i="7"/>
  <c r="F1712" i="7"/>
  <c r="F1659" i="7"/>
  <c r="F1713" i="7"/>
  <c r="F1654" i="7"/>
  <c r="H2270" i="7" l="1"/>
  <c r="B2272" i="7"/>
  <c r="B18" i="2"/>
  <c r="F1818" i="7"/>
  <c r="F1772" i="7"/>
  <c r="F1765" i="7"/>
  <c r="F1776" i="7"/>
  <c r="F1753" i="7"/>
  <c r="H2271" i="7" a="1"/>
  <c r="F1790" i="7"/>
  <c r="F1784" i="7"/>
  <c r="F1794" i="7"/>
  <c r="F1782" i="7"/>
  <c r="F1807" i="7"/>
  <c r="F1811" i="7"/>
  <c r="F1799" i="7"/>
  <c r="F1802" i="7"/>
  <c r="F1743" i="7"/>
  <c r="F1814" i="7"/>
  <c r="F1769" i="7"/>
  <c r="F1815" i="7"/>
  <c r="F1822" i="7"/>
  <c r="F1804" i="7"/>
  <c r="F1781" i="7"/>
  <c r="F1756" i="7"/>
  <c r="F1797" i="7"/>
  <c r="F1823" i="7"/>
  <c r="F1763" i="7"/>
  <c r="F1771" i="7"/>
  <c r="F1809" i="7"/>
  <c r="F1796" i="7"/>
  <c r="F1742" i="7"/>
  <c r="F1760" i="7"/>
  <c r="F1787" i="7"/>
  <c r="F1739" i="7"/>
  <c r="F1768" i="7"/>
  <c r="F1759" i="7"/>
  <c r="F1817" i="7"/>
  <c r="F1740" i="7"/>
  <c r="F1761" i="7"/>
  <c r="F1812" i="7"/>
  <c r="F1766" i="7"/>
  <c r="F1778" i="7"/>
  <c r="F1821" i="7"/>
  <c r="F1792" i="7"/>
  <c r="F1735" i="7"/>
  <c r="F1795" i="7"/>
  <c r="F1783" i="7"/>
  <c r="F1755" i="7"/>
  <c r="F1816" i="7"/>
  <c r="F1780" i="7"/>
  <c r="F1800" i="7"/>
  <c r="F1789" i="7"/>
  <c r="F1748" i="7"/>
  <c r="F1754" i="7"/>
  <c r="F2271" i="7"/>
  <c r="F1737" i="7"/>
  <c r="F1779" i="7"/>
  <c r="F1762" i="7"/>
  <c r="F1820" i="7"/>
  <c r="F1819" i="7"/>
  <c r="F1745" i="7"/>
  <c r="F1801" i="7"/>
  <c r="F1744" i="7"/>
  <c r="F1741" i="7"/>
  <c r="F1736" i="7"/>
  <c r="F1738" i="7"/>
  <c r="F1810" i="7"/>
  <c r="F1764" i="7"/>
  <c r="F1773" i="7"/>
  <c r="F1775" i="7"/>
  <c r="F1746" i="7"/>
  <c r="F1751" i="7"/>
  <c r="F1788" i="7"/>
  <c r="F1734" i="7"/>
  <c r="F1774" i="7"/>
  <c r="F1785" i="7"/>
  <c r="F1798" i="7"/>
  <c r="F1733" i="7"/>
  <c r="F1767" i="7"/>
  <c r="F1757" i="7"/>
  <c r="F1803" i="7"/>
  <c r="F1813" i="7"/>
  <c r="F1749" i="7"/>
  <c r="F1806" i="7"/>
  <c r="F1786" i="7"/>
  <c r="F1747" i="7"/>
  <c r="F1793" i="7"/>
  <c r="F1752" i="7"/>
  <c r="F1750" i="7"/>
  <c r="F1758" i="7"/>
  <c r="F1777" i="7"/>
  <c r="F1808" i="7"/>
  <c r="F1791" i="7"/>
  <c r="F1770" i="7"/>
  <c r="F1805" i="7"/>
  <c r="H2271" i="7" l="1"/>
  <c r="B2273" i="7"/>
  <c r="B19" i="2"/>
  <c r="F1867" i="7"/>
  <c r="F1894" i="7"/>
  <c r="F1886" i="7"/>
  <c r="F1848" i="7"/>
  <c r="F2272" i="7"/>
  <c r="F1877" i="7"/>
  <c r="F1834" i="7"/>
  <c r="F1903" i="7"/>
  <c r="F1853" i="7"/>
  <c r="F1893" i="7"/>
  <c r="F1855" i="7"/>
  <c r="F1887" i="7"/>
  <c r="F1824" i="7"/>
  <c r="F1837" i="7"/>
  <c r="F1909" i="7"/>
  <c r="F1831" i="7"/>
  <c r="F1850" i="7"/>
  <c r="F1910" i="7"/>
  <c r="F1879" i="7"/>
  <c r="F1845" i="7"/>
  <c r="F1846" i="7"/>
  <c r="F1836" i="7"/>
  <c r="F1892" i="7"/>
  <c r="F1875" i="7"/>
  <c r="F1835" i="7"/>
  <c r="F1840" i="7"/>
  <c r="F1913" i="7"/>
  <c r="F1902" i="7"/>
  <c r="F1864" i="7"/>
  <c r="F1874" i="7"/>
  <c r="F1870" i="7"/>
  <c r="F1884" i="7"/>
  <c r="F1871" i="7"/>
  <c r="F1842" i="7"/>
  <c r="F1880" i="7"/>
  <c r="F1882" i="7"/>
  <c r="F1895" i="7"/>
  <c r="F1904" i="7"/>
  <c r="F1863" i="7"/>
  <c r="F1860" i="7"/>
  <c r="F1839" i="7"/>
  <c r="F1862" i="7"/>
  <c r="F1857" i="7"/>
  <c r="F1912" i="7"/>
  <c r="F1897" i="7"/>
  <c r="F1859" i="7"/>
  <c r="F1851" i="7"/>
  <c r="F1854" i="7"/>
  <c r="F1898" i="7"/>
  <c r="F1865" i="7"/>
  <c r="F1847" i="7"/>
  <c r="F1849" i="7"/>
  <c r="F1827" i="7"/>
  <c r="F1843" i="7"/>
  <c r="F1858" i="7"/>
  <c r="F1825" i="7"/>
  <c r="F1868" i="7"/>
  <c r="F1869" i="7"/>
  <c r="F1866" i="7"/>
  <c r="F1889" i="7"/>
  <c r="F1906" i="7"/>
  <c r="F1873" i="7"/>
  <c r="F1876" i="7"/>
  <c r="F1911" i="7"/>
  <c r="F1844" i="7"/>
  <c r="F1878" i="7"/>
  <c r="F1841" i="7"/>
  <c r="F1900" i="7"/>
  <c r="F1891" i="7"/>
  <c r="F1881" i="7"/>
  <c r="F1838" i="7"/>
  <c r="F1888" i="7"/>
  <c r="F1829" i="7"/>
  <c r="F1828" i="7"/>
  <c r="F1899" i="7"/>
  <c r="F1896" i="7"/>
  <c r="F1883" i="7"/>
  <c r="F1885" i="7"/>
  <c r="F1901" i="7"/>
  <c r="F1905" i="7"/>
  <c r="F1861" i="7"/>
  <c r="F1833" i="7"/>
  <c r="F1856" i="7"/>
  <c r="F1907" i="7"/>
  <c r="F1890" i="7"/>
  <c r="F1830" i="7"/>
  <c r="F1832" i="7"/>
  <c r="F1908" i="7"/>
  <c r="F1826" i="7"/>
  <c r="H2272" i="7" a="1"/>
  <c r="F1872" i="7"/>
  <c r="F1852" i="7"/>
  <c r="F1914" i="7"/>
  <c r="H2272" i="7" l="1"/>
  <c r="B2274" i="7"/>
  <c r="B20" i="2"/>
  <c r="F1966" i="7"/>
  <c r="F1920" i="7"/>
  <c r="F1976" i="7"/>
  <c r="F1924" i="7"/>
  <c r="F1915" i="7"/>
  <c r="F1945" i="7"/>
  <c r="F1985" i="7"/>
  <c r="F1975" i="7"/>
  <c r="F1942" i="7"/>
  <c r="F1972" i="7"/>
  <c r="F1968" i="7"/>
  <c r="F1956" i="7"/>
  <c r="F1998" i="7"/>
  <c r="F1946" i="7"/>
  <c r="F1931" i="7"/>
  <c r="F1934" i="7"/>
  <c r="F1990" i="7"/>
  <c r="F1951" i="7"/>
  <c r="F1918" i="7"/>
  <c r="F1932" i="7"/>
  <c r="F1963" i="7"/>
  <c r="F1982" i="7"/>
  <c r="H2273" i="7" a="1"/>
  <c r="F1930" i="7"/>
  <c r="F1933" i="7"/>
  <c r="F1970" i="7"/>
  <c r="F1994" i="7"/>
  <c r="F1984" i="7"/>
  <c r="F1996" i="7"/>
  <c r="F1958" i="7"/>
  <c r="F1983" i="7"/>
  <c r="F1919" i="7"/>
  <c r="F1971" i="7"/>
  <c r="F1953" i="7"/>
  <c r="F1926" i="7"/>
  <c r="F1967" i="7"/>
  <c r="F1979" i="7"/>
  <c r="F1962" i="7"/>
  <c r="F1999" i="7"/>
  <c r="F1997" i="7"/>
  <c r="F1927" i="7"/>
  <c r="F1943" i="7"/>
  <c r="F1954" i="7"/>
  <c r="F1957" i="7"/>
  <c r="F1965" i="7"/>
  <c r="F1987" i="7"/>
  <c r="F1988" i="7"/>
  <c r="F1974" i="7"/>
  <c r="F2002" i="7"/>
  <c r="F2001" i="7"/>
  <c r="F1923" i="7"/>
  <c r="F1940" i="7"/>
  <c r="F1955" i="7"/>
  <c r="F1941" i="7"/>
  <c r="F1922" i="7"/>
  <c r="F1959" i="7"/>
  <c r="F1929" i="7"/>
  <c r="F1977" i="7"/>
  <c r="F1944" i="7"/>
  <c r="F2273" i="7"/>
  <c r="F1921" i="7"/>
  <c r="F1969" i="7"/>
  <c r="F1916" i="7"/>
  <c r="F1981" i="7"/>
  <c r="F1936" i="7"/>
  <c r="F1978" i="7"/>
  <c r="F1937" i="7"/>
  <c r="F1961" i="7"/>
  <c r="F1995" i="7"/>
  <c r="F2003" i="7"/>
  <c r="F1989" i="7"/>
  <c r="F1991" i="7"/>
  <c r="F1917" i="7"/>
  <c r="F1950" i="7"/>
  <c r="F1938" i="7"/>
  <c r="F1947" i="7"/>
  <c r="F1939" i="7"/>
  <c r="F1948" i="7"/>
  <c r="F1952" i="7"/>
  <c r="F1980" i="7"/>
  <c r="F1949" i="7"/>
  <c r="F1992" i="7"/>
  <c r="F1973" i="7"/>
  <c r="F1960" i="7"/>
  <c r="F1964" i="7"/>
  <c r="F1935" i="7"/>
  <c r="F1928" i="7"/>
  <c r="F2004" i="7"/>
  <c r="F2000" i="7"/>
  <c r="F1925" i="7"/>
  <c r="F1993" i="7"/>
  <c r="F1986" i="7"/>
  <c r="F2005" i="7"/>
  <c r="H2273" i="7" l="1"/>
  <c r="B2275" i="7"/>
  <c r="B21" i="2"/>
  <c r="F2060" i="7"/>
  <c r="F2024" i="7"/>
  <c r="F2009" i="7"/>
  <c r="F2030" i="7"/>
  <c r="F2020" i="7"/>
  <c r="F2019" i="7"/>
  <c r="F2090" i="7"/>
  <c r="F2034" i="7"/>
  <c r="F2044" i="7"/>
  <c r="F2095" i="7"/>
  <c r="F2021" i="7"/>
  <c r="F2010" i="7"/>
  <c r="F2087" i="7"/>
  <c r="F2049" i="7"/>
  <c r="F2057" i="7"/>
  <c r="F2017" i="7"/>
  <c r="F2088" i="7"/>
  <c r="F2050" i="7"/>
  <c r="F2012" i="7"/>
  <c r="F2014" i="7"/>
  <c r="F2033" i="7"/>
  <c r="F2037" i="7"/>
  <c r="F2031" i="7"/>
  <c r="F2096" i="7"/>
  <c r="F2007" i="7"/>
  <c r="F2064" i="7"/>
  <c r="F2053" i="7"/>
  <c r="F2018" i="7"/>
  <c r="F2028" i="7"/>
  <c r="F2077" i="7"/>
  <c r="F2026" i="7"/>
  <c r="F2079" i="7"/>
  <c r="F2055" i="7"/>
  <c r="F2089" i="7"/>
  <c r="F2058" i="7"/>
  <c r="H2274" i="7" a="1"/>
  <c r="F2008" i="7"/>
  <c r="F2039" i="7"/>
  <c r="F2083" i="7"/>
  <c r="F2042" i="7"/>
  <c r="F2052" i="7"/>
  <c r="F2043" i="7"/>
  <c r="F2027" i="7"/>
  <c r="F2038" i="7"/>
  <c r="F2022" i="7"/>
  <c r="F2274" i="7"/>
  <c r="F2063" i="7"/>
  <c r="F2045" i="7"/>
  <c r="F2070" i="7"/>
  <c r="F2092" i="7"/>
  <c r="F2065" i="7"/>
  <c r="F2094" i="7"/>
  <c r="F2011" i="7"/>
  <c r="F2076" i="7"/>
  <c r="F2071" i="7"/>
  <c r="F2068" i="7"/>
  <c r="F2051" i="7"/>
  <c r="F2047" i="7"/>
  <c r="F2075" i="7"/>
  <c r="F2067" i="7"/>
  <c r="F2048" i="7"/>
  <c r="F2062" i="7"/>
  <c r="F2040" i="7"/>
  <c r="F2025" i="7"/>
  <c r="F2032" i="7"/>
  <c r="F2041" i="7"/>
  <c r="F2059" i="7"/>
  <c r="F2084" i="7"/>
  <c r="F2080" i="7"/>
  <c r="F2078" i="7"/>
  <c r="F2081" i="7"/>
  <c r="F2073" i="7"/>
  <c r="F2061" i="7"/>
  <c r="F2069" i="7"/>
  <c r="F2023" i="7"/>
  <c r="F2074" i="7"/>
  <c r="F2006" i="7"/>
  <c r="F2029" i="7"/>
  <c r="F2056" i="7"/>
  <c r="F2082" i="7"/>
  <c r="F2054" i="7"/>
  <c r="F2036" i="7"/>
  <c r="F2016" i="7"/>
  <c r="F2085" i="7"/>
  <c r="F2035" i="7"/>
  <c r="F2046" i="7"/>
  <c r="F2015" i="7"/>
  <c r="F2072" i="7"/>
  <c r="F2013" i="7"/>
  <c r="F2093" i="7"/>
  <c r="F2066" i="7"/>
  <c r="F2091" i="7"/>
  <c r="F2086" i="7"/>
  <c r="H2274" i="7" l="1"/>
  <c r="B2276" i="7"/>
  <c r="H2275" i="7" a="1"/>
  <c r="F2275" i="7"/>
  <c r="H2275" i="7" l="1"/>
  <c r="B2277" i="7"/>
  <c r="H2276" i="7" a="1"/>
  <c r="F2276" i="7"/>
  <c r="H2276" i="7" l="1"/>
  <c r="B2278" i="7"/>
  <c r="F2277" i="7"/>
  <c r="H2277" i="7" a="1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<sst xmlns="http://schemas.openxmlformats.org/spreadsheetml/2006/main" count="5514" uniqueCount="906">
  <si>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</si>
  <si>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</si>
  <si>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</si>
  <si>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</si>
  <si>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</si>
  <si>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</si>
  <si>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</si>
  <si>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</si>
  <si>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</si>
  <si>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</si>
  <si>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</si>
  <si>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</si>
  <si>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</si>
  <si>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</si>
  <si>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</si>
  <si>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</si>
  <si>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</si>
  <si>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</si>
  <si>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</si>
  <si>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</si>
  <si>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</si>
  <si>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</si>
  <si>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</si>
  <si>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</si>
  <si>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</si>
  <si>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</si>
  <si>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</si>
  <si>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</si>
  <si>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</si>
  <si>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</si>
  <si>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</si>
  <si>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</si>
  <si>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</si>
  <si>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</si>
  <si>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</si>
  <si>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</si>
  <si>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</si>
  <si>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</si>
  <si>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</si>
  <si>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</si>
  <si>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</si>
  <si>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</si>
  <si>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</si>
  <si>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</si>
  <si>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</si>
  <si>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</si>
  <si>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</si>
  <si>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</si>
  <si>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</si>
  <si>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</si>
  <si>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</si>
  <si>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</si>
  <si>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</si>
  <si>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</si>
  <si>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</si>
  <si>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</si>
  <si>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</si>
  <si>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</si>
  <si>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</si>
  <si>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</si>
  <si>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</si>
  <si>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</si>
  <si>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</si>
  <si>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</si>
  <si>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</si>
  <si>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</si>
  <si>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</si>
  <si>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</si>
  <si>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</si>
  <si>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</si>
  <si>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</si>
  <si>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</si>
  <si>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</si>
  <si>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</si>
  <si>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</si>
  <si>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</si>
  <si>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</si>
  <si>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</si>
  <si>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</si>
  <si>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</si>
  <si>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</si>
  <si>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</si>
  <si>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</si>
  <si>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</si>
  <si>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</si>
  <si>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</si>
  <si>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</si>
  <si>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</si>
  <si>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</si>
  <si>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</si>
  <si>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</si>
  <si>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</si>
  <si>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</si>
  <si>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</si>
  <si>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</si>
  <si>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</si>
  <si>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</si>
  <si>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</si>
  <si>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</si>
  <si>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</si>
  <si>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</si>
  <si>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</si>
  <si>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</si>
  <si>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</si>
  <si>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</si>
  <si>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</si>
  <si>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</si>
  <si>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</si>
  <si>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</si>
  <si>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</si>
  <si>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</si>
  <si>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</si>
  <si>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</si>
  <si>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</si>
  <si>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</si>
  <si>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</si>
  <si>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</si>
  <si>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</si>
  <si>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</si>
  <si>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</si>
  <si>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</si>
  <si>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</si>
  <si>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</si>
  <si>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</si>
  <si>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</si>
  <si>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</si>
  <si>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</si>
  <si>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</si>
  <si>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</si>
  <si>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</si>
  <si>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</si>
  <si>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</si>
  <si>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</si>
  <si>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</si>
  <si>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</si>
  <si>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</si>
  <si>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</si>
  <si>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</si>
  <si>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</si>
  <si>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</si>
  <si>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</si>
  <si>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</si>
  <si>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</si>
  <si>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</si>
  <si>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</si>
  <si>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</si>
  <si>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</si>
  <si>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</si>
  <si>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</si>
  <si>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</si>
  <si>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</si>
  <si>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</si>
  <si>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</si>
  <si>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</si>
  <si>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</si>
  <si>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</si>
  <si>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</si>
  <si>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</si>
  <si>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</si>
  <si>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</si>
  <si>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</si>
  <si>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</si>
  <si>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</si>
  <si>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</si>
  <si>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</si>
  <si>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</si>
  <si>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</si>
  <si>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</si>
  <si>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</si>
  <si>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</si>
  <si>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</si>
  <si>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</si>
  <si>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</si>
  <si>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</si>
  <si>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</si>
  <si>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</si>
  <si>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</si>
  <si>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</si>
  <si>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</si>
  <si>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</si>
  <si>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</si>
  <si>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</si>
  <si>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</si>
  <si>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</si>
  <si>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</si>
  <si>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</si>
  <si>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</si>
  <si>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</si>
  <si>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</si>
  <si>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</si>
  <si>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</si>
  <si>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</si>
  <si>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</si>
  <si>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</si>
  <si>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</si>
  <si>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</si>
  <si>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</si>
  <si>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</si>
  <si>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</si>
  <si>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</si>
  <si>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</si>
  <si>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</si>
  <si>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</si>
  <si>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</si>
  <si>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</si>
  <si>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</si>
  <si>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</si>
  <si>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</si>
  <si>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</si>
  <si>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</si>
  <si>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</si>
  <si>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</si>
  <si>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</si>
  <si>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</si>
  <si>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</si>
  <si>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</si>
  <si>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</si>
  <si>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</si>
  <si>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</si>
  <si>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</si>
  <si>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</si>
  <si>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</si>
  <si>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</si>
  <si>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</si>
  <si>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</si>
  <si>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</si>
  <si>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</si>
  <si>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</si>
  <si>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</si>
  <si>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</si>
  <si>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</si>
  <si>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</si>
  <si>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</si>
  <si>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</si>
  <si>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</si>
  <si>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</si>
  <si>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</si>
  <si>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</si>
  <si>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</si>
  <si>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</si>
  <si>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</si>
  <si>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</si>
  <si>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</si>
  <si>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</si>
  <si>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</si>
  <si>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</si>
  <si>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</si>
  <si>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</si>
  <si>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</si>
  <si>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</si>
  <si>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</si>
  <si>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</si>
  <si>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</si>
  <si>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</si>
  <si>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</si>
  <si>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</si>
  <si>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</si>
  <si>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</si>
  <si>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</si>
  <si>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</si>
  <si>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</si>
  <si>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</si>
  <si>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</si>
  <si>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</si>
  <si>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</si>
  <si>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</si>
  <si>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</si>
  <si>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</si>
  <si>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</si>
  <si>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</si>
  <si>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</si>
  <si>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</si>
  <si>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</si>
  <si>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</si>
  <si>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</si>
  <si>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</si>
  <si>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</si>
  <si>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</si>
  <si>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</si>
  <si>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</si>
  <si>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</si>
  <si>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</si>
  <si>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</si>
  <si>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</si>
  <si>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</si>
  <si>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</si>
  <si>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</si>
  <si>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</si>
  <si>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</si>
  <si>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</si>
  <si>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</si>
  <si>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GASB</t>
  </si>
  <si>
    <t>Comtribution Rate Effective FY</t>
  </si>
  <si>
    <t>cont_rate_FY</t>
  </si>
  <si>
    <t>Amortization Payment, Total $ Amount</t>
  </si>
  <si>
    <t>Amo_Total_Amt</t>
  </si>
  <si>
    <t>Amortization Payment, Total Rate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</si>
  <si>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</si>
  <si>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</si>
  <si>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</si>
  <si>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</si>
  <si>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</si>
  <si>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</si>
  <si>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</si>
  <si>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</si>
  <si>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</si>
  <si>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</si>
  <si>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</si>
  <si>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</si>
  <si>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</si>
  <si>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</si>
  <si>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</si>
  <si>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</si>
  <si>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North_Dakota PERS Valuation 2001.pdf.Pg no.12</t>
  </si>
  <si>
    <t>North_Dakota PERS Valuation 2002.pdf.Pg no.14</t>
  </si>
  <si>
    <t>North_Dakota PERS Valuation 2003.pdf.Pg no.13</t>
  </si>
  <si>
    <t>North_Dakota PERS Valuation 2004.pdf.Pg no.13</t>
  </si>
  <si>
    <t>North_Dakota PERS Valuation 2005.pdf.Pg no.14</t>
  </si>
  <si>
    <t>North_Dakota PERS Valuation 2006.pdf.Pg no.13</t>
  </si>
  <si>
    <t>North_Dakota PERS Valuation 2007.pdf.Pg no.13</t>
  </si>
  <si>
    <t>North_Dakota PERS Valuation 2008.pdf.Pg no.12</t>
  </si>
  <si>
    <t>North_Dakota PERS Valuation 2009.pdf.Pg no.13</t>
  </si>
  <si>
    <t>North_Dakota PERS Valuation 2010.pdf.Pg no.14</t>
  </si>
  <si>
    <t>North_Dakota PERS Valuation 2011.pdf.Pg no.13</t>
  </si>
  <si>
    <t>North_Dakota PERS Valuation 2012.pdf.Pg no.13</t>
  </si>
  <si>
    <t>North_Dakota PERS Valuation 2013.pdf.Pg no.14</t>
  </si>
  <si>
    <t>North_Dakota PERS Valuation 2014.pdf.Pg no.14</t>
  </si>
  <si>
    <t>North_Dakota PERS Valuation 2015.pdf.Pg no.14</t>
  </si>
  <si>
    <t>North_Dakota PERS Valuation 2018.pdf.Pg no.14</t>
  </si>
  <si>
    <t>North_Dakota PERS Valuation 2019.pdf.Pg no.20</t>
  </si>
  <si>
    <t>North_Dakota PERS Valuation 2017.pdf.Pg no.16</t>
  </si>
  <si>
    <t>North_Dakota PERS Valuation 2018.pdf.Pg no.19</t>
  </si>
  <si>
    <t>North_Dakota PERS Valuation 2016.pdf.Pg no.16</t>
  </si>
  <si>
    <t>North_Dakota PERS Valuation 2015.pdf.Pg no.31</t>
  </si>
  <si>
    <t>North_Dakota PERS Valuation 2014.pdf.Pg no.32</t>
  </si>
  <si>
    <t>North_Dakota PERS Valuation 2013.pdf.Pg no.33</t>
  </si>
  <si>
    <t>North_Dakota PERS Valuation 2012.pdf.Pg no.32</t>
  </si>
  <si>
    <t>North_Dakota PERS Valuation 2011.pdf.Pg no.32</t>
  </si>
  <si>
    <t>North_Dakota PERS Valuation 2009.pdf.Pg no.31</t>
  </si>
  <si>
    <t>North_Dakota PERS Valuation 2007.pdf.Pg no.30</t>
  </si>
  <si>
    <t>GAM</t>
  </si>
  <si>
    <t>North_Dakota PERS Valuation 2001.pdf.Pg no.41</t>
  </si>
  <si>
    <t>North_Dakota PERS Valuation 2001.pdf.Pg no.40</t>
  </si>
  <si>
    <t>EAN</t>
  </si>
  <si>
    <t>North_Dakota PERS Valuation 2001.pdf.Pg no.44</t>
  </si>
  <si>
    <t>20 years</t>
  </si>
  <si>
    <t>Pg no.43</t>
  </si>
  <si>
    <t>North_Dakota PERS Valuation 2002.pdf.Pg no.32</t>
  </si>
  <si>
    <t>North_Dakota PERS Valuation 2002.pdf.Pg no.33</t>
  </si>
  <si>
    <t>Pg no.34</t>
  </si>
  <si>
    <t>Pg no.35</t>
  </si>
  <si>
    <t>North_Dakota PERS Valuation 2002.pdf.Pg no.36</t>
  </si>
  <si>
    <t>North_Dakota PERS Valuation 2003.pdf.Pg no.31</t>
  </si>
  <si>
    <t>North_Dakota PERS Valuation 2003.pdf.Pg no.32</t>
  </si>
  <si>
    <t>North_Dakota PERS Valuation 2003.pdf.Pg no.35</t>
  </si>
  <si>
    <t>North_Dakota PERS Valuation 2004.pdf.Pg no.32</t>
  </si>
  <si>
    <t>North_Dakota PERS Valuation 2004.pdf.Pg no.33</t>
  </si>
  <si>
    <t>North_Dakota PERS Valuation 2004.pdf.Pg no.36</t>
  </si>
  <si>
    <t>North_Dakota PERS Valuation 2005.pdf.Pg no.34</t>
  </si>
  <si>
    <t>North_Dakota PERS Valuation 2005.pdf.Pg no.35</t>
  </si>
  <si>
    <t>Pg no.37</t>
  </si>
  <si>
    <t>North_Dakota PERS Valuation 2005.pdf.Pg no.38</t>
  </si>
  <si>
    <t>North_Dakota PERS Valuation 2006.pdf.Pg no.38</t>
  </si>
  <si>
    <t>North_Dakota PERS Valuation 2006.pdf.Pg no.34</t>
  </si>
  <si>
    <t>North_Dakota PERS Valuation 2006.pdf.Pg no.33</t>
  </si>
  <si>
    <t>North_Dakota PERS Valuation 2007.pdf.Pg no.32</t>
  </si>
  <si>
    <t>North_Dakota PERS Valuation 2007.pdf.Pg no.33</t>
  </si>
  <si>
    <t>Pg no.36</t>
  </si>
  <si>
    <t>North_Dakota PERS Valuation 2007.pdf.Pg no.37</t>
  </si>
  <si>
    <t>North_Dakota PERS Valuation 2008.pdf.Pg no.33</t>
  </si>
  <si>
    <t>North_Dakota PERS Valuation 2008.pdf.Pg no.32</t>
  </si>
  <si>
    <t>North_Dakota PERS Valuation 2008.pdf.Pg no.37</t>
  </si>
  <si>
    <t>North_Dakota PERS Valuation 2009.pdf.Pg no.33</t>
  </si>
  <si>
    <t>North_Dakota PERS Valuation 2009.pdf.Pg no.34</t>
  </si>
  <si>
    <t>North_Dakota PERS Valuation 2009.pdf.Pg no.38</t>
  </si>
  <si>
    <t>North_Dakota PERS Valuation 2010.pdf.Pg no.34</t>
  </si>
  <si>
    <t>North_Dakota PERS Valuation 2010.pdf.Pg no.35</t>
  </si>
  <si>
    <t>RP-2000</t>
  </si>
  <si>
    <t>Combined Healthy Mortality Table</t>
  </si>
  <si>
    <t>Pg no.38</t>
  </si>
  <si>
    <t>North_Dakota PERS Valuation 2010.pdf.Pg no.39</t>
  </si>
  <si>
    <t>North_Dakota PERS Valuation 2011.pdf.Pg no.34</t>
  </si>
  <si>
    <t>North_Dakota PERS Valuation 2011.pdf.Pg no.36</t>
  </si>
  <si>
    <t>North_Dakota PERS Valuation 2012.pdf.Pg no.34</t>
  </si>
  <si>
    <t>North_Dakota PERS Valuation 2013.pdf.Pg no.35</t>
  </si>
  <si>
    <t>North_Dakota PERS Valuation 2013.pdf.Pg no.38</t>
  </si>
  <si>
    <t>North_Dakota PERS Valuation 2014.pdf.Pg no.34</t>
  </si>
  <si>
    <t>North_Dakota PERS Valuation 2014.pdf.Pg no.37</t>
  </si>
  <si>
    <t>North_Dakota PERS Valuation 2015.pdf.Pg no.46</t>
  </si>
  <si>
    <t>North_Dakota PERS Valuation 2015.pdf.Pg no.43</t>
  </si>
  <si>
    <t>North_Dakota PERS Valuation 2015.pdf.Pg no.42</t>
  </si>
  <si>
    <t>Pg no.47-48</t>
  </si>
  <si>
    <t>set back 2 years for males and 3 years for females</t>
  </si>
  <si>
    <t>North_Dakota PERS Valuation 2016.pdf.Pg no.55</t>
  </si>
  <si>
    <t>Level Percentage of Payroll, Open Period</t>
  </si>
  <si>
    <t>5-Year smoothed market</t>
  </si>
  <si>
    <t>North_Dakota PERS Valuation 2017.pdf.Pg no.55</t>
  </si>
  <si>
    <t>North_Dakota PERS Valuation 2018.pdf.Pg no.58</t>
  </si>
  <si>
    <t>North_Dakota PERS Valuation 2019.pdf.Pg no.59</t>
  </si>
  <si>
    <t>North_Dakota PERS CAFR 2001.pdf.Pg no.39</t>
  </si>
  <si>
    <t>North_Dakota PERS CAFR 2002.pdf.Pg no.43</t>
  </si>
  <si>
    <t>North_Dakota PERS CAFR 2003.pdf.Pg no.130</t>
  </si>
  <si>
    <t>North_Dakota PERS CAFR 2004.pdf.Pg no.41</t>
  </si>
  <si>
    <t>North_Dakota PERS CAFR 2004.pdf.Pg no.42</t>
  </si>
  <si>
    <t>North_Dakota PERS CAFR 2005.pdf.Pg no.46</t>
  </si>
  <si>
    <t>North_Dakota PERS CAFR 2005.pdf.Pg no.45</t>
  </si>
  <si>
    <t>North_Dakota PERS CAFR 2006.pdf.Pg no.43</t>
  </si>
  <si>
    <t>North_Dakota PERS CAFR 2006.pdf.Pg no.42</t>
  </si>
  <si>
    <t>North_Dakota PERS CAFR 2007.pdf.Pg no.42</t>
  </si>
  <si>
    <t>North_Dakota PERS CAFR 2007.pdf.Pg no.43</t>
  </si>
  <si>
    <t>North_Dakota PERS CAFR 2008.pdf.Pg no.50</t>
  </si>
  <si>
    <t>North_Dakota PERS CAFR 2008.pdf.Pg no.49</t>
  </si>
  <si>
    <t>North_Dakota PERS CAFR 2009.pdf.Pg no.53</t>
  </si>
  <si>
    <t>North_Dakota PERS CAFR 2009.pdf.Pg no.54</t>
  </si>
  <si>
    <t>North_Dakota PERS CAFR 2010.pdf.Pg no.51</t>
  </si>
  <si>
    <t>North_Dakota PERS CAFR 2011.pdf.Pg no.55</t>
  </si>
  <si>
    <t>North_Dakota PERS CAFR 2011.pdf.Pg no.56</t>
  </si>
  <si>
    <t>North_Dakota PERS CAFR 2012.pdf.Pg no.54</t>
  </si>
  <si>
    <t>North_Dakota PERS CAFR 2012.pdf.Pg no.55</t>
  </si>
  <si>
    <t>North_Dakota PERS CAFR 2013.pdf.Pg no.52</t>
  </si>
  <si>
    <t>North_Dakota PERS CAFR 2013.pdf.Pg no.53</t>
  </si>
  <si>
    <t>North_Dakota PERS CAFR 2016.pdf.Pg no.78</t>
  </si>
  <si>
    <t>North_Dakota PERS CAFR 2015.pdf.Pg no.56</t>
  </si>
  <si>
    <t>North_Dakota PERS CAFR 2014.pdf.Pg no.53</t>
  </si>
  <si>
    <t>North_Dakota PERS CAFR 2017.pdf.Pg no.75</t>
  </si>
  <si>
    <t>North_Dakota PERS CAFR 2019.pdf.Pg no.78</t>
  </si>
  <si>
    <t>North_Dakota PERS CAFR 2018.pdf.Pg no.75</t>
  </si>
  <si>
    <t>North_Dakota PERS CAFR 2018.pdf.Pg no.32</t>
  </si>
  <si>
    <t>North_Dakota PERS CAFR 2017.pdf.Pg no.32</t>
  </si>
  <si>
    <t>North_Dakota PERS CAFR 2016.pdf.Pg no.32</t>
  </si>
  <si>
    <t>North_Dakota PERS GASB68 2015.pdf.Pg no.7</t>
  </si>
  <si>
    <t>North_Dakota PERS GASB68 2016.pdf.Pg no.7</t>
  </si>
  <si>
    <t>North_Dakota PERS GASB68 2016.pdf.Pg no.13</t>
  </si>
  <si>
    <t>North_Dakota PERS GASB68 2016.pdf.Pg no.33</t>
  </si>
  <si>
    <t>North_Dakota PERS GASB68 2017.pdf.Pg no.7</t>
  </si>
  <si>
    <t>North_Dakota PERS GASB68 2017.pdf.Pg no.32</t>
  </si>
  <si>
    <t>North_Dakota PERS GASB68 2015.pdf.Pg no.11</t>
  </si>
  <si>
    <t>North_Dakota PERS GASB68 2015.pdf.Pg no.12</t>
  </si>
  <si>
    <t>North_Dakota PERS GASB68 2015.pdf.Pg no.8</t>
  </si>
  <si>
    <t>North_Dakota PERS GASB68 2015.pdf.Pg no.20</t>
  </si>
  <si>
    <t>North_Dakota PERS GASB68 2015.pdf.Pg no.21</t>
  </si>
  <si>
    <t>North_Dakota PERS GASB68 2015.pdf.Pg no.14</t>
  </si>
  <si>
    <t>North_Dakota PERS GASB68 2015.pdf.Pg no.13</t>
  </si>
  <si>
    <t>North_Dakota PERS GASB68 2016.pdf.Pg no.43</t>
  </si>
  <si>
    <t>North_Dakota PERS GASB68 2016.pdf.Pg no.57</t>
  </si>
  <si>
    <t>North_Dakota PERS GASB68 2017.pdf.Pg no.42</t>
  </si>
  <si>
    <t>North_Dakota PERS GASB68 2017.pdf.Pg no.56</t>
  </si>
  <si>
    <t>North_Dakota PERS Valuation 2019.pdf.Pg no.17</t>
  </si>
  <si>
    <t>North_Dakota PERS Valuation 2018.pdf.Pg no.16</t>
  </si>
  <si>
    <t>North_Dakota PERS Valuation 2017.pdf.Pg no.13</t>
  </si>
  <si>
    <t>North_Dakota PERS Valuation 2016.pdf.Pg no.13</t>
  </si>
  <si>
    <t>North_Dakota PERS Valuation 2019.pdf.Pg no.16</t>
  </si>
  <si>
    <t>North_Dakota PERS Valuation 2017.pdf.Pg no.12</t>
  </si>
  <si>
    <t>North_Dakota PERS Valuation 2016.pdf.Pg no.12</t>
  </si>
  <si>
    <t>North_Dakota PERS Valuation 2015.pdf.Pg no.44</t>
  </si>
  <si>
    <t>Range</t>
  </si>
  <si>
    <t>North_Dakota PERS Valuation 2001.pdf.Pg no.58</t>
  </si>
  <si>
    <t>No</t>
  </si>
  <si>
    <t>Yes</t>
  </si>
  <si>
    <t>North_Dakota PERS Valuation 2009.pdf.Pg no.55</t>
  </si>
  <si>
    <t>North_Dakota PERS Valuation 2010.pdf.Pg no.60</t>
  </si>
  <si>
    <t>North_Dakota PERS Valuation 2011.pdf.Pg no.53</t>
  </si>
  <si>
    <t>North_Dakota PERS Valuation 2012.pdf.Pg no.53</t>
  </si>
  <si>
    <t>North_Dakota PERS Valuation 2014.pdf.Pg no.54</t>
  </si>
  <si>
    <t>North_Dakota PERS Valuation 2017.pdf.Pg no.67</t>
  </si>
  <si>
    <t>North_Dakota PERS Valuation 2018.pdf.Pg no.70</t>
  </si>
  <si>
    <t>North_Dakota PERS Valuation 2019.pdf.Pg no.71</t>
  </si>
  <si>
    <t>North_Dakota PERS Valuation 2002.pdf.Pg no.50</t>
  </si>
  <si>
    <t>North_Dakota PERS Valuation 2003.pdf.Pg no.49</t>
  </si>
  <si>
    <t>North_Dakota PERS Valuation 2004.pdf.Pg no.52</t>
  </si>
  <si>
    <t>North_Dakota PERS Valuation 2005.pdf.Pg no.54</t>
  </si>
  <si>
    <t>North_Dakota PERS Valuation 2006.pdf.Pg no.55</t>
  </si>
  <si>
    <t>North_Dakota PERS Valuation 2007.pdf.Pg no.54</t>
  </si>
  <si>
    <t>North_Dakota PERS Valuation 2008.pdf.Pg no.54</t>
  </si>
  <si>
    <t>Pg no.63</t>
  </si>
  <si>
    <t>Pg no.64</t>
  </si>
  <si>
    <t>Pg no.66</t>
  </si>
  <si>
    <t>Pg no.67</t>
  </si>
  <si>
    <t>Pg no.65</t>
  </si>
  <si>
    <t>Pg no.61</t>
  </si>
  <si>
    <t>North_Dakota PERS Valuation 2011.pdf.Pg no.28</t>
  </si>
  <si>
    <t>North_Dakota PERS Valuation 2009.pdf.Pg no.27</t>
  </si>
  <si>
    <t>North_Dakota PERS Valuation 2008.pdf.Pg no.26</t>
  </si>
  <si>
    <t>North_Dakota PERS Valuation 2001.pdf.Pg no.24</t>
  </si>
  <si>
    <t>THE SEGAL COMPANY</t>
  </si>
  <si>
    <t>SEGAL CONSULTING</t>
  </si>
  <si>
    <t>Gabriel Roeder Smith &amp; Company</t>
  </si>
  <si>
    <t>North_Dakota PERS GASB68 2015.pdf.Pg no.1</t>
  </si>
  <si>
    <t>North_Dakota PERS GASB68 2014.pdf.Pg no.7</t>
  </si>
  <si>
    <t>North_Dakota PERS GASB68 2014.pdf.Pg no.10</t>
  </si>
  <si>
    <t>North_Dakota PERS GASB68 2014.pdf.Pg no.17</t>
  </si>
  <si>
    <t>North_Dakota PERS GASB68 2014.pdf.Pg no.16</t>
  </si>
  <si>
    <t>North_Dakota PERS GASB68 2014.pdf.Pg no.11</t>
  </si>
  <si>
    <t>North_Dakota PERS GASB68 2014.pdf.Pg no.15</t>
  </si>
  <si>
    <t>North_Dakota PERS GASB68 2014.pdf.Pg no.9</t>
  </si>
  <si>
    <t>North_Dakota PERS GASB68 2014.pdf.Pg no.1</t>
  </si>
  <si>
    <t>North_Dakota PERS GASB68 2014.pdf.Pg no.6</t>
  </si>
  <si>
    <t>North_Dakota PERS GASB68 2015.pdf.Pg no.5</t>
  </si>
  <si>
    <t>North_Dakota PERS GASB68 2014.pdf.Pg no.2</t>
  </si>
  <si>
    <t>North_Dakota PERS GASB68 2017.pdf.Pg no.12</t>
  </si>
  <si>
    <t>North_Dakota PERS GASB68 2018.pdf.Pg no.7</t>
  </si>
  <si>
    <t>North_Dakota PERS GASB68 2018.pdf.Pg no.38</t>
  </si>
  <si>
    <t>North_Dakota PERS GASB68 2018.pdf.Pg no.12</t>
  </si>
  <si>
    <t>North_Dakota PERS GASB68 2018.pdf.Pg no.48</t>
  </si>
  <si>
    <t>North_Dakota PERS GASB68 2018.pdf.Pg no.30</t>
  </si>
  <si>
    <t>North_Dakota PERS GASB68 2019.pdf.Pg no.31</t>
  </si>
  <si>
    <t>North_Dakota PERS GASB68 2019.pdf.Pg no.49</t>
  </si>
  <si>
    <t>North_Dakota PERS GASB68 2019.pdf.Pg no.12</t>
  </si>
  <si>
    <t>North_Dakota PERS GASB68 2019.pdf.Pg no.39</t>
  </si>
  <si>
    <t>North_Dakota PERS GASB68 2019.pdf.Pg no.7</t>
  </si>
  <si>
    <t>Value taken from previous years documents</t>
  </si>
  <si>
    <t>North_Dakota PERS CAFR 2001.pdf.Pg no.40</t>
  </si>
  <si>
    <t>North_Dakota PERS CAFR 2001.pdf.Pg no.36</t>
  </si>
  <si>
    <t>North_Dakota PERS CAFR 2001.pdf.Pg no.22</t>
  </si>
  <si>
    <t>North_Dakota PERS CAFR 2002.pdf.Pg no.27</t>
  </si>
  <si>
    <t>North_Dakota PERS CAFR 2002.pdf.Pg no.44</t>
  </si>
  <si>
    <t>North_Dakota PERS CAFR 2002.pdf.Pg no.40</t>
  </si>
  <si>
    <t>North_Dakota PERS CAFR 2003.pdf.Pg no.131</t>
  </si>
  <si>
    <t>North_Dakota PERS CAFR 2003.pdf.Pg no.127</t>
  </si>
  <si>
    <t>North_Dakota PERS CAFR 2003.pdf.Pg no.114</t>
  </si>
  <si>
    <t>North_Dakota PERS CAFR 2004.pdf.Pg no.24</t>
  </si>
  <si>
    <t>North_Dakota PERS CAFR 2004.pdf.Pg no.43</t>
  </si>
  <si>
    <t>North_Dakota PERS CAFR 2004.pdf.Pg no.38</t>
  </si>
  <si>
    <t>North_Dakota PERS CAFR 2005.pdf.Pg no.42</t>
  </si>
  <si>
    <t>North_Dakota PERS CAFR 2005.pdf.Pg no.27</t>
  </si>
  <si>
    <t>North_Dakota PERS CAFR 2006.pdf.Pg no.24</t>
  </si>
  <si>
    <t>North_Dakota PERS CAFR 2006.pdf.Pg no.39</t>
  </si>
  <si>
    <t>North_Dakota PERS CAFR 2007.pdf.Pg no.39</t>
  </si>
  <si>
    <t>North_Dakota PERS CAFR 2007.pdf.Pg no.24</t>
  </si>
  <si>
    <t>North_Dakota PERS CAFR 2008.pdf.Pg no.26</t>
  </si>
  <si>
    <t>North_Dakota PERS CAFR 2008.pdf.Pg no.42</t>
  </si>
  <si>
    <t>North_Dakota PERS CAFR 2008.pdf.Pg no.43</t>
  </si>
  <si>
    <t>North_Dakota PERS CAFR 2009.pdf.Pg no.49</t>
  </si>
  <si>
    <t>North_Dakota PERS CAFR 2009.pdf.Pg no.48</t>
  </si>
  <si>
    <t>North_Dakota PERS CAFR 2009.pdf.Pg no.29</t>
  </si>
  <si>
    <t>North_Dakota PERS CAFR 2010.pdf.Pg no.26</t>
  </si>
  <si>
    <t>North_Dakota PERS CAFR 2010.pdf.Pg no.50</t>
  </si>
  <si>
    <t>North_Dakota PERS CAFR 2010.pdf.Pg no.45</t>
  </si>
  <si>
    <t>North_Dakota PERS CAFR 2010.pdf.Pg no.46</t>
  </si>
  <si>
    <t>North_Dakota PERS CAFR 2011.pdf.Pg no.50</t>
  </si>
  <si>
    <t>North_Dakota PERS CAFR 2011.pdf.Pg no.49</t>
  </si>
  <si>
    <t>North_Dakota PERS CAFR 2011.pdf.Pg no.29</t>
  </si>
  <si>
    <t>North_Dakota PERS CAFR 2012.pdf.Pg no.26</t>
  </si>
  <si>
    <t>North_Dakota PERS CAFR 2012.pdf.Pg no.46</t>
  </si>
  <si>
    <t>North_Dakota PERS CAFR 2012.pdf.Pg no.47</t>
  </si>
  <si>
    <t>North_Dakota PERS CAFR 2013.pdf.Pg no.47</t>
  </si>
  <si>
    <t>North_Dakota PERS CAFR 2013.pdf.Pg no.46</t>
  </si>
  <si>
    <t>North_Dakota PERS CAFR 2013.pdf.Pg no.26</t>
  </si>
  <si>
    <t>North_Dakota PERS CAFR 2014.pdf.Pg no.26</t>
  </si>
  <si>
    <t>North_Dakota PERS CAFR 2014.pdf.Pg no.48</t>
  </si>
  <si>
    <t>North_Dakota PERS CAFR 2014.pdf.Pg no.44</t>
  </si>
  <si>
    <t>North_Dakota PERS CAFR 2015.pdf.Pg no.46</t>
  </si>
  <si>
    <t>North_Dakota PERS CAFR 2015.pdf.Pg no.49</t>
  </si>
  <si>
    <t>North_Dakota PERS CAFR 2015.pdf.Pg no.29</t>
  </si>
  <si>
    <t>North_Dakota PERS CAFR 2016.pdf.Pg no.66</t>
  </si>
  <si>
    <t>North_Dakota PERS CAFR 2016.pdf.Pg no.70</t>
  </si>
  <si>
    <t>North_Dakota PERS CAFR 2017.pdf.Pg no.65</t>
  </si>
  <si>
    <t>North_Dakota PERS CAFR 2017.pdf.Pg no.58</t>
  </si>
  <si>
    <t>North_Dakota PERS CAFR 2018.pdf.Pg no.58</t>
  </si>
  <si>
    <t>North_Dakota PERS CAFR 2018.pdf.Pg no.65</t>
  </si>
  <si>
    <t>North_Dakota PERS CAFR 2019.pdf.Pg no.67</t>
  </si>
  <si>
    <t>North_Dakota PERS CAFR 2019.pdf.Pg no.61</t>
  </si>
  <si>
    <t>North_Dakota PERS CAFR 2019.pdf.Pg no.33</t>
  </si>
  <si>
    <t>North_Dakota PERS Valuation 2001.pdf.Pg no.17</t>
  </si>
  <si>
    <t>Main System&amp; Judges:3.5% of FAC for first 10 yrs of service,2.8%-next 10 yrs,1.25% - excess of 20 yrs;National Guard:2% of FAC times service</t>
  </si>
  <si>
    <t>4%-4.5%</t>
  </si>
  <si>
    <t>4.7%-7%</t>
  </si>
  <si>
    <t>Pg no.42</t>
  </si>
  <si>
    <t>North_Dakota PERS Valuation 2001.pdf.Pg no.6</t>
  </si>
  <si>
    <t>North_Dakota PERS Valuation 2002.pdf.Pg no.26</t>
  </si>
  <si>
    <t>North_Dakota PERS Valuation 2002.pdf.Pg no.19</t>
  </si>
  <si>
    <t>5 years</t>
  </si>
  <si>
    <t>Main System:2% of FAC times service; Judges:3.5% of FAC for first 10 yrs of service,2.8%-next 10 yrs,1.25% - excess of 20 yrs;National Guard:2% of FAC times service</t>
  </si>
  <si>
    <t>North_Dakota PERS Valuation 2003.pdf.Pg no.18</t>
  </si>
  <si>
    <t>North_Dakota PERS Valuation 2003.pdf.Pg no.25</t>
  </si>
  <si>
    <t>Pg no.33</t>
  </si>
  <si>
    <t>North_Dakota PERS Valuation 2003.pdf.Pg no.7</t>
  </si>
  <si>
    <t>North_Dakota PERS Valuation 2002.pdf.Pg no.7</t>
  </si>
  <si>
    <t>North_Dakota PERS Valuation 2004.pdf.Pg no.27</t>
  </si>
  <si>
    <t>North_Dakota PERS Valuation 2004.pdf.Pg no.7</t>
  </si>
  <si>
    <t>North_Dakota PERS Valuation 2004.pdf.Pg no.18</t>
  </si>
  <si>
    <t>Main System,National Guard and law enforcement:2% of FAC times service; Judges:3.5% of FAC for first 10 yrs of service,2.8%-next 10 yrs,1.25% - excess of 20 yrs</t>
  </si>
  <si>
    <t>North_Dakota PERS Valuation 2005.pdf.Pg no.19</t>
  </si>
  <si>
    <t>North_Dakota PERS Valuation 2005.pdf.Pg no.28</t>
  </si>
  <si>
    <t>North_Dakota PERS Valuation 2005.pdf.Pg no.8</t>
  </si>
  <si>
    <t>North_Dakota PERS Valuation 2006.pdf.Pg no.27</t>
  </si>
  <si>
    <t>North_Dakota PERS Valuation 2006.pdf.Pg no.31</t>
  </si>
  <si>
    <t>North_Dakota PERS Valuation 2006.pdf.Pg no.18</t>
  </si>
  <si>
    <t>Pg no.35-36</t>
  </si>
  <si>
    <t>North_Dakota PERS Valuation 2007.pdf.Pg no.27</t>
  </si>
  <si>
    <t>North_Dakota PERS Valuation 2007.pdf.Pg no.18</t>
  </si>
  <si>
    <t>Pg no.34-35</t>
  </si>
  <si>
    <t>North_Dakota PERS Valuation 2008.pdf.Pg no.30</t>
  </si>
  <si>
    <t>North_Dakota PERS Valuation 2008.pdf.Pg no.17</t>
  </si>
  <si>
    <t>North_Dakota PERS Valuation 2009.pdf.Pg no.18</t>
  </si>
  <si>
    <t>North_Dakota PERS Valuation 2010.pdf.Pg no.28</t>
  </si>
  <si>
    <t>North_Dakota PERS Valuation 2010.pdf.Pg no.32</t>
  </si>
  <si>
    <t>North_Dakota PERS Valuation 2010.pdf.Pg no.19</t>
  </si>
  <si>
    <t>set back 3 years for healthy members</t>
  </si>
  <si>
    <t>Pg no.36-37</t>
  </si>
  <si>
    <t>4.86%-8.25%</t>
  </si>
  <si>
    <t>North_Dakota PERS Valuation 2011.pdf.Pg no.18</t>
  </si>
  <si>
    <t>Pg no.45-47</t>
  </si>
  <si>
    <t>North_Dakota PERS Valuation 2011.pdf.Pg no.50</t>
  </si>
  <si>
    <t>North_Dakota PERS Valuation 2011.pdf.Pg no.37</t>
  </si>
  <si>
    <t>North_Dakota PERS Valuation 2012.pdf.Pg no.28</t>
  </si>
  <si>
    <t>North_Dakota PERS Valuation 2012.pdf.Pg no.18</t>
  </si>
  <si>
    <t>North_Dakota PERS Valuation 2012.pdf.Pg no.36</t>
  </si>
  <si>
    <t>North_Dakota PERS Valuation 2012.pdf.Pg no.37</t>
  </si>
  <si>
    <t>North_Dakota PERS Valuation 2012.pdf.Pg no.50</t>
  </si>
  <si>
    <t>North_Dakota PERS Valuation 2013.pdf.Pg no.29</t>
  </si>
  <si>
    <t>North_Dakota PERS Valuation 2013.pdf.Pg no.19</t>
  </si>
  <si>
    <t>North_Dakota PERS Valuation 2013.pdf.Pg no.54</t>
  </si>
  <si>
    <t>North_Dakota PERS Valuation 2013.pdf.Pg no.51</t>
  </si>
  <si>
    <t>Pg no.46-48</t>
  </si>
  <si>
    <t>North_Dakota PERS Valuation 2013.pdf.Pg no.37</t>
  </si>
  <si>
    <t>North_Dakota PERS Valuation 2014.pdf.Pg no.29</t>
  </si>
  <si>
    <t>North_Dakota PERS Valuation 2014.pdf.Pg no.19</t>
  </si>
  <si>
    <t>North_Dakota PERS Valuation 2014.pdf.Pg no.36</t>
  </si>
  <si>
    <t>North_Dakota PERS Valuation 2014.pdf.Pg no.50</t>
  </si>
  <si>
    <t>North_Dakota PERS Valuation 2015.pdf.Pg no.19</t>
  </si>
  <si>
    <t>North_Dakota PERS Valuation 2015.pdf.Pg no.28</t>
  </si>
  <si>
    <t>North_Dakota PERS Valuation 2015.pdf.Pg no.50</t>
  </si>
  <si>
    <t>North_Dakota PERS Valuation 2015.pdf.Pg no.48-49</t>
  </si>
  <si>
    <t>Pg no.40</t>
  </si>
  <si>
    <t>North_Dakota PERS Valuation 2016.pdf.Pg no.10</t>
  </si>
  <si>
    <t>North_Dakota PERS Valuation 2016.pdf.Pg no.19</t>
  </si>
  <si>
    <t>4%-20%</t>
  </si>
  <si>
    <t>North_Dakota PERS Valuation 2016.pdf.Pg no.67</t>
  </si>
  <si>
    <t>North_Dakota PERS Valuation 2017.pdf.Pg no.19</t>
  </si>
  <si>
    <t>3.25%-3.75%</t>
  </si>
  <si>
    <t>North_Dakota PERS Valuation 2017.pdf.Pg no.10</t>
  </si>
  <si>
    <t>North_Dakota PERS Valuation 2018.pdf.Pg no.13</t>
  </si>
  <si>
    <t>North_Dakota PERS Valuation 2018.pdf.Pg no.22</t>
  </si>
  <si>
    <t>Main System and Public saftey: 2% of FAC times service; Judges:3.5% of FAC for first 10 yrs of service,2.8%-next 10 yrs,1.25% - excess of 20 yrs</t>
  </si>
  <si>
    <t>North_Dakota PERS Valuation 2019.pdf.Pg no.23</t>
  </si>
  <si>
    <t>North_Dakota PERS Valuation 2019.pdf.Pg no.14</t>
  </si>
  <si>
    <t>Actuarial valuation</t>
  </si>
  <si>
    <t>AVA return, MVA return</t>
  </si>
  <si>
    <t>North_Dakota PERS Valuation 2018.pdf.Pg no.15</t>
  </si>
  <si>
    <t>Main system- 4.12%; Judges- 14.52%; National guard- 8.33%</t>
  </si>
  <si>
    <t>North_Dakota PERS Valuation 2002.pdf.Pg no.6</t>
  </si>
  <si>
    <t>North_Dakota PERS Valuation 2003.pdf.Pg no.6</t>
  </si>
  <si>
    <t>North_Dakota PERS Valuation 2004.pdf.Pg no.6</t>
  </si>
  <si>
    <t>Main system- 4.12%; Judges- 14.52%; National guard- 8.33%; Law enforcement with prior main service- 8.31%; Law enforcement without prior main service- 6.43%</t>
  </si>
  <si>
    <t>North_Dakota PERS Valuation 2005.pdf.Pg no.7</t>
  </si>
  <si>
    <t>North_Dakota PERS Valuation 2006.pdf.Pg no.6</t>
  </si>
  <si>
    <t>Main system- 4.12%; Judges- 14.52%; National guard- 6%; Law enforcement with prior main service- 8.31%; Law enforcement without prior main service- 6.43%</t>
  </si>
  <si>
    <t>Main system- 4.12%; Judges- 14.52%; National guard- 6.5%; Law enforcement with prior main service- 8.31%; Law enforcement without prior main service- 6.43%</t>
  </si>
  <si>
    <t>North_Dakota PERS Valuation 2007.pdf.Pg no.6</t>
  </si>
  <si>
    <t>North_Dakota PERS Valuation 2008.pdf.Pg no.5</t>
  </si>
  <si>
    <t>North_Dakota PERS Valuation 2009.pdf.Pg no.5</t>
  </si>
  <si>
    <t>North_Dakota PERS Valuation 2010.pdf.Pg no.5</t>
  </si>
  <si>
    <t>North_Dakota PERS Valuation 2011.pdf.Pg no.5</t>
  </si>
  <si>
    <t>Main system- 4.12-5.12%; Judges- 14.52-15.52%; National guard- 6.5%; Law enforcement with prior main service- 8.31%; Law enforcement without prior main service- 6.43%</t>
  </si>
  <si>
    <t>North_Dakota PERS Valuation 2012.pdf.Pg no.5</t>
  </si>
  <si>
    <t>Main system- 4.12-6.12%; Judges- 15.52-16.52%; National guard- 6.5%; Law enforcement with prior main service- 8.31-9.31%; Law enforcement without prior main service- 6.43-7.43%</t>
  </si>
  <si>
    <t>Main system- 6.12-7.12%; Judges- 16.52-17.52%; National guard- 6.5-7.0%; Law enforcement with prior main service- 9.31-9.81%; Law enforcement without prior main service- 7.43-7.93%</t>
  </si>
  <si>
    <t>North_Dakota PERS Valuation 2013.pdf.Pg no.5</t>
  </si>
  <si>
    <t>North_Dakota PERS Valuation 2014.pdf.Pg no.5</t>
  </si>
  <si>
    <t>Main system- 7.12%; Judges- 17.52%; National guard-7.0%; Law enforcement with prior main service-9.81%; Law enforcement without prior main service-7.93%</t>
  </si>
  <si>
    <t>North_Dakota PERS Valuation 2015.pdf.Pg no.5</t>
  </si>
  <si>
    <t>"Unfunded/(Surplus) actuarial accrued liability" populated here</t>
  </si>
  <si>
    <t>2001-2015</t>
  </si>
  <si>
    <t>Actuarial experience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</si>
  <si>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</si>
  <si>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</si>
  <si>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</si>
  <si>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</si>
  <si>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</si>
  <si>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</si>
  <si>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</si>
  <si>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</si>
  <si>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</si>
  <si>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</si>
  <si>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</si>
  <si>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</si>
  <si>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</si>
  <si>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</si>
  <si>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</si>
  <si>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</si>
  <si>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</si>
  <si>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</si>
  <si>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</si>
  <si>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</si>
  <si>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</si>
  <si>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</si>
  <si>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</si>
  <si>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</si>
  <si>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</si>
  <si>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</si>
  <si>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</si>
  <si>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</si>
  <si>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</si>
  <si>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</si>
  <si>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</si>
  <si>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</si>
  <si>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</si>
  <si>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</si>
  <si>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</si>
  <si>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</si>
  <si>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</si>
  <si>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</si>
  <si>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</si>
  <si>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</si>
  <si>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</si>
  <si>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</si>
  <si>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</si>
  <si>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</si>
  <si>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</si>
  <si>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</si>
  <si>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</si>
  <si>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</si>
  <si>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</si>
  <si>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</si>
  <si>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</si>
  <si>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</si>
  <si>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</si>
  <si>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</si>
  <si>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</si>
  <si>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</si>
  <si>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</si>
  <si>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</si>
  <si>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</si>
  <si>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</si>
  <si>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</si>
  <si>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</si>
  <si>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</si>
  <si>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</si>
  <si>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</si>
  <si>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</si>
  <si>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</si>
  <si>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</si>
  <si>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</si>
  <si>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</si>
  <si>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</si>
  <si>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</si>
  <si>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</si>
  <si>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</si>
  <si>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</si>
  <si>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</si>
  <si>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</si>
  <si>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</si>
  <si>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</si>
  <si>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</si>
  <si>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</si>
  <si>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</si>
  <si>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</si>
  <si>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</si>
  <si>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</si>
  <si>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</si>
  <si>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</si>
  <si>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</si>
  <si>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</si>
  <si>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</si>
  <si>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</si>
  <si>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</si>
  <si>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</si>
  <si>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</si>
  <si>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</si>
  <si>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</si>
  <si>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</si>
  <si>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</si>
  <si>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</si>
  <si>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</si>
  <si>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</si>
  <si>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</si>
  <si>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</si>
  <si>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</si>
  <si>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</si>
  <si>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</si>
  <si>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</si>
  <si>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</si>
  <si>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</si>
  <si>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</si>
  <si>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</si>
  <si>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</si>
  <si>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</si>
  <si>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</si>
  <si>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</si>
  <si>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</si>
  <si>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</si>
  <si>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</si>
  <si>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</si>
  <si>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</si>
  <si>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</si>
  <si>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</si>
  <si>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</si>
  <si>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</si>
  <si>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</si>
  <si>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</si>
  <si>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</si>
  <si>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</si>
  <si>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</si>
  <si>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</si>
  <si>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</si>
  <si>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</si>
  <si>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</si>
  <si>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</si>
  <si>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</si>
  <si>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</si>
  <si>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</si>
  <si>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</si>
  <si>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</si>
  <si>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</si>
  <si>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</si>
  <si>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</si>
  <si>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</si>
  <si>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</si>
  <si>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</si>
  <si>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</si>
  <si>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</si>
  <si>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</si>
  <si>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</si>
  <si>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</si>
  <si>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</si>
  <si>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</si>
  <si>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</si>
  <si>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</si>
  <si>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</si>
  <si>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</si>
  <si>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</si>
  <si>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</si>
  <si>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</si>
  <si>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</si>
  <si>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</si>
  <si>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</si>
  <si>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</si>
  <si>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</si>
  <si>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</si>
  <si>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</si>
  <si>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</si>
  <si>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</si>
  <si>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</si>
  <si>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</si>
  <si>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</si>
  <si>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</si>
  <si>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</si>
  <si>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</si>
  <si>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</si>
  <si>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</si>
  <si>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</si>
  <si>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</si>
  <si>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</si>
  <si>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</si>
  <si>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</si>
  <si>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</si>
  <si>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</si>
  <si>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</si>
  <si>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</si>
  <si>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</si>
  <si>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</si>
  <si>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</si>
  <si>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</si>
  <si>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</si>
  <si>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</si>
  <si>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</si>
  <si>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</si>
  <si>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</si>
  <si>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</si>
  <si>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</si>
  <si>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</si>
  <si>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</si>
  <si>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</si>
  <si>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</si>
  <si>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</si>
  <si>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</si>
  <si>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</si>
  <si>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</si>
  <si>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</si>
  <si>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</si>
  <si>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</si>
  <si>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North_Dakota PERS CAFR 2020.pdf.Pg no.66</t>
  </si>
  <si>
    <t>North_Dakota PERS CAFR 2020.pdf.Pg no.61</t>
  </si>
  <si>
    <t>North_Dakota PERS CAFR 2020.pdf.Pg no.77</t>
  </si>
  <si>
    <t>North_Dakota PERS CAFR 2020.pdf.Pg no.126</t>
  </si>
  <si>
    <t>North_Dakota PERS Valuation 2020.pdf.Pg no.15</t>
  </si>
  <si>
    <t>North_Dakota PERS Valuation 2020.pdf.Pg no.26</t>
  </si>
  <si>
    <t>North_Dakota PERS Valuation 2020.pdf.Pg no.17</t>
  </si>
  <si>
    <t>North_Dakota PERS CAFR 2020.pdf.Pg no.33</t>
  </si>
  <si>
    <t>North_Dakota PERS Valuation 2020.pdf.Pg no.14</t>
  </si>
  <si>
    <t>North_Dakota PERS Valuation 2020.pdf.Pg no.24</t>
  </si>
  <si>
    <t>North_Dakota PERS CAFR 2020.pdf.Pg no.70</t>
  </si>
  <si>
    <t>North_Dakota PERS Valuation 2020.pdf.Pg no.16</t>
  </si>
  <si>
    <t>North_Dakota PERS Valuation 2020.pdf.Pg no.72</t>
  </si>
  <si>
    <t>North_Dakota PERS CAFR 2020.pdf.Pg no.36</t>
  </si>
  <si>
    <t>North_Dakota PERS Valuation 2020.pdf.Pg no.60</t>
  </si>
  <si>
    <t>Pg no.68</t>
  </si>
  <si>
    <t>North_Dakota PERS Valuation 2020.pdf.Pg no.65</t>
  </si>
  <si>
    <t>North_Dakota PERS Valuation 2020.pdf.Pg no.21</t>
  </si>
  <si>
    <t>Main System and Public saftey: 2% (1.75% for hires after 1/1/20) of FAC times service; Judges:3.5% of FAC for first 10 yrs of service,2.8%-next 10 yrs,1.25% - excess of 20 yrs</t>
  </si>
  <si>
    <t>Pub-2010 Healthy Retiree Mortality Table; Pub-2010 Employee Mortality Table</t>
  </si>
  <si>
    <t>MP-2019</t>
  </si>
  <si>
    <t>Data is unavailable for PERS plan alone, hence unpopulated</t>
  </si>
  <si>
    <t>2016-2018</t>
  </si>
  <si>
    <t>North_Dakota PERS Valuation 2020.pdf.Pg no.52</t>
  </si>
  <si>
    <t>Includes data for inactive vested and non-vested members</t>
  </si>
  <si>
    <t>North_Dakota PERS Valuation 2020.pdf.Pg no.54</t>
  </si>
  <si>
    <t>North_Dakota PERS Valuation 2020.pdf.Pg no.57</t>
  </si>
  <si>
    <t>North_Dakota PERS Valuation 2020.pdf.Pg no.56</t>
  </si>
  <si>
    <t>All headings</t>
  </si>
  <si>
    <t>As the 2020 GASB documents were unavailable, the CAFR and Valuation documents have been used</t>
  </si>
  <si>
    <t>2015-2020</t>
  </si>
  <si>
    <t>2017-2020</t>
  </si>
  <si>
    <t>North Dakota Public Employees Retirement System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</si>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</sst>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2">
    <xf numFmtId="0" fontId="0" fillId="0" borderId="0" xfId="0" applyFont="1" applyAlignment="1"/>
    <xf numFmtId="0" fontId="2" fillId="0" borderId="0" xfId="0" applyFont="1"/>
    <xf numFmtId="15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5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10" fontId="2" fillId="0" borderId="1" xfId="0" applyNumberFormat="1" applyFont="1" applyFill="1" applyBorder="1"/>
    <xf numFmtId="0" fontId="1" fillId="0" borderId="0" xfId="0" applyFont="1" applyFill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/>
    <xf numFmtId="164" fontId="2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/>
    <xf numFmtId="165" fontId="2" fillId="0" borderId="0" xfId="1" applyNumberFormat="1" applyFont="1" applyFill="1"/>
    <xf numFmtId="0" fontId="2" fillId="0" borderId="0" xfId="0" applyFont="1" applyAlignment="1"/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165" fontId="2" fillId="0" borderId="1" xfId="1" applyNumberFormat="1" applyFont="1" applyFill="1" applyBorder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 wrapText="1"/>
    </xf>
    <xf numFmtId="0" fontId="0" fillId="4" borderId="1" xfId="0" applyFont="1" applyFill="1" applyBorder="1"/>
    <xf numFmtId="0" fontId="0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165" fontId="9" fillId="2" borderId="0" xfId="0" applyNumberFormat="1" applyFont="1" applyFill="1"/>
    <xf numFmtId="10" fontId="9" fillId="2" borderId="0" xfId="0" applyNumberFormat="1" applyFont="1" applyFill="1"/>
    <xf numFmtId="10" fontId="2" fillId="0" borderId="0" xfId="0" applyNumberFormat="1" applyFont="1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7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" defaultRowHeight="14.5" x14ac:dyDescent="0.35"/>
  <cols>
    <col min="1" max="1" width="40.33203125" style="25" bestFit="1" customWidth="1"/>
    <col min="2" max="2" width="8.6640625" style="25" bestFit="1" customWidth="1"/>
    <col min="3" max="3" width="38.6640625" style="25" bestFit="1" customWidth="1"/>
    <col min="4" max="4" width="36.33203125" style="25" bestFit="1" customWidth="1"/>
    <col min="5" max="7" width="38.6640625" style="25" bestFit="1" customWidth="1"/>
    <col min="8" max="8" width="21.6640625" style="25" bestFit="1" customWidth="1"/>
    <col min="9" max="11" width="38.6640625" style="25" bestFit="1" customWidth="1"/>
    <col min="12" max="12" width="36.33203125" style="25" bestFit="1" customWidth="1"/>
    <col min="13" max="13" width="38.6640625" style="25" bestFit="1" customWidth="1"/>
    <col min="14" max="14" width="42.1640625" style="25" bestFit="1" customWidth="1"/>
    <col min="15" max="15" width="36.33203125" style="25" bestFit="1" customWidth="1"/>
    <col min="16" max="21" width="38.6640625" style="25" bestFit="1" customWidth="1"/>
    <col min="22" max="24" width="37.1640625" style="25" bestFit="1" customWidth="1"/>
    <col min="25" max="25" width="24.5" style="25" bestFit="1" customWidth="1"/>
    <col min="26" max="26" width="13" style="25" customWidth="1"/>
    <col min="27" max="27" width="42" style="25" bestFit="1" customWidth="1"/>
    <col min="28" max="28" width="37.1640625" style="25" bestFit="1" customWidth="1"/>
    <col min="29" max="29" width="21" style="25" bestFit="1" customWidth="1"/>
    <col min="30" max="30" width="25.1640625" style="25" bestFit="1" customWidth="1"/>
    <col min="31" max="34" width="37.1640625" style="25" bestFit="1" customWidth="1"/>
    <col min="35" max="35" width="40.6640625" style="25" bestFit="1" customWidth="1"/>
    <col min="36" max="36" width="43.5" style="25" bestFit="1" customWidth="1"/>
    <col min="37" max="39" width="37.1640625" style="25" bestFit="1" customWidth="1"/>
    <col min="40" max="40" width="38.83203125" style="25" bestFit="1" customWidth="1"/>
    <col min="41" max="41" width="46.5" style="25" bestFit="1" customWidth="1"/>
    <col min="42" max="43" width="37.1640625" style="25" bestFit="1" customWidth="1"/>
    <col min="44" max="47" width="38.6640625" style="25" bestFit="1" customWidth="1"/>
    <col min="48" max="48" width="39.6640625" style="25" bestFit="1" customWidth="1"/>
    <col min="49" max="49" width="38.6640625" style="25" bestFit="1" customWidth="1"/>
    <col min="50" max="50" width="37.1640625" style="25" bestFit="1" customWidth="1"/>
    <col min="51" max="54" width="38.6640625" style="25" bestFit="1" customWidth="1"/>
    <col min="55" max="55" width="42" style="25" bestFit="1" customWidth="1"/>
    <col min="56" max="58" width="38.6640625" style="25" bestFit="1" customWidth="1"/>
    <col min="59" max="59" width="44.5" style="25" bestFit="1" customWidth="1"/>
    <col min="60" max="60" width="38.6640625" style="25" bestFit="1" customWidth="1"/>
    <col min="61" max="61" width="14.33203125" style="25" bestFit="1" customWidth="1"/>
    <col min="62" max="64" width="38.6640625" style="25" bestFit="1" customWidth="1"/>
    <col min="65" max="65" width="18.1640625" style="25" bestFit="1" customWidth="1"/>
    <col min="66" max="67" width="38.6640625" style="25" bestFit="1" customWidth="1"/>
    <col min="68" max="16384" width="12.5" style="25"/>
  </cols>
  <sheetData>
    <row r="1" spans="1:67" ht="43.5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  <c r="BK1" s="11" t="s">
        <v>60</v>
      </c>
      <c r="BL1" s="11" t="s">
        <v>61</v>
      </c>
      <c r="BM1" s="11" t="s">
        <v>62</v>
      </c>
      <c r="BN1" s="11" t="s">
        <v>48</v>
      </c>
      <c r="BO1" s="11" t="s">
        <v>63</v>
      </c>
    </row>
    <row r="2" spans="1:67" x14ac:dyDescent="0.35">
      <c r="A2" s="21" t="s">
        <v>64</v>
      </c>
      <c r="B2" s="21" t="s">
        <v>65</v>
      </c>
      <c r="C2" s="21" t="s">
        <v>66</v>
      </c>
      <c r="D2" s="21" t="s">
        <v>67</v>
      </c>
      <c r="E2" s="21" t="s">
        <v>68</v>
      </c>
      <c r="F2" s="21" t="s">
        <v>69</v>
      </c>
      <c r="G2" s="21" t="s">
        <v>70</v>
      </c>
      <c r="H2" s="21" t="s">
        <v>71</v>
      </c>
      <c r="I2" s="21" t="s">
        <v>72</v>
      </c>
      <c r="J2" s="21" t="s">
        <v>73</v>
      </c>
      <c r="K2" s="21" t="s">
        <v>74</v>
      </c>
      <c r="L2" s="21" t="s">
        <v>75</v>
      </c>
      <c r="M2" s="21" t="s">
        <v>76</v>
      </c>
      <c r="N2" s="21" t="s">
        <v>77</v>
      </c>
      <c r="O2" s="21" t="s">
        <v>78</v>
      </c>
      <c r="P2" s="21" t="s">
        <v>79</v>
      </c>
      <c r="Q2" s="21" t="s">
        <v>80</v>
      </c>
      <c r="R2" s="21" t="s">
        <v>81</v>
      </c>
      <c r="S2" s="21" t="s">
        <v>82</v>
      </c>
      <c r="T2" s="21" t="s">
        <v>83</v>
      </c>
      <c r="U2" s="21" t="s">
        <v>84</v>
      </c>
      <c r="V2" s="21" t="s">
        <v>85</v>
      </c>
      <c r="W2" s="21" t="s">
        <v>86</v>
      </c>
      <c r="X2" s="21" t="s">
        <v>87</v>
      </c>
      <c r="Y2" s="21" t="s">
        <v>88</v>
      </c>
      <c r="Z2" s="21" t="s">
        <v>89</v>
      </c>
      <c r="AA2" s="21" t="s">
        <v>90</v>
      </c>
      <c r="AB2" s="21" t="s">
        <v>91</v>
      </c>
      <c r="AC2" s="21" t="s">
        <v>92</v>
      </c>
      <c r="AD2" s="21" t="s">
        <v>88</v>
      </c>
      <c r="AE2" s="21" t="s">
        <v>93</v>
      </c>
      <c r="AF2" s="21" t="s">
        <v>94</v>
      </c>
      <c r="AG2" s="21" t="s">
        <v>95</v>
      </c>
      <c r="AH2" s="21" t="s">
        <v>96</v>
      </c>
      <c r="AI2" s="21" t="s">
        <v>97</v>
      </c>
      <c r="AJ2" s="21" t="s">
        <v>98</v>
      </c>
      <c r="AK2" s="21" t="s">
        <v>99</v>
      </c>
      <c r="AL2" s="21" t="s">
        <v>100</v>
      </c>
      <c r="AM2" s="21" t="s">
        <v>101</v>
      </c>
      <c r="AN2" s="21" t="s">
        <v>102</v>
      </c>
      <c r="AO2" s="21" t="s">
        <v>103</v>
      </c>
      <c r="AP2" s="21" t="s">
        <v>104</v>
      </c>
      <c r="AQ2" s="21" t="s">
        <v>105</v>
      </c>
      <c r="AR2" s="21" t="s">
        <v>106</v>
      </c>
      <c r="AS2" s="21" t="s">
        <v>107</v>
      </c>
      <c r="AT2" s="21" t="s">
        <v>108</v>
      </c>
      <c r="AU2" s="21" t="s">
        <v>109</v>
      </c>
      <c r="AV2" s="21" t="s">
        <v>110</v>
      </c>
      <c r="AW2" s="21" t="s">
        <v>111</v>
      </c>
      <c r="AX2" s="21" t="s">
        <v>112</v>
      </c>
      <c r="AY2" s="21" t="s">
        <v>113</v>
      </c>
      <c r="AZ2" s="21" t="s">
        <v>114</v>
      </c>
      <c r="BA2" s="21" t="s">
        <v>115</v>
      </c>
      <c r="BB2" s="21" t="s">
        <v>116</v>
      </c>
      <c r="BC2" s="21" t="s">
        <v>117</v>
      </c>
      <c r="BD2" s="21" t="s">
        <v>118</v>
      </c>
      <c r="BE2" s="21" t="s">
        <v>119</v>
      </c>
      <c r="BF2" s="21" t="s">
        <v>120</v>
      </c>
      <c r="BG2" s="21" t="s">
        <v>121</v>
      </c>
      <c r="BH2" s="21" t="s">
        <v>122</v>
      </c>
      <c r="BI2" s="21" t="s">
        <v>123</v>
      </c>
      <c r="BJ2" s="21" t="s">
        <v>124</v>
      </c>
      <c r="BK2" s="21" t="s">
        <v>125</v>
      </c>
      <c r="BL2" s="21" t="s">
        <v>126</v>
      </c>
      <c r="BM2" s="21" t="s">
        <v>127</v>
      </c>
      <c r="BN2" s="21" t="s">
        <v>113</v>
      </c>
      <c r="BO2" s="21" t="s">
        <v>128</v>
      </c>
    </row>
    <row r="3" spans="1:67" x14ac:dyDescent="0.35">
      <c r="A3" s="1" t="s">
        <v>904</v>
      </c>
      <c r="B3" s="1">
        <v>2014</v>
      </c>
      <c r="C3" s="2">
        <v>41821</v>
      </c>
      <c r="D3" s="2" t="s">
        <v>905</v>
      </c>
      <c r="E3" s="2">
        <v>41820</v>
      </c>
      <c r="F3" s="23">
        <v>9355</v>
      </c>
      <c r="G3" s="23">
        <v>8422</v>
      </c>
      <c r="H3" s="23"/>
      <c r="I3" s="23">
        <v>22262</v>
      </c>
      <c r="J3" s="23">
        <v>39984</v>
      </c>
      <c r="K3" s="5">
        <v>0.08</v>
      </c>
      <c r="L3" s="5"/>
      <c r="M3" s="5"/>
      <c r="N3" s="1"/>
      <c r="O3" s="5"/>
      <c r="P3" s="5">
        <v>0.08</v>
      </c>
      <c r="Q3" s="3">
        <v>2918552143</v>
      </c>
      <c r="R3" s="3">
        <v>2281582863</v>
      </c>
      <c r="S3" s="3">
        <v>636969280</v>
      </c>
      <c r="T3" s="7">
        <v>0.78180000000000005</v>
      </c>
      <c r="U3" s="3">
        <v>888452060</v>
      </c>
      <c r="V3" s="3">
        <v>63498110</v>
      </c>
      <c r="W3" s="3">
        <v>21461514</v>
      </c>
      <c r="X3" s="3">
        <v>-127984441</v>
      </c>
      <c r="Y3" s="43">
        <f t="shared" ref="Y3:Y9" si="0">AA3/U3</f>
        <v>0.12139239791959062</v>
      </c>
      <c r="Z3" s="43">
        <f t="shared" ref="Z3:Z9" si="1">AB3/U3</f>
        <v>6.9402788035631324E-2</v>
      </c>
      <c r="AA3" s="3">
        <v>107851326</v>
      </c>
      <c r="AB3" s="3">
        <v>61661050</v>
      </c>
      <c r="AC3" s="42">
        <f t="shared" ref="AC3:AC9" si="2">AA3-AB3</f>
        <v>46190276</v>
      </c>
      <c r="AD3" s="43">
        <f t="shared" ref="AD3:AD9" si="3">AB3/AA3</f>
        <v>0.57172268795285841</v>
      </c>
      <c r="AE3" s="3">
        <v>94611357</v>
      </c>
      <c r="AF3" s="3">
        <v>218719441</v>
      </c>
      <c r="AG3" s="3">
        <v>0</v>
      </c>
      <c r="AH3" s="3">
        <v>4525718</v>
      </c>
      <c r="AI3" s="3">
        <v>0</v>
      </c>
      <c r="AJ3" s="3">
        <v>-67719340</v>
      </c>
      <c r="AK3" s="3">
        <v>-156904933</v>
      </c>
      <c r="AL3" s="3">
        <v>-31944926</v>
      </c>
      <c r="AM3" s="3">
        <v>2210792</v>
      </c>
      <c r="AN3" s="3">
        <v>0</v>
      </c>
      <c r="AO3" s="3">
        <v>0</v>
      </c>
      <c r="AP3" s="3">
        <v>1</v>
      </c>
      <c r="AQ3" s="3">
        <v>63498110</v>
      </c>
      <c r="AR3" s="5">
        <v>7.0000000000000007E-2</v>
      </c>
      <c r="AS3" s="5">
        <v>0.08</v>
      </c>
      <c r="AT3" s="5">
        <v>0.09</v>
      </c>
      <c r="AU3" s="3">
        <v>989279303</v>
      </c>
      <c r="AV3" s="3">
        <v>636969280</v>
      </c>
      <c r="AW3" s="3">
        <v>342385541</v>
      </c>
      <c r="AX3" s="9">
        <v>5.71</v>
      </c>
      <c r="AY3" s="3">
        <v>2699324809</v>
      </c>
      <c r="AZ3" s="3">
        <v>94611357</v>
      </c>
      <c r="BA3" s="3">
        <v>218719441</v>
      </c>
      <c r="BB3" s="3">
        <v>0</v>
      </c>
      <c r="BC3" s="3">
        <v>25782859</v>
      </c>
      <c r="BD3" s="3">
        <v>0</v>
      </c>
      <c r="BE3" s="3">
        <v>61661050</v>
      </c>
      <c r="BF3" s="3">
        <f>59394200+8325140</f>
        <v>67719340</v>
      </c>
      <c r="BG3" s="3">
        <v>316629563</v>
      </c>
      <c r="BH3" s="3">
        <v>-119886323</v>
      </c>
      <c r="BJ3" s="3">
        <v>-119886323</v>
      </c>
      <c r="BK3" s="3">
        <v>-2210792</v>
      </c>
      <c r="BL3" s="3"/>
      <c r="BM3" s="3"/>
      <c r="BN3" s="3">
        <v>1957670026</v>
      </c>
      <c r="BO3" s="3">
        <v>636969280</v>
      </c>
    </row>
    <row r="4" spans="1:67" x14ac:dyDescent="0.35">
      <c r="A4" s="1" t="s">
        <v>904</v>
      </c>
      <c r="B4" s="1">
        <f t="shared" ref="B4:B7" si="4">B3+1</f>
        <v>2015</v>
      </c>
      <c r="C4" s="2">
        <v>42186</v>
      </c>
      <c r="D4" s="2">
        <v>41820</v>
      </c>
      <c r="E4" s="2">
        <v>42185</v>
      </c>
      <c r="F4" s="23">
        <v>10125</v>
      </c>
      <c r="G4" s="23">
        <v>9214</v>
      </c>
      <c r="H4" s="23"/>
      <c r="I4" s="23">
        <v>22845</v>
      </c>
      <c r="J4" s="23">
        <v>42184</v>
      </c>
      <c r="K4" s="5">
        <v>0.08</v>
      </c>
      <c r="L4" s="5"/>
      <c r="M4" s="5"/>
      <c r="N4" s="1"/>
      <c r="O4" s="5">
        <v>0.08</v>
      </c>
      <c r="P4" s="5">
        <v>0.08</v>
      </c>
      <c r="Q4" s="3">
        <v>3052446539</v>
      </c>
      <c r="R4" s="3">
        <v>2371710809</v>
      </c>
      <c r="S4" s="3">
        <v>680735730</v>
      </c>
      <c r="T4" s="7">
        <v>0.77700000000000002</v>
      </c>
      <c r="U4" s="3">
        <v>973536402</v>
      </c>
      <c r="V4" s="3">
        <v>65583834</v>
      </c>
      <c r="W4" s="3">
        <v>101922113</v>
      </c>
      <c r="X4" s="3">
        <v>-159420525</v>
      </c>
      <c r="Y4" s="43">
        <f t="shared" si="0"/>
        <v>0.11043652068800608</v>
      </c>
      <c r="Z4" s="43">
        <f t="shared" si="1"/>
        <v>7.2768244571506019E-2</v>
      </c>
      <c r="AA4" s="3">
        <v>107513973</v>
      </c>
      <c r="AB4" s="3">
        <v>70842535</v>
      </c>
      <c r="AC4" s="42">
        <f t="shared" si="2"/>
        <v>36671438</v>
      </c>
      <c r="AD4" s="43">
        <f t="shared" si="3"/>
        <v>0.65891467893201194</v>
      </c>
      <c r="AE4" s="3">
        <v>104158320</v>
      </c>
      <c r="AF4" s="3">
        <v>236419648</v>
      </c>
      <c r="AG4" s="3">
        <v>2615</v>
      </c>
      <c r="AH4" s="3">
        <v>1029947</v>
      </c>
      <c r="AI4" s="3">
        <v>-12930444</v>
      </c>
      <c r="AJ4" s="3">
        <v>-75043940</v>
      </c>
      <c r="AK4" s="3">
        <v>-182870257</v>
      </c>
      <c r="AL4" s="3">
        <v>19871117</v>
      </c>
      <c r="AM4" s="3">
        <v>2366036</v>
      </c>
      <c r="AN4" s="3">
        <v>4580217</v>
      </c>
      <c r="AO4" s="3">
        <v>-31999425</v>
      </c>
      <c r="AP4" s="3">
        <v>0</v>
      </c>
      <c r="AQ4" s="3">
        <v>65583834</v>
      </c>
      <c r="AR4" s="5">
        <v>7.0000000000000007E-2</v>
      </c>
      <c r="AS4" s="5">
        <v>0.08</v>
      </c>
      <c r="AT4" s="5">
        <v>0.09</v>
      </c>
      <c r="AU4" s="3">
        <v>1052010116</v>
      </c>
      <c r="AV4" s="3">
        <v>680735730</v>
      </c>
      <c r="AW4" s="3">
        <v>376867526</v>
      </c>
      <c r="AX4" s="9">
        <v>5.97</v>
      </c>
      <c r="AY4" s="3">
        <v>2918552143</v>
      </c>
      <c r="AZ4" s="3">
        <v>104158320</v>
      </c>
      <c r="BA4" s="3">
        <v>236419648</v>
      </c>
      <c r="BB4" s="3">
        <v>2615</v>
      </c>
      <c r="BC4" s="3">
        <v>4395805</v>
      </c>
      <c r="BD4" s="3">
        <v>-76152255</v>
      </c>
      <c r="BE4" s="3">
        <v>70842535</v>
      </c>
      <c r="BF4" s="3">
        <f>68392061+6651879</f>
        <v>75043940</v>
      </c>
      <c r="BG4" s="3">
        <f>81537244</f>
        <v>81537244</v>
      </c>
      <c r="BH4" s="3">
        <v>-134929737</v>
      </c>
      <c r="BJ4" s="3">
        <v>-134929737</v>
      </c>
      <c r="BK4" s="3">
        <v>-2366036</v>
      </c>
      <c r="BL4" s="3">
        <v>0</v>
      </c>
      <c r="BM4" s="3"/>
      <c r="BN4" s="3">
        <v>2281582863</v>
      </c>
      <c r="BO4" s="3">
        <v>680735730</v>
      </c>
    </row>
    <row r="5" spans="1:67" x14ac:dyDescent="0.35">
      <c r="A5" s="1" t="s">
        <v>904</v>
      </c>
      <c r="B5" s="1">
        <f t="shared" si="4"/>
        <v>2016</v>
      </c>
      <c r="C5" s="2">
        <v>42552</v>
      </c>
      <c r="D5" s="2">
        <v>42186</v>
      </c>
      <c r="E5" s="2">
        <v>42552</v>
      </c>
      <c r="F5" s="23">
        <v>10518</v>
      </c>
      <c r="G5" s="23">
        <v>10733</v>
      </c>
      <c r="H5" s="23"/>
      <c r="I5" s="23">
        <v>23416</v>
      </c>
      <c r="J5" s="23">
        <v>44667</v>
      </c>
      <c r="K5" s="5">
        <v>0.08</v>
      </c>
      <c r="L5" s="5"/>
      <c r="M5" s="5">
        <v>2.8500000000000001E-2</v>
      </c>
      <c r="N5" s="1"/>
      <c r="O5" s="5">
        <v>0.08</v>
      </c>
      <c r="P5" s="5">
        <v>0.08</v>
      </c>
      <c r="Q5" s="3">
        <v>3396565467</v>
      </c>
      <c r="R5" s="3">
        <v>2414895657</v>
      </c>
      <c r="S5" s="3">
        <v>981669810</v>
      </c>
      <c r="T5" s="7">
        <v>0.71099999999999997</v>
      </c>
      <c r="U5" s="3">
        <v>1048548467</v>
      </c>
      <c r="V5" s="3">
        <v>131182581</v>
      </c>
      <c r="W5" s="3">
        <v>250140811</v>
      </c>
      <c r="X5" s="3">
        <v>60806147</v>
      </c>
      <c r="Y5" s="43">
        <f t="shared" si="0"/>
        <v>0.11857932266663646</v>
      </c>
      <c r="Z5" s="43">
        <f t="shared" si="1"/>
        <v>7.3511695859453288E-2</v>
      </c>
      <c r="AA5" s="3">
        <v>124336167</v>
      </c>
      <c r="AB5" s="3">
        <v>77080576</v>
      </c>
      <c r="AC5" s="42">
        <f t="shared" si="2"/>
        <v>47255591</v>
      </c>
      <c r="AD5" s="43">
        <f t="shared" si="3"/>
        <v>0.61993688449475848</v>
      </c>
      <c r="AE5" s="3">
        <v>126443929</v>
      </c>
      <c r="AF5" s="3">
        <v>243284784</v>
      </c>
      <c r="AG5" s="3">
        <v>23573047</v>
      </c>
      <c r="AH5" s="3"/>
      <c r="AI5" s="3"/>
      <c r="AJ5" s="3">
        <v>-83397439</v>
      </c>
      <c r="AK5" s="3">
        <v>-190997373</v>
      </c>
      <c r="AL5" s="3"/>
      <c r="AM5" s="3">
        <v>2537799</v>
      </c>
      <c r="AN5" s="3">
        <f>9282236+24310345</f>
        <v>33592581</v>
      </c>
      <c r="AO5" s="3"/>
      <c r="AP5" s="3">
        <v>-23854747</v>
      </c>
      <c r="AQ5" s="3">
        <v>131182581</v>
      </c>
      <c r="AR5" s="5">
        <v>7.0000000000000007E-2</v>
      </c>
      <c r="AS5" s="5">
        <v>0.08</v>
      </c>
      <c r="AT5" s="5">
        <v>0.09</v>
      </c>
      <c r="AU5" s="3">
        <v>1401158232</v>
      </c>
      <c r="AV5" s="3">
        <v>981669810</v>
      </c>
      <c r="AW5" s="3">
        <v>628295237</v>
      </c>
      <c r="AX5" s="9"/>
      <c r="AY5" s="3">
        <v>3052446539</v>
      </c>
      <c r="AZ5" s="3">
        <v>126443929</v>
      </c>
      <c r="BA5" s="3">
        <v>243284784</v>
      </c>
      <c r="BB5" s="3">
        <v>23573047</v>
      </c>
      <c r="BC5" s="3">
        <v>-7658109</v>
      </c>
      <c r="BD5" s="3">
        <v>108139418</v>
      </c>
      <c r="BE5" s="3">
        <v>77080576</v>
      </c>
      <c r="BF5" s="3">
        <f>74218276+9179163</f>
        <v>83397439</v>
      </c>
      <c r="BG5" s="3">
        <v>11054026</v>
      </c>
      <c r="BH5" s="3">
        <v>-149664141</v>
      </c>
      <c r="BJ5" s="3">
        <v>-149664141</v>
      </c>
      <c r="BK5" s="3">
        <v>-2537799</v>
      </c>
      <c r="BL5" s="3">
        <v>23854747</v>
      </c>
      <c r="BM5" s="3"/>
      <c r="BN5" s="3">
        <v>2371710809</v>
      </c>
      <c r="BO5" s="3">
        <v>981669810</v>
      </c>
    </row>
    <row r="6" spans="1:67" x14ac:dyDescent="0.35">
      <c r="A6" s="1" t="s">
        <v>904</v>
      </c>
      <c r="B6" s="1">
        <f t="shared" si="4"/>
        <v>2017</v>
      </c>
      <c r="C6" s="2">
        <v>42917</v>
      </c>
      <c r="D6" s="2">
        <v>42552</v>
      </c>
      <c r="E6" s="2">
        <v>42917</v>
      </c>
      <c r="F6" s="23">
        <v>11103</v>
      </c>
      <c r="G6" s="23">
        <v>11654</v>
      </c>
      <c r="H6" s="23"/>
      <c r="I6" s="23">
        <v>23243</v>
      </c>
      <c r="J6" s="23">
        <v>46000</v>
      </c>
      <c r="K6" s="5">
        <v>7.7499999999999999E-2</v>
      </c>
      <c r="L6" s="5">
        <v>2.8500000000000001E-2</v>
      </c>
      <c r="M6" s="5">
        <v>3.56E-2</v>
      </c>
      <c r="N6" s="1"/>
      <c r="O6" s="5">
        <v>0.08</v>
      </c>
      <c r="P6" s="5">
        <v>6.4399999999999999E-2</v>
      </c>
      <c r="Q6" s="3">
        <v>4354371690</v>
      </c>
      <c r="R6" s="3">
        <v>2727835589</v>
      </c>
      <c r="S6" s="3">
        <v>1626536101</v>
      </c>
      <c r="T6" s="7">
        <v>0.62649999999999995</v>
      </c>
      <c r="U6" s="3">
        <v>1063371798</v>
      </c>
      <c r="V6" s="3">
        <v>248308126</v>
      </c>
      <c r="W6" s="3">
        <v>709976135</v>
      </c>
      <c r="X6" s="3">
        <v>45149736</v>
      </c>
      <c r="Y6" s="43">
        <f t="shared" si="0"/>
        <v>0.10961753943374752</v>
      </c>
      <c r="Z6" s="43">
        <f t="shared" si="1"/>
        <v>7.4229513278854131E-2</v>
      </c>
      <c r="AA6" s="3">
        <v>116564200</v>
      </c>
      <c r="AB6" s="3">
        <v>78933571</v>
      </c>
      <c r="AC6" s="42">
        <f t="shared" si="2"/>
        <v>37630629</v>
      </c>
      <c r="AD6" s="43">
        <f t="shared" si="3"/>
        <v>0.67716821288182816</v>
      </c>
      <c r="AE6" s="3">
        <v>113148379</v>
      </c>
      <c r="AF6" s="3">
        <v>269769850</v>
      </c>
      <c r="AG6" s="3">
        <v>0</v>
      </c>
      <c r="AH6" s="3"/>
      <c r="AI6" s="3"/>
      <c r="AJ6" s="3">
        <v>-87812526</v>
      </c>
      <c r="AK6" s="3">
        <v>-193246469</v>
      </c>
      <c r="AL6" s="3"/>
      <c r="AM6" s="3">
        <v>2607243</v>
      </c>
      <c r="AN6" s="3">
        <f>143440926+651105</f>
        <v>144092031</v>
      </c>
      <c r="AP6" s="3">
        <v>-250382</v>
      </c>
      <c r="AQ6" s="3">
        <v>248308126</v>
      </c>
      <c r="AR6" s="5">
        <v>5.4399999999999997E-2</v>
      </c>
      <c r="AS6" s="5">
        <v>6.4399999999999999E-2</v>
      </c>
      <c r="AT6" s="5">
        <v>7.4399999999999994E-2</v>
      </c>
      <c r="AU6" s="3">
        <v>2218162831</v>
      </c>
      <c r="AV6" s="3">
        <v>1626536101</v>
      </c>
      <c r="AW6" s="3">
        <v>1134481805</v>
      </c>
      <c r="AX6" s="1"/>
      <c r="AY6" s="3">
        <v>3396565467</v>
      </c>
      <c r="AZ6" s="3">
        <v>113148379</v>
      </c>
      <c r="BA6" s="3">
        <v>269769850</v>
      </c>
      <c r="BB6" s="3">
        <v>0</v>
      </c>
      <c r="BC6" s="3">
        <v>-3612020</v>
      </c>
      <c r="BD6" s="3">
        <v>741491982</v>
      </c>
      <c r="BE6" s="3">
        <v>78933571</v>
      </c>
      <c r="BF6" s="3">
        <f>76007456+11805070</f>
        <v>87812526</v>
      </c>
      <c r="BG6" s="3">
        <v>311542664</v>
      </c>
      <c r="BH6" s="3">
        <v>-162991968</v>
      </c>
      <c r="BJ6" s="3">
        <v>-162991968</v>
      </c>
      <c r="BK6" s="3">
        <v>-2607243</v>
      </c>
      <c r="BL6" s="3">
        <v>250382</v>
      </c>
      <c r="BM6" s="3"/>
      <c r="BN6" s="3">
        <v>2414895657</v>
      </c>
      <c r="BO6" s="3">
        <v>1626536101</v>
      </c>
    </row>
    <row r="7" spans="1:67" x14ac:dyDescent="0.35">
      <c r="A7" s="1" t="s">
        <v>904</v>
      </c>
      <c r="B7" s="1">
        <f t="shared" si="4"/>
        <v>2018</v>
      </c>
      <c r="C7" s="2">
        <v>43282</v>
      </c>
      <c r="D7" s="2">
        <v>42917</v>
      </c>
      <c r="E7" s="2">
        <v>43282</v>
      </c>
      <c r="F7" s="24">
        <v>11704</v>
      </c>
      <c r="G7" s="24">
        <v>12186</v>
      </c>
      <c r="H7" s="24"/>
      <c r="I7" s="24">
        <v>23483</v>
      </c>
      <c r="J7" s="23">
        <v>47373</v>
      </c>
      <c r="K7" s="5">
        <v>7.7499999999999999E-2</v>
      </c>
      <c r="L7" s="5">
        <v>3.56E-2</v>
      </c>
      <c r="M7" s="5">
        <v>3.6200000000000003E-2</v>
      </c>
      <c r="N7" s="1"/>
      <c r="O7" s="5">
        <v>6.4399999999999999E-2</v>
      </c>
      <c r="P7" s="5">
        <v>6.3200000000000006E-2</v>
      </c>
      <c r="Q7" s="3">
        <v>4675581755</v>
      </c>
      <c r="R7" s="3">
        <v>2970180275</v>
      </c>
      <c r="S7" s="3">
        <v>1705401480</v>
      </c>
      <c r="T7" s="7">
        <v>0.63529999999999998</v>
      </c>
      <c r="U7" s="3">
        <v>1075957954</v>
      </c>
      <c r="V7" s="3">
        <v>285279557</v>
      </c>
      <c r="W7" s="3">
        <v>634007189</v>
      </c>
      <c r="X7" s="3">
        <v>94867759</v>
      </c>
      <c r="Y7" s="43">
        <f t="shared" si="0"/>
        <v>0.11683922920281697</v>
      </c>
      <c r="Z7" s="43">
        <f t="shared" si="1"/>
        <v>7.5028218993025822E-2</v>
      </c>
      <c r="AA7" s="3">
        <v>125714098</v>
      </c>
      <c r="AB7" s="3">
        <v>80727209</v>
      </c>
      <c r="AC7" s="42">
        <f t="shared" si="2"/>
        <v>44986889</v>
      </c>
      <c r="AD7" s="43">
        <f t="shared" si="3"/>
        <v>0.64214921225461918</v>
      </c>
      <c r="AE7" s="3">
        <v>164018071</v>
      </c>
      <c r="AF7" s="3">
        <v>279835016</v>
      </c>
      <c r="AG7" s="3">
        <v>0</v>
      </c>
      <c r="AH7" s="4"/>
      <c r="AI7" s="4"/>
      <c r="AJ7" s="3">
        <v>-97471161</v>
      </c>
      <c r="AK7" s="4">
        <v>-211147895</v>
      </c>
      <c r="AL7" s="1"/>
      <c r="AM7" s="3">
        <v>2472761</v>
      </c>
      <c r="AN7" s="1">
        <v>154500677</v>
      </c>
      <c r="AO7" s="1">
        <v>-6952352</v>
      </c>
      <c r="AP7" s="3">
        <v>24440</v>
      </c>
      <c r="AQ7" s="3">
        <v>285279557</v>
      </c>
      <c r="AR7" s="5">
        <v>5.3199999999999997E-2</v>
      </c>
      <c r="AS7" s="5">
        <v>6.3200000000000006E-2</v>
      </c>
      <c r="AT7" s="5">
        <v>7.3200000000000001E-2</v>
      </c>
      <c r="AU7" s="3">
        <v>2329779172</v>
      </c>
      <c r="AV7" s="3">
        <v>1705401479</v>
      </c>
      <c r="AW7" s="3">
        <v>1184631808</v>
      </c>
      <c r="AX7" s="9"/>
      <c r="AY7" s="3">
        <v>4354371690</v>
      </c>
      <c r="AZ7" s="3">
        <v>164018071</v>
      </c>
      <c r="BA7" s="3">
        <v>279835016</v>
      </c>
      <c r="BB7" s="3">
        <v>0</v>
      </c>
      <c r="BC7" s="3">
        <v>-65345796</v>
      </c>
      <c r="BD7" s="3">
        <v>125224437</v>
      </c>
      <c r="BE7" s="3">
        <v>80727209</v>
      </c>
      <c r="BF7" s="3">
        <f>77486189+19984972</f>
        <v>97471161</v>
      </c>
      <c r="BG7" s="3">
        <v>249165180</v>
      </c>
      <c r="BH7" s="3">
        <v>-182521663</v>
      </c>
      <c r="BJ7" s="3">
        <v>-182521663</v>
      </c>
      <c r="BK7" s="3">
        <v>-2472761</v>
      </c>
      <c r="BL7" s="3">
        <v>-24440</v>
      </c>
      <c r="BM7" s="3"/>
      <c r="BN7" s="3">
        <v>2727835589</v>
      </c>
      <c r="BO7" s="3">
        <v>1705401480</v>
      </c>
    </row>
    <row r="8" spans="1:67" x14ac:dyDescent="0.35">
      <c r="A8" s="1" t="s">
        <v>904</v>
      </c>
      <c r="B8" s="1">
        <v>2019</v>
      </c>
      <c r="C8" s="2">
        <v>43647</v>
      </c>
      <c r="D8" s="2">
        <v>43282</v>
      </c>
      <c r="E8" s="2">
        <v>43647</v>
      </c>
      <c r="F8" s="23">
        <v>12300</v>
      </c>
      <c r="G8" s="23">
        <v>13267</v>
      </c>
      <c r="H8" s="23"/>
      <c r="I8" s="23">
        <v>23754</v>
      </c>
      <c r="J8" s="23">
        <v>49321</v>
      </c>
      <c r="K8" s="5">
        <v>7.4999999999999997E-2</v>
      </c>
      <c r="L8" s="5">
        <v>3.6200000000000003E-2</v>
      </c>
      <c r="M8" s="5">
        <v>3.1300000000000001E-2</v>
      </c>
      <c r="N8" s="1"/>
      <c r="O8" s="5">
        <v>6.3200000000000006E-2</v>
      </c>
      <c r="P8" s="5">
        <v>7.4999999999999997E-2</v>
      </c>
      <c r="Q8" s="3">
        <v>4269339965</v>
      </c>
      <c r="R8" s="3">
        <v>3096731081</v>
      </c>
      <c r="S8" s="3">
        <v>1172608884</v>
      </c>
      <c r="T8" s="7">
        <v>0.72529999999999994</v>
      </c>
      <c r="U8" s="3">
        <v>1098416146</v>
      </c>
      <c r="V8" s="3">
        <v>219472760</v>
      </c>
      <c r="W8" s="3">
        <v>473849496</v>
      </c>
      <c r="X8" s="3">
        <v>605387103</v>
      </c>
      <c r="Y8" s="43">
        <f t="shared" si="0"/>
        <v>0.11573839793137927</v>
      </c>
      <c r="Z8" s="43">
        <f t="shared" si="1"/>
        <v>7.4278148857436777E-2</v>
      </c>
      <c r="AA8" s="3">
        <v>127128925</v>
      </c>
      <c r="AB8" s="3">
        <v>81588318</v>
      </c>
      <c r="AC8" s="42">
        <f t="shared" si="2"/>
        <v>45540607</v>
      </c>
      <c r="AD8" s="43">
        <f t="shared" si="3"/>
        <v>0.64177619688045029</v>
      </c>
      <c r="AE8" s="3">
        <v>172183673</v>
      </c>
      <c r="AF8" s="3">
        <v>294701001</v>
      </c>
      <c r="AG8" s="3">
        <v>0</v>
      </c>
      <c r="AH8" s="4"/>
      <c r="AI8" s="4"/>
      <c r="AJ8" s="3">
        <v>-85433277</v>
      </c>
      <c r="AK8" s="4">
        <v>-228923689</v>
      </c>
      <c r="AL8" s="1"/>
      <c r="AM8" s="3">
        <v>2531304</v>
      </c>
      <c r="AN8" s="1">
        <f>25595609+38812498</f>
        <v>64408107</v>
      </c>
      <c r="AO8" s="1"/>
      <c r="AP8" s="3">
        <v>5641</v>
      </c>
      <c r="AQ8" s="3">
        <v>219472760</v>
      </c>
      <c r="AR8" s="5">
        <v>6.5000000000000002E-2</v>
      </c>
      <c r="AS8" s="5">
        <v>7.4999999999999997E-2</v>
      </c>
      <c r="AT8" s="5">
        <v>8.5000000000000006E-2</v>
      </c>
      <c r="AU8" s="3">
        <v>1697748658</v>
      </c>
      <c r="AV8" s="3">
        <v>1172608884</v>
      </c>
      <c r="AW8" s="3">
        <v>731651266</v>
      </c>
      <c r="AX8" s="9"/>
      <c r="AY8" s="3">
        <v>4675581755</v>
      </c>
      <c r="AZ8" s="3">
        <v>172183673</v>
      </c>
      <c r="BA8" s="3">
        <v>294701001</v>
      </c>
      <c r="BB8" s="3">
        <v>0</v>
      </c>
      <c r="BC8" s="3">
        <v>-210895384</v>
      </c>
      <c r="BD8" s="3">
        <v>-464473143</v>
      </c>
      <c r="BE8" s="3">
        <v>81588318</v>
      </c>
      <c r="BF8" s="3">
        <f>78213580+7219697</f>
        <v>85433277</v>
      </c>
      <c r="BG8" s="3">
        <v>159824092</v>
      </c>
      <c r="BH8" s="3">
        <v>-197757937</v>
      </c>
      <c r="BJ8" s="3">
        <v>-197757937</v>
      </c>
      <c r="BK8" s="3">
        <v>-2531304</v>
      </c>
      <c r="BL8" s="3">
        <v>-5641</v>
      </c>
      <c r="BM8" s="3"/>
      <c r="BN8" s="3">
        <v>2970180276</v>
      </c>
      <c r="BO8" s="3">
        <v>1172608884</v>
      </c>
    </row>
    <row r="9" spans="1:67" x14ac:dyDescent="0.35">
      <c r="A9" s="1" t="s">
        <v>904</v>
      </c>
      <c r="B9" s="1">
        <v>2020</v>
      </c>
      <c r="C9" s="2">
        <v>44013</v>
      </c>
      <c r="D9" s="2">
        <f>E8</f>
        <v>43647</v>
      </c>
      <c r="E9" s="2">
        <v>44012</v>
      </c>
      <c r="F9" s="23">
        <v>12945</v>
      </c>
      <c r="G9" s="23">
        <v>13843</v>
      </c>
      <c r="H9" s="23"/>
      <c r="I9" s="23">
        <v>24489</v>
      </c>
      <c r="J9" s="23">
        <v>51277</v>
      </c>
      <c r="K9" s="5">
        <v>7.0000000000000007E-2</v>
      </c>
      <c r="L9" s="5">
        <f>M8</f>
        <v>3.1300000000000001E-2</v>
      </c>
      <c r="M9" s="5">
        <v>2.4500000000000001E-2</v>
      </c>
      <c r="N9" s="1"/>
      <c r="O9" s="5">
        <f>P8</f>
        <v>7.4999999999999997E-2</v>
      </c>
      <c r="P9" s="5">
        <v>4.6399999999999997E-2</v>
      </c>
      <c r="Q9" s="3">
        <v>6379800316</v>
      </c>
      <c r="R9" s="3">
        <v>3154351139</v>
      </c>
      <c r="S9" s="3">
        <v>3225449177</v>
      </c>
      <c r="T9" s="7">
        <v>0.49440000000000001</v>
      </c>
      <c r="U9" s="3">
        <v>1167767935</v>
      </c>
      <c r="V9" s="3"/>
      <c r="W9" s="3"/>
      <c r="X9" s="3"/>
      <c r="Y9" s="43">
        <f t="shared" si="0"/>
        <v>0.1203466851485351</v>
      </c>
      <c r="Z9" s="43">
        <f t="shared" si="1"/>
        <v>7.3220027230838466E-2</v>
      </c>
      <c r="AA9" s="4">
        <v>140537000</v>
      </c>
      <c r="AB9" s="4">
        <v>85504000</v>
      </c>
      <c r="AC9" s="42">
        <f t="shared" si="2"/>
        <v>55033000</v>
      </c>
      <c r="AD9" s="43">
        <f t="shared" si="3"/>
        <v>0.60840917338494493</v>
      </c>
      <c r="AE9" s="3"/>
      <c r="AF9" s="3"/>
      <c r="AG9" s="3"/>
      <c r="AH9" s="4"/>
      <c r="AI9" s="4"/>
      <c r="AJ9" s="3"/>
      <c r="AK9" s="4"/>
      <c r="AL9" s="1"/>
      <c r="AM9" s="3"/>
      <c r="AN9" s="1"/>
      <c r="AO9" s="1"/>
      <c r="AP9" s="3"/>
      <c r="AQ9" s="3"/>
      <c r="AR9" s="5">
        <v>3.6400000000000002E-2</v>
      </c>
      <c r="AS9" s="5">
        <v>4.6399999999999997E-2</v>
      </c>
      <c r="AT9" s="5">
        <v>5.6399999999999999E-2</v>
      </c>
      <c r="AU9" s="3">
        <v>4199073080</v>
      </c>
      <c r="AV9" s="3">
        <v>3225449178</v>
      </c>
      <c r="AW9" s="3">
        <v>2429510424</v>
      </c>
      <c r="AX9" s="9"/>
      <c r="AY9" s="3">
        <v>4269339965</v>
      </c>
      <c r="AZ9" s="3">
        <v>135139549</v>
      </c>
      <c r="BA9" s="3">
        <v>317129010</v>
      </c>
      <c r="BB9" s="3">
        <v>0</v>
      </c>
      <c r="BC9" s="3">
        <v>17186876</v>
      </c>
      <c r="BD9" s="3">
        <v>1859558804</v>
      </c>
      <c r="BE9" s="3">
        <v>85504033</v>
      </c>
      <c r="BF9" s="3">
        <f>81477666+10818588</f>
        <v>92296254</v>
      </c>
      <c r="BG9" s="3">
        <v>101105998</v>
      </c>
      <c r="BH9" s="3">
        <v>-218553888</v>
      </c>
      <c r="BJ9" s="3">
        <f>BH9</f>
        <v>-218553888</v>
      </c>
      <c r="BK9" s="3">
        <v>-2729759</v>
      </c>
      <c r="BL9" s="3">
        <v>-2580</v>
      </c>
      <c r="BM9" s="3"/>
      <c r="BN9" s="3">
        <v>3096731081</v>
      </c>
      <c r="BO9" s="3">
        <v>3225449177</v>
      </c>
    </row>
    <row r="10" spans="1:6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J10" s="1"/>
      <c r="BK10" s="1"/>
      <c r="BL10" s="1"/>
      <c r="BM10" s="1"/>
      <c r="BN10" s="1"/>
      <c r="BO10" s="1"/>
    </row>
    <row r="11" spans="1:6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J11" s="1"/>
      <c r="BK11" s="1"/>
      <c r="BL11" s="1"/>
      <c r="BM11" s="1"/>
      <c r="BN11" s="1"/>
      <c r="BO11" s="1"/>
    </row>
    <row r="12" spans="1:67" x14ac:dyDescent="0.35">
      <c r="A12" s="10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J12" s="1"/>
      <c r="BK12" s="1"/>
      <c r="BL12" s="1"/>
      <c r="BM12" s="1"/>
      <c r="BN12" s="1"/>
      <c r="BO12" s="1"/>
    </row>
    <row r="13" spans="1:67" x14ac:dyDescent="0.35">
      <c r="A13" s="1" t="s">
        <v>904</v>
      </c>
      <c r="B13" s="1">
        <v>2014</v>
      </c>
      <c r="C13" s="1" t="s">
        <v>495</v>
      </c>
      <c r="D13" s="1"/>
      <c r="E13" s="1" t="s">
        <v>498</v>
      </c>
      <c r="F13" s="1" t="s">
        <v>496</v>
      </c>
      <c r="G13" s="1" t="s">
        <v>496</v>
      </c>
      <c r="H13" s="1"/>
      <c r="I13" s="1" t="s">
        <v>496</v>
      </c>
      <c r="J13" s="1" t="s">
        <v>496</v>
      </c>
      <c r="K13" s="1" t="s">
        <v>494</v>
      </c>
      <c r="L13" s="1"/>
      <c r="M13" s="1"/>
      <c r="N13" s="1"/>
      <c r="O13" s="1"/>
      <c r="P13" s="1" t="s">
        <v>494</v>
      </c>
      <c r="Q13" s="1" t="s">
        <v>488</v>
      </c>
      <c r="R13" s="1" t="s">
        <v>488</v>
      </c>
      <c r="S13" s="1" t="s">
        <v>488</v>
      </c>
      <c r="T13" s="1" t="s">
        <v>488</v>
      </c>
      <c r="U13" s="1" t="s">
        <v>492</v>
      </c>
      <c r="V13" s="1" t="s">
        <v>490</v>
      </c>
      <c r="W13" s="1" t="s">
        <v>491</v>
      </c>
      <c r="X13" s="1" t="s">
        <v>491</v>
      </c>
      <c r="Y13" s="1"/>
      <c r="Z13" s="1"/>
      <c r="AA13" s="1" t="s">
        <v>492</v>
      </c>
      <c r="AB13" s="1" t="s">
        <v>492</v>
      </c>
      <c r="AC13" s="1"/>
      <c r="AD13" s="1"/>
      <c r="AE13" s="1" t="s">
        <v>490</v>
      </c>
      <c r="AF13" s="1" t="s">
        <v>490</v>
      </c>
      <c r="AG13" s="1" t="s">
        <v>490</v>
      </c>
      <c r="AH13" s="1" t="s">
        <v>490</v>
      </c>
      <c r="AI13" s="1" t="s">
        <v>490</v>
      </c>
      <c r="AJ13" s="1" t="s">
        <v>490</v>
      </c>
      <c r="AK13" s="1" t="s">
        <v>490</v>
      </c>
      <c r="AL13" s="1" t="s">
        <v>490</v>
      </c>
      <c r="AM13" s="1" t="s">
        <v>490</v>
      </c>
      <c r="AN13" s="1" t="s">
        <v>490</v>
      </c>
      <c r="AO13" s="1" t="s">
        <v>490</v>
      </c>
      <c r="AP13" s="1" t="s">
        <v>490</v>
      </c>
      <c r="AQ13" s="1" t="s">
        <v>490</v>
      </c>
      <c r="AR13" s="1" t="s">
        <v>493</v>
      </c>
      <c r="AS13" s="1" t="s">
        <v>493</v>
      </c>
      <c r="AT13" s="1" t="s">
        <v>493</v>
      </c>
      <c r="AU13" s="1" t="s">
        <v>493</v>
      </c>
      <c r="AV13" s="1" t="s">
        <v>493</v>
      </c>
      <c r="AW13" s="1" t="s">
        <v>493</v>
      </c>
      <c r="AX13" s="1" t="s">
        <v>490</v>
      </c>
      <c r="AY13" s="1" t="s">
        <v>489</v>
      </c>
      <c r="AZ13" s="1" t="s">
        <v>489</v>
      </c>
      <c r="BA13" s="1" t="s">
        <v>489</v>
      </c>
      <c r="BB13" s="1" t="s">
        <v>489</v>
      </c>
      <c r="BC13" s="1" t="s">
        <v>489</v>
      </c>
      <c r="BD13" s="1" t="s">
        <v>489</v>
      </c>
      <c r="BE13" s="1" t="s">
        <v>489</v>
      </c>
      <c r="BF13" s="1" t="s">
        <v>489</v>
      </c>
      <c r="BG13" s="1" t="s">
        <v>489</v>
      </c>
      <c r="BH13" s="1" t="s">
        <v>489</v>
      </c>
      <c r="BJ13" s="1" t="s">
        <v>442</v>
      </c>
      <c r="BK13" s="1" t="s">
        <v>489</v>
      </c>
      <c r="BM13" s="1"/>
      <c r="BN13" s="1" t="s">
        <v>489</v>
      </c>
      <c r="BO13" s="1" t="s">
        <v>489</v>
      </c>
    </row>
    <row r="14" spans="1:67" x14ac:dyDescent="0.35">
      <c r="A14" s="1" t="s">
        <v>904</v>
      </c>
      <c r="B14" s="1">
        <f t="shared" ref="B14:B17" si="5">B13+1</f>
        <v>2015</v>
      </c>
      <c r="C14" s="1" t="s">
        <v>487</v>
      </c>
      <c r="D14" s="1" t="s">
        <v>498</v>
      </c>
      <c r="E14" s="1" t="s">
        <v>497</v>
      </c>
      <c r="F14" s="1" t="s">
        <v>430</v>
      </c>
      <c r="G14" s="1" t="s">
        <v>430</v>
      </c>
      <c r="H14" s="1"/>
      <c r="I14" s="1" t="s">
        <v>430</v>
      </c>
      <c r="J14" s="1" t="s">
        <v>430</v>
      </c>
      <c r="K14" s="1" t="s">
        <v>438</v>
      </c>
      <c r="L14" s="1"/>
      <c r="M14" s="1"/>
      <c r="N14" s="1"/>
      <c r="O14" s="1" t="s">
        <v>494</v>
      </c>
      <c r="P14" s="1" t="s">
        <v>438</v>
      </c>
      <c r="Q14" s="1" t="s">
        <v>438</v>
      </c>
      <c r="R14" s="1" t="s">
        <v>438</v>
      </c>
      <c r="S14" s="1" t="s">
        <v>438</v>
      </c>
      <c r="T14" s="1" t="s">
        <v>438</v>
      </c>
      <c r="U14" s="1" t="s">
        <v>437</v>
      </c>
      <c r="V14" s="1" t="s">
        <v>440</v>
      </c>
      <c r="W14" s="1" t="s">
        <v>439</v>
      </c>
      <c r="X14" s="1" t="s">
        <v>439</v>
      </c>
      <c r="Y14" s="1"/>
      <c r="Z14" s="1"/>
      <c r="AA14" s="1" t="s">
        <v>441</v>
      </c>
      <c r="AB14" s="1" t="s">
        <v>441</v>
      </c>
      <c r="AC14" s="1"/>
      <c r="AD14" s="1"/>
      <c r="AE14" s="1" t="s">
        <v>440</v>
      </c>
      <c r="AF14" s="1" t="s">
        <v>440</v>
      </c>
      <c r="AG14" s="1" t="s">
        <v>440</v>
      </c>
      <c r="AH14" s="1"/>
      <c r="AI14" s="1" t="s">
        <v>440</v>
      </c>
      <c r="AJ14" s="1" t="s">
        <v>440</v>
      </c>
      <c r="AK14" s="1" t="s">
        <v>440</v>
      </c>
      <c r="AL14" s="1" t="s">
        <v>440</v>
      </c>
      <c r="AM14" s="1" t="s">
        <v>440</v>
      </c>
      <c r="AN14" s="1" t="s">
        <v>440</v>
      </c>
      <c r="AO14" s="1" t="s">
        <v>440</v>
      </c>
      <c r="AP14" s="1" t="s">
        <v>440</v>
      </c>
      <c r="AQ14" s="1" t="s">
        <v>440</v>
      </c>
      <c r="AR14" s="1" t="s">
        <v>436</v>
      </c>
      <c r="AS14" s="1" t="s">
        <v>436</v>
      </c>
      <c r="AT14" s="1" t="s">
        <v>436</v>
      </c>
      <c r="AU14" s="1" t="s">
        <v>436</v>
      </c>
      <c r="AV14" s="1" t="s">
        <v>436</v>
      </c>
      <c r="AW14" s="1" t="s">
        <v>436</v>
      </c>
      <c r="AX14" s="1" t="s">
        <v>440</v>
      </c>
      <c r="AY14" s="1" t="s">
        <v>437</v>
      </c>
      <c r="AZ14" s="1" t="s">
        <v>437</v>
      </c>
      <c r="BA14" s="1" t="s">
        <v>437</v>
      </c>
      <c r="BB14" s="1" t="s">
        <v>437</v>
      </c>
      <c r="BC14" s="1" t="s">
        <v>437</v>
      </c>
      <c r="BD14" s="1" t="s">
        <v>437</v>
      </c>
      <c r="BE14" s="1" t="s">
        <v>437</v>
      </c>
      <c r="BF14" s="1" t="s">
        <v>437</v>
      </c>
      <c r="BG14" s="1" t="s">
        <v>437</v>
      </c>
      <c r="BH14" s="1" t="s">
        <v>437</v>
      </c>
      <c r="BJ14" s="1" t="s">
        <v>437</v>
      </c>
      <c r="BK14" s="1" t="s">
        <v>437</v>
      </c>
      <c r="BL14" s="1" t="s">
        <v>437</v>
      </c>
      <c r="BM14" s="1"/>
      <c r="BN14" s="1" t="s">
        <v>437</v>
      </c>
      <c r="BO14" s="1" t="s">
        <v>437</v>
      </c>
    </row>
    <row r="15" spans="1:67" x14ac:dyDescent="0.35">
      <c r="A15" s="1" t="s">
        <v>904</v>
      </c>
      <c r="B15" s="1">
        <f t="shared" si="5"/>
        <v>2016</v>
      </c>
      <c r="C15" s="1" t="s">
        <v>431</v>
      </c>
      <c r="D15" s="1" t="s">
        <v>497</v>
      </c>
      <c r="E15" s="1" t="s">
        <v>431</v>
      </c>
      <c r="F15" s="1" t="s">
        <v>431</v>
      </c>
      <c r="G15" s="1" t="s">
        <v>431</v>
      </c>
      <c r="H15" s="1"/>
      <c r="I15" s="1" t="s">
        <v>431</v>
      </c>
      <c r="J15" s="1" t="s">
        <v>431</v>
      </c>
      <c r="K15" s="1" t="s">
        <v>431</v>
      </c>
      <c r="L15" s="1"/>
      <c r="M15" s="1" t="s">
        <v>431</v>
      </c>
      <c r="N15" s="1"/>
      <c r="O15" s="1" t="s">
        <v>431</v>
      </c>
      <c r="P15" s="1" t="s">
        <v>431</v>
      </c>
      <c r="Q15" s="1" t="s">
        <v>431</v>
      </c>
      <c r="R15" s="1" t="s">
        <v>431</v>
      </c>
      <c r="S15" s="1" t="s">
        <v>431</v>
      </c>
      <c r="T15" s="1" t="s">
        <v>431</v>
      </c>
      <c r="U15" s="1" t="s">
        <v>431</v>
      </c>
      <c r="V15" s="1" t="s">
        <v>431</v>
      </c>
      <c r="W15" s="1" t="s">
        <v>431</v>
      </c>
      <c r="X15" s="1" t="s">
        <v>431</v>
      </c>
      <c r="Y15" s="1"/>
      <c r="Z15" s="1"/>
      <c r="AA15" s="1" t="s">
        <v>443</v>
      </c>
      <c r="AB15" s="1" t="s">
        <v>443</v>
      </c>
      <c r="AC15" s="1"/>
      <c r="AD15" s="1"/>
      <c r="AE15" s="1" t="s">
        <v>432</v>
      </c>
      <c r="AF15" s="1" t="s">
        <v>432</v>
      </c>
      <c r="AG15" s="1" t="s">
        <v>432</v>
      </c>
      <c r="AH15" s="1"/>
      <c r="AI15" s="1"/>
      <c r="AJ15" s="1" t="s">
        <v>432</v>
      </c>
      <c r="AK15" s="1" t="s">
        <v>432</v>
      </c>
      <c r="AL15" s="1"/>
      <c r="AM15" s="1" t="s">
        <v>432</v>
      </c>
      <c r="AN15" s="1" t="s">
        <v>432</v>
      </c>
      <c r="AO15" s="1"/>
      <c r="AP15" s="1" t="s">
        <v>432</v>
      </c>
      <c r="AQ15" s="1" t="s">
        <v>432</v>
      </c>
      <c r="AR15" s="1" t="s">
        <v>444</v>
      </c>
      <c r="AS15" s="1" t="s">
        <v>444</v>
      </c>
      <c r="AT15" s="1" t="s">
        <v>444</v>
      </c>
      <c r="AU15" s="1" t="s">
        <v>444</v>
      </c>
      <c r="AV15" s="1" t="s">
        <v>444</v>
      </c>
      <c r="AW15" s="1" t="s">
        <v>444</v>
      </c>
      <c r="AX15" s="1"/>
      <c r="AY15" s="1" t="s">
        <v>433</v>
      </c>
      <c r="AZ15" s="1" t="s">
        <v>433</v>
      </c>
      <c r="BA15" s="1" t="s">
        <v>433</v>
      </c>
      <c r="BB15" s="1" t="s">
        <v>433</v>
      </c>
      <c r="BC15" s="1" t="s">
        <v>433</v>
      </c>
      <c r="BD15" s="1" t="s">
        <v>433</v>
      </c>
      <c r="BE15" s="1" t="s">
        <v>433</v>
      </c>
      <c r="BF15" s="1" t="s">
        <v>433</v>
      </c>
      <c r="BG15" s="1" t="s">
        <v>433</v>
      </c>
      <c r="BH15" s="1" t="s">
        <v>433</v>
      </c>
      <c r="BJ15" s="1" t="s">
        <v>433</v>
      </c>
      <c r="BK15" s="1" t="s">
        <v>433</v>
      </c>
      <c r="BL15" s="1" t="s">
        <v>433</v>
      </c>
      <c r="BM15" s="1"/>
      <c r="BN15" s="1" t="s">
        <v>433</v>
      </c>
      <c r="BO15" s="1" t="s">
        <v>433</v>
      </c>
    </row>
    <row r="16" spans="1:67" x14ac:dyDescent="0.35">
      <c r="A16" s="1" t="s">
        <v>904</v>
      </c>
      <c r="B16" s="1">
        <f t="shared" si="5"/>
        <v>2017</v>
      </c>
      <c r="C16" s="1" t="s">
        <v>434</v>
      </c>
      <c r="D16" s="1" t="s">
        <v>431</v>
      </c>
      <c r="E16" s="1" t="s">
        <v>434</v>
      </c>
      <c r="F16" s="1" t="s">
        <v>434</v>
      </c>
      <c r="G16" s="1" t="s">
        <v>434</v>
      </c>
      <c r="H16" s="1"/>
      <c r="I16" s="1" t="s">
        <v>434</v>
      </c>
      <c r="J16" s="1" t="s">
        <v>434</v>
      </c>
      <c r="K16" s="1" t="s">
        <v>434</v>
      </c>
      <c r="L16" s="1" t="s">
        <v>431</v>
      </c>
      <c r="M16" s="1" t="s">
        <v>434</v>
      </c>
      <c r="N16" s="1"/>
      <c r="O16" s="1" t="s">
        <v>434</v>
      </c>
      <c r="P16" s="1" t="s">
        <v>434</v>
      </c>
      <c r="Q16" s="1" t="s">
        <v>434</v>
      </c>
      <c r="R16" s="1" t="s">
        <v>434</v>
      </c>
      <c r="S16" s="1" t="s">
        <v>434</v>
      </c>
      <c r="T16" s="1" t="s">
        <v>434</v>
      </c>
      <c r="U16" s="1" t="s">
        <v>434</v>
      </c>
      <c r="V16" s="1" t="s">
        <v>434</v>
      </c>
      <c r="W16" s="1" t="s">
        <v>434</v>
      </c>
      <c r="X16" s="1" t="s">
        <v>434</v>
      </c>
      <c r="Y16" s="1"/>
      <c r="Z16" s="1"/>
      <c r="AA16" s="1" t="s">
        <v>445</v>
      </c>
      <c r="AB16" s="1" t="s">
        <v>445</v>
      </c>
      <c r="AC16" s="1"/>
      <c r="AD16" s="1"/>
      <c r="AE16" s="1" t="s">
        <v>499</v>
      </c>
      <c r="AF16" s="1" t="s">
        <v>499</v>
      </c>
      <c r="AG16" s="1" t="s">
        <v>499</v>
      </c>
      <c r="AH16" s="1"/>
      <c r="AI16" s="1"/>
      <c r="AJ16" s="1" t="s">
        <v>499</v>
      </c>
      <c r="AK16" s="1" t="s">
        <v>499</v>
      </c>
      <c r="AL16" s="1"/>
      <c r="AM16" s="1" t="s">
        <v>499</v>
      </c>
      <c r="AN16" s="1" t="s">
        <v>499</v>
      </c>
      <c r="AO16" s="1"/>
      <c r="AP16" s="1" t="s">
        <v>499</v>
      </c>
      <c r="AQ16" s="1" t="s">
        <v>499</v>
      </c>
      <c r="AR16" s="1" t="s">
        <v>446</v>
      </c>
      <c r="AS16" s="1" t="s">
        <v>446</v>
      </c>
      <c r="AT16" s="1" t="s">
        <v>446</v>
      </c>
      <c r="AU16" s="1" t="s">
        <v>446</v>
      </c>
      <c r="AV16" s="1" t="s">
        <v>446</v>
      </c>
      <c r="AW16" s="1" t="s">
        <v>446</v>
      </c>
      <c r="AX16" s="1"/>
      <c r="AY16" s="1" t="s">
        <v>435</v>
      </c>
      <c r="AZ16" s="1" t="s">
        <v>435</v>
      </c>
      <c r="BA16" s="1" t="s">
        <v>435</v>
      </c>
      <c r="BB16" s="1" t="s">
        <v>435</v>
      </c>
      <c r="BC16" s="1" t="s">
        <v>435</v>
      </c>
      <c r="BD16" s="1" t="s">
        <v>435</v>
      </c>
      <c r="BE16" s="1" t="s">
        <v>435</v>
      </c>
      <c r="BF16" s="1" t="s">
        <v>435</v>
      </c>
      <c r="BG16" s="1" t="s">
        <v>435</v>
      </c>
      <c r="BH16" s="1" t="s">
        <v>435</v>
      </c>
      <c r="BJ16" s="1" t="s">
        <v>435</v>
      </c>
      <c r="BK16" s="1" t="s">
        <v>435</v>
      </c>
      <c r="BL16" s="1" t="s">
        <v>435</v>
      </c>
      <c r="BM16" s="1"/>
      <c r="BN16" s="1" t="s">
        <v>435</v>
      </c>
      <c r="BO16" s="1" t="s">
        <v>435</v>
      </c>
    </row>
    <row r="17" spans="1:67" x14ac:dyDescent="0.35">
      <c r="A17" s="1" t="s">
        <v>904</v>
      </c>
      <c r="B17" s="1">
        <f t="shared" si="5"/>
        <v>2018</v>
      </c>
      <c r="C17" s="1" t="s">
        <v>500</v>
      </c>
      <c r="D17" s="1" t="s">
        <v>434</v>
      </c>
      <c r="E17" s="1" t="s">
        <v>500</v>
      </c>
      <c r="F17" s="1" t="s">
        <v>500</v>
      </c>
      <c r="G17" s="1" t="s">
        <v>500</v>
      </c>
      <c r="H17" s="1"/>
      <c r="I17" s="1" t="s">
        <v>500</v>
      </c>
      <c r="J17" s="1" t="s">
        <v>500</v>
      </c>
      <c r="K17" s="1" t="s">
        <v>500</v>
      </c>
      <c r="L17" s="1" t="s">
        <v>434</v>
      </c>
      <c r="M17" s="1" t="s">
        <v>500</v>
      </c>
      <c r="N17" s="1"/>
      <c r="O17" s="1" t="s">
        <v>500</v>
      </c>
      <c r="P17" s="1" t="s">
        <v>500</v>
      </c>
      <c r="Q17" s="1" t="s">
        <v>500</v>
      </c>
      <c r="R17" s="1" t="s">
        <v>500</v>
      </c>
      <c r="S17" s="1" t="s">
        <v>500</v>
      </c>
      <c r="T17" s="1" t="s">
        <v>500</v>
      </c>
      <c r="U17" s="1" t="s">
        <v>500</v>
      </c>
      <c r="V17" s="1" t="s">
        <v>500</v>
      </c>
      <c r="W17" s="1" t="s">
        <v>500</v>
      </c>
      <c r="X17" s="1" t="s">
        <v>500</v>
      </c>
      <c r="Y17" s="1"/>
      <c r="Z17" s="1"/>
      <c r="AA17" s="1" t="s">
        <v>501</v>
      </c>
      <c r="AB17" s="1" t="s">
        <v>501</v>
      </c>
      <c r="AC17" s="1"/>
      <c r="AD17" s="1"/>
      <c r="AE17" s="1" t="s">
        <v>502</v>
      </c>
      <c r="AF17" s="1" t="s">
        <v>502</v>
      </c>
      <c r="AG17" s="1" t="s">
        <v>502</v>
      </c>
      <c r="AH17" s="1"/>
      <c r="AI17" s="1"/>
      <c r="AJ17" s="1" t="s">
        <v>502</v>
      </c>
      <c r="AK17" s="1" t="s">
        <v>502</v>
      </c>
      <c r="AL17" s="1"/>
      <c r="AM17" s="1" t="s">
        <v>502</v>
      </c>
      <c r="AN17" s="1" t="s">
        <v>502</v>
      </c>
      <c r="AO17" s="1" t="s">
        <v>502</v>
      </c>
      <c r="AP17" s="1" t="s">
        <v>502</v>
      </c>
      <c r="AQ17" s="1" t="s">
        <v>502</v>
      </c>
      <c r="AR17" s="1" t="s">
        <v>503</v>
      </c>
      <c r="AS17" s="1" t="s">
        <v>503</v>
      </c>
      <c r="AT17" s="1" t="s">
        <v>503</v>
      </c>
      <c r="AU17" s="1" t="s">
        <v>503</v>
      </c>
      <c r="AV17" s="1" t="s">
        <v>503</v>
      </c>
      <c r="AW17" s="1" t="s">
        <v>503</v>
      </c>
      <c r="AX17" s="1"/>
      <c r="AY17" s="1" t="s">
        <v>504</v>
      </c>
      <c r="AZ17" s="1" t="s">
        <v>504</v>
      </c>
      <c r="BA17" s="1" t="s">
        <v>504</v>
      </c>
      <c r="BB17" s="1" t="s">
        <v>504</v>
      </c>
      <c r="BC17" s="1" t="s">
        <v>504</v>
      </c>
      <c r="BD17" s="1" t="s">
        <v>504</v>
      </c>
      <c r="BE17" s="1" t="s">
        <v>504</v>
      </c>
      <c r="BF17" s="1" t="s">
        <v>504</v>
      </c>
      <c r="BG17" s="1" t="s">
        <v>504</v>
      </c>
      <c r="BH17" s="1" t="s">
        <v>504</v>
      </c>
      <c r="BJ17" s="1" t="s">
        <v>504</v>
      </c>
      <c r="BK17" s="1" t="s">
        <v>504</v>
      </c>
      <c r="BL17" s="1" t="s">
        <v>504</v>
      </c>
      <c r="BM17" s="1"/>
      <c r="BN17" s="1" t="s">
        <v>504</v>
      </c>
      <c r="BO17" s="1" t="s">
        <v>504</v>
      </c>
    </row>
    <row r="18" spans="1:67" x14ac:dyDescent="0.35">
      <c r="A18" s="1" t="s">
        <v>904</v>
      </c>
      <c r="B18" s="1">
        <v>2019</v>
      </c>
      <c r="C18" s="1" t="s">
        <v>509</v>
      </c>
      <c r="D18" s="1" t="s">
        <v>500</v>
      </c>
      <c r="E18" s="1" t="s">
        <v>509</v>
      </c>
      <c r="F18" s="1" t="s">
        <v>509</v>
      </c>
      <c r="G18" s="1" t="s">
        <v>509</v>
      </c>
      <c r="H18" s="1"/>
      <c r="I18" s="1" t="s">
        <v>509</v>
      </c>
      <c r="J18" s="1" t="s">
        <v>509</v>
      </c>
      <c r="K18" s="1" t="s">
        <v>509</v>
      </c>
      <c r="L18" s="1" t="s">
        <v>500</v>
      </c>
      <c r="M18" s="1" t="s">
        <v>509</v>
      </c>
      <c r="N18" s="1"/>
      <c r="O18" s="1" t="s">
        <v>509</v>
      </c>
      <c r="P18" s="1" t="s">
        <v>509</v>
      </c>
      <c r="Q18" s="1" t="s">
        <v>509</v>
      </c>
      <c r="R18" s="1" t="s">
        <v>509</v>
      </c>
      <c r="S18" s="1" t="s">
        <v>509</v>
      </c>
      <c r="T18" s="1" t="s">
        <v>509</v>
      </c>
      <c r="U18" s="1" t="s">
        <v>509</v>
      </c>
      <c r="V18" s="1" t="s">
        <v>509</v>
      </c>
      <c r="W18" s="1" t="s">
        <v>509</v>
      </c>
      <c r="X18" s="1" t="s">
        <v>509</v>
      </c>
      <c r="Y18" s="1"/>
      <c r="Z18" s="1"/>
      <c r="AA18" s="1" t="s">
        <v>508</v>
      </c>
      <c r="AB18" s="1" t="s">
        <v>508</v>
      </c>
      <c r="AC18" s="1"/>
      <c r="AD18" s="1"/>
      <c r="AE18" s="1" t="s">
        <v>507</v>
      </c>
      <c r="AF18" s="1" t="s">
        <v>507</v>
      </c>
      <c r="AG18" s="1" t="s">
        <v>507</v>
      </c>
      <c r="AH18" s="1"/>
      <c r="AI18" s="1"/>
      <c r="AJ18" s="1" t="s">
        <v>507</v>
      </c>
      <c r="AK18" s="1" t="s">
        <v>507</v>
      </c>
      <c r="AL18" s="1"/>
      <c r="AM18" s="1" t="s">
        <v>507</v>
      </c>
      <c r="AN18" s="1" t="s">
        <v>507</v>
      </c>
      <c r="AO18" s="1"/>
      <c r="AP18" s="1" t="s">
        <v>507</v>
      </c>
      <c r="AQ18" s="1" t="s">
        <v>507</v>
      </c>
      <c r="AR18" s="1" t="s">
        <v>506</v>
      </c>
      <c r="AS18" s="1" t="s">
        <v>506</v>
      </c>
      <c r="AT18" s="1" t="s">
        <v>506</v>
      </c>
      <c r="AU18" s="1" t="s">
        <v>506</v>
      </c>
      <c r="AV18" s="1" t="s">
        <v>506</v>
      </c>
      <c r="AW18" s="1" t="s">
        <v>506</v>
      </c>
      <c r="AX18" s="1"/>
      <c r="AY18" s="1" t="s">
        <v>505</v>
      </c>
      <c r="AZ18" s="1" t="s">
        <v>505</v>
      </c>
      <c r="BA18" s="1" t="s">
        <v>505</v>
      </c>
      <c r="BB18" s="1" t="s">
        <v>505</v>
      </c>
      <c r="BC18" s="1" t="s">
        <v>505</v>
      </c>
      <c r="BD18" s="1" t="s">
        <v>505</v>
      </c>
      <c r="BE18" s="1" t="s">
        <v>505</v>
      </c>
      <c r="BF18" s="1" t="s">
        <v>505</v>
      </c>
      <c r="BG18" s="1" t="s">
        <v>505</v>
      </c>
      <c r="BH18" s="1" t="s">
        <v>505</v>
      </c>
      <c r="BJ18" s="1" t="s">
        <v>505</v>
      </c>
      <c r="BK18" s="1" t="s">
        <v>505</v>
      </c>
      <c r="BL18" s="1" t="s">
        <v>505</v>
      </c>
      <c r="BM18" s="1"/>
      <c r="BN18" s="1" t="s">
        <v>505</v>
      </c>
      <c r="BO18" s="1" t="s">
        <v>505</v>
      </c>
    </row>
    <row r="19" spans="1:67" x14ac:dyDescent="0.35">
      <c r="A19" s="1" t="s">
        <v>904</v>
      </c>
      <c r="B19" s="1">
        <v>2020</v>
      </c>
      <c r="C19" s="1" t="s">
        <v>886</v>
      </c>
      <c r="D19" s="1" t="str">
        <f>E18</f>
        <v>North_Dakota PERS GASB68 2019.pdf.Pg no.7</v>
      </c>
      <c r="E19" s="1" t="s">
        <v>895</v>
      </c>
      <c r="F19" s="1" t="s">
        <v>880</v>
      </c>
      <c r="G19" s="1" t="s">
        <v>880</v>
      </c>
      <c r="H19" s="1"/>
      <c r="I19" s="1" t="s">
        <v>880</v>
      </c>
      <c r="J19" s="1" t="s">
        <v>880</v>
      </c>
      <c r="K19" s="1" t="s">
        <v>886</v>
      </c>
      <c r="L19" s="1" t="str">
        <f>M18</f>
        <v>North_Dakota PERS GASB68 2019.pdf.Pg no.7</v>
      </c>
      <c r="M19" s="1" t="s">
        <v>886</v>
      </c>
      <c r="N19" s="1"/>
      <c r="O19" s="1" t="str">
        <f>P18</f>
        <v>North_Dakota PERS GASB68 2019.pdf.Pg no.7</v>
      </c>
      <c r="P19" s="1" t="s">
        <v>886</v>
      </c>
      <c r="Q19" s="1" t="s">
        <v>897</v>
      </c>
      <c r="R19" s="1" t="s">
        <v>897</v>
      </c>
      <c r="S19" s="1" t="s">
        <v>897</v>
      </c>
      <c r="T19" s="1" t="s">
        <v>897</v>
      </c>
      <c r="U19" s="1" t="s">
        <v>897</v>
      </c>
      <c r="V19" s="1"/>
      <c r="W19" s="1"/>
      <c r="X19" s="1"/>
      <c r="Y19" s="1"/>
      <c r="Z19" s="1"/>
      <c r="AA19" s="1" t="s">
        <v>874</v>
      </c>
      <c r="AB19" s="1" t="s">
        <v>874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 t="s">
        <v>898</v>
      </c>
      <c r="AS19" s="1" t="s">
        <v>898</v>
      </c>
      <c r="AT19" s="1" t="s">
        <v>898</v>
      </c>
      <c r="AU19" s="1" t="s">
        <v>898</v>
      </c>
      <c r="AV19" s="1" t="s">
        <v>898</v>
      </c>
      <c r="AW19" s="1" t="s">
        <v>898</v>
      </c>
      <c r="AX19" s="1"/>
      <c r="AY19" s="1" t="s">
        <v>899</v>
      </c>
      <c r="AZ19" s="1" t="s">
        <v>899</v>
      </c>
      <c r="BA19" s="1" t="s">
        <v>899</v>
      </c>
      <c r="BB19" s="1" t="s">
        <v>899</v>
      </c>
      <c r="BC19" s="1" t="s">
        <v>899</v>
      </c>
      <c r="BD19" s="1" t="s">
        <v>899</v>
      </c>
      <c r="BE19" s="1" t="s">
        <v>899</v>
      </c>
      <c r="BF19" s="1" t="s">
        <v>899</v>
      </c>
      <c r="BG19" s="1" t="s">
        <v>899</v>
      </c>
      <c r="BH19" s="1" t="s">
        <v>899</v>
      </c>
      <c r="BI19" s="1"/>
      <c r="BJ19" s="1" t="s">
        <v>899</v>
      </c>
      <c r="BK19" s="1" t="s">
        <v>899</v>
      </c>
      <c r="BL19" s="1" t="s">
        <v>899</v>
      </c>
      <c r="BM19" s="1"/>
      <c r="BN19" s="1" t="s">
        <v>899</v>
      </c>
      <c r="BO19" s="1" t="s">
        <v>899</v>
      </c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5" defaultRowHeight="14.5" x14ac:dyDescent="0.35"/>
  <cols>
    <col min="1" max="1" width="39.83203125" style="25" bestFit="1" customWidth="1"/>
    <col min="2" max="2" width="8.6640625" style="25" bestFit="1" customWidth="1"/>
    <col min="3" max="3" width="38.33203125" style="25" bestFit="1" customWidth="1"/>
    <col min="4" max="4" width="26.5" style="25" bestFit="1" customWidth="1"/>
    <col min="5" max="10" width="38.33203125" style="25" bestFit="1" customWidth="1"/>
    <col min="11" max="11" width="18.6640625" style="25" bestFit="1" customWidth="1"/>
    <col min="12" max="13" width="38.33203125" style="25" bestFit="1" customWidth="1"/>
    <col min="14" max="14" width="146.33203125" style="25" bestFit="1" customWidth="1"/>
    <col min="15" max="16" width="20.5" style="25" bestFit="1" customWidth="1"/>
    <col min="17" max="19" width="38.33203125" style="25" bestFit="1" customWidth="1"/>
    <col min="20" max="20" width="20.33203125" style="25" bestFit="1" customWidth="1"/>
    <col min="21" max="21" width="13" style="25" bestFit="1" customWidth="1"/>
    <col min="22" max="22" width="134.33203125" style="25" bestFit="1" customWidth="1"/>
    <col min="23" max="23" width="10" style="25" bestFit="1" customWidth="1"/>
    <col min="24" max="24" width="16.33203125" style="25" bestFit="1" customWidth="1"/>
    <col min="25" max="25" width="10.6640625" style="25" bestFit="1" customWidth="1"/>
    <col min="26" max="26" width="13" style="25" bestFit="1" customWidth="1"/>
    <col min="27" max="27" width="19.5" style="25" bestFit="1" customWidth="1"/>
    <col min="28" max="28" width="20" style="25" bestFit="1" customWidth="1"/>
    <col min="29" max="29" width="15.6640625" style="25" bestFit="1" customWidth="1"/>
    <col min="30" max="30" width="40" style="25" bestFit="1" customWidth="1"/>
    <col min="31" max="31" width="36.6640625" style="25" bestFit="1" customWidth="1"/>
    <col min="32" max="32" width="30.6640625" style="25" bestFit="1" customWidth="1"/>
    <col min="33" max="33" width="35" style="25" bestFit="1" customWidth="1"/>
    <col min="34" max="34" width="18.5" style="25" bestFit="1" customWidth="1"/>
    <col min="35" max="37" width="38.33203125" style="25" bestFit="1" customWidth="1"/>
    <col min="38" max="38" width="41" style="25" bestFit="1" customWidth="1"/>
    <col min="39" max="39" width="24.1640625" style="25" bestFit="1" customWidth="1"/>
    <col min="40" max="40" width="19.6640625" style="25" bestFit="1" customWidth="1"/>
    <col min="41" max="41" width="61" style="25" bestFit="1" customWidth="1"/>
    <col min="42" max="43" width="38.33203125" style="25" bestFit="1" customWidth="1"/>
    <col min="44" max="44" width="39.1640625" style="25" bestFit="1" customWidth="1"/>
    <col min="45" max="45" width="29.6640625" style="25" bestFit="1" customWidth="1"/>
    <col min="46" max="46" width="43" style="25" bestFit="1" customWidth="1"/>
    <col min="47" max="49" width="38.33203125" style="25" bestFit="1" customWidth="1"/>
    <col min="50" max="50" width="22.83203125" style="25" bestFit="1" customWidth="1"/>
    <col min="51" max="54" width="38.33203125" style="25" bestFit="1" customWidth="1"/>
    <col min="55" max="55" width="38.5" style="25" bestFit="1" customWidth="1"/>
    <col min="56" max="56" width="24.1640625" style="25" bestFit="1" customWidth="1"/>
    <col min="57" max="61" width="38.33203125" style="25" bestFit="1" customWidth="1"/>
    <col min="62" max="85" width="39" style="25" customWidth="1"/>
    <col min="86" max="88" width="39" style="27" customWidth="1"/>
    <col min="89" max="91" width="39" style="25" customWidth="1"/>
    <col min="92" max="92" width="39" style="27" customWidth="1"/>
    <col min="93" max="93" width="39" style="25" customWidth="1"/>
    <col min="94" max="16384" width="12.5" style="25"/>
  </cols>
  <sheetData>
    <row r="1" spans="1:93" ht="43.5" x14ac:dyDescent="0.35">
      <c r="A1" s="17" t="s">
        <v>0</v>
      </c>
      <c r="B1" s="17" t="s">
        <v>1</v>
      </c>
      <c r="C1" s="31" t="s">
        <v>292</v>
      </c>
      <c r="D1" s="17" t="s">
        <v>130</v>
      </c>
      <c r="E1" s="17" t="s">
        <v>131</v>
      </c>
      <c r="F1" s="17" t="s">
        <v>132</v>
      </c>
      <c r="G1" s="17" t="s">
        <v>133</v>
      </c>
      <c r="H1" s="31" t="s">
        <v>294</v>
      </c>
      <c r="I1" s="31" t="s">
        <v>296</v>
      </c>
      <c r="J1" s="17" t="s">
        <v>134</v>
      </c>
      <c r="K1" s="17" t="s">
        <v>135</v>
      </c>
      <c r="L1" s="31" t="s">
        <v>297</v>
      </c>
      <c r="M1" s="17" t="s">
        <v>136</v>
      </c>
      <c r="N1" s="17" t="s">
        <v>137</v>
      </c>
      <c r="O1" s="17" t="s">
        <v>138</v>
      </c>
      <c r="P1" s="17" t="s">
        <v>139</v>
      </c>
      <c r="Q1" s="17" t="s">
        <v>140</v>
      </c>
      <c r="R1" s="17" t="s">
        <v>141</v>
      </c>
      <c r="S1" s="17" t="s">
        <v>142</v>
      </c>
      <c r="T1" s="17" t="s">
        <v>143</v>
      </c>
      <c r="U1" s="17" t="s">
        <v>144</v>
      </c>
      <c r="V1" s="17" t="s">
        <v>145</v>
      </c>
      <c r="W1" s="17" t="s">
        <v>146</v>
      </c>
      <c r="X1" s="17" t="s">
        <v>147</v>
      </c>
      <c r="Y1" s="32" t="s">
        <v>148</v>
      </c>
      <c r="Z1" s="32" t="s">
        <v>149</v>
      </c>
      <c r="AA1" s="17" t="s">
        <v>150</v>
      </c>
      <c r="AB1" s="17" t="s">
        <v>151</v>
      </c>
      <c r="AC1" s="17" t="s">
        <v>152</v>
      </c>
      <c r="AD1" s="17" t="s">
        <v>153</v>
      </c>
      <c r="AE1" s="17" t="s">
        <v>154</v>
      </c>
      <c r="AF1" s="17" t="s">
        <v>155</v>
      </c>
      <c r="AG1" s="17" t="s">
        <v>156</v>
      </c>
      <c r="AH1" s="17" t="s">
        <v>157</v>
      </c>
      <c r="AI1" s="17" t="s">
        <v>158</v>
      </c>
      <c r="AJ1" s="17" t="s">
        <v>159</v>
      </c>
      <c r="AK1" s="17" t="s">
        <v>160</v>
      </c>
      <c r="AL1" s="17" t="s">
        <v>161</v>
      </c>
      <c r="AM1" s="17" t="s">
        <v>162</v>
      </c>
      <c r="AN1" s="17" t="s">
        <v>163</v>
      </c>
      <c r="AO1" s="17" t="s">
        <v>164</v>
      </c>
      <c r="AP1" s="17" t="s">
        <v>165</v>
      </c>
      <c r="AQ1" s="17" t="s">
        <v>166</v>
      </c>
      <c r="AR1" s="17" t="s">
        <v>665</v>
      </c>
      <c r="AS1" s="17" t="s">
        <v>666</v>
      </c>
      <c r="AT1" s="17" t="s">
        <v>167</v>
      </c>
      <c r="AU1" s="17" t="s">
        <v>168</v>
      </c>
      <c r="AV1" s="17" t="s">
        <v>169</v>
      </c>
      <c r="AW1" s="17" t="s">
        <v>170</v>
      </c>
      <c r="AX1" s="17" t="s">
        <v>171</v>
      </c>
      <c r="AY1" s="17" t="s">
        <v>172</v>
      </c>
      <c r="AZ1" s="17" t="s">
        <v>173</v>
      </c>
      <c r="BA1" s="17" t="s">
        <v>174</v>
      </c>
      <c r="BB1" s="17" t="s">
        <v>175</v>
      </c>
      <c r="BC1" s="31" t="s">
        <v>301</v>
      </c>
      <c r="BD1" s="17" t="s">
        <v>176</v>
      </c>
      <c r="BE1" s="17" t="s">
        <v>177</v>
      </c>
      <c r="BF1" s="17" t="s">
        <v>178</v>
      </c>
      <c r="BG1" s="17" t="s">
        <v>179</v>
      </c>
      <c r="BH1" s="17" t="s">
        <v>180</v>
      </c>
      <c r="BI1" s="17" t="s">
        <v>20</v>
      </c>
      <c r="BJ1" s="14"/>
      <c r="BK1" s="50" t="s">
        <v>181</v>
      </c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14"/>
      <c r="CE1" s="14"/>
      <c r="CF1" s="14"/>
      <c r="CG1" s="14"/>
      <c r="CH1" s="14"/>
      <c r="CI1" s="14"/>
      <c r="CJ1" s="14"/>
      <c r="CK1" s="14"/>
      <c r="CL1" s="14"/>
      <c r="CM1" s="46"/>
      <c r="CN1" s="26"/>
      <c r="CO1" s="14"/>
    </row>
    <row r="2" spans="1:93" x14ac:dyDescent="0.35">
      <c r="A2" s="33" t="s">
        <v>64</v>
      </c>
      <c r="B2" s="33" t="s">
        <v>65</v>
      </c>
      <c r="C2" s="34" t="s">
        <v>293</v>
      </c>
      <c r="D2" s="33" t="s">
        <v>182</v>
      </c>
      <c r="E2" s="33" t="s">
        <v>183</v>
      </c>
      <c r="F2" s="33" t="s">
        <v>184</v>
      </c>
      <c r="G2" s="33" t="s">
        <v>185</v>
      </c>
      <c r="H2" s="34" t="s">
        <v>295</v>
      </c>
      <c r="I2" s="34" t="s">
        <v>186</v>
      </c>
      <c r="J2" s="33" t="s">
        <v>187</v>
      </c>
      <c r="K2" s="17" t="s">
        <v>188</v>
      </c>
      <c r="L2" s="34" t="s">
        <v>298</v>
      </c>
      <c r="M2" s="17" t="s">
        <v>189</v>
      </c>
      <c r="N2" s="17" t="s">
        <v>190</v>
      </c>
      <c r="O2" s="14" t="s">
        <v>191</v>
      </c>
      <c r="P2" s="14" t="s">
        <v>192</v>
      </c>
      <c r="Q2" s="33" t="s">
        <v>193</v>
      </c>
      <c r="R2" s="33" t="s">
        <v>194</v>
      </c>
      <c r="S2" s="33" t="s">
        <v>195</v>
      </c>
      <c r="T2" s="33" t="s">
        <v>196</v>
      </c>
      <c r="U2" s="33" t="s">
        <v>197</v>
      </c>
      <c r="V2" s="33" t="s">
        <v>198</v>
      </c>
      <c r="W2" s="33" t="s">
        <v>199</v>
      </c>
      <c r="X2" s="33" t="s">
        <v>200</v>
      </c>
      <c r="Y2" s="35" t="s">
        <v>299</v>
      </c>
      <c r="Z2" s="35" t="s">
        <v>300</v>
      </c>
      <c r="AA2" s="33" t="s">
        <v>201</v>
      </c>
      <c r="AB2" s="33" t="s">
        <v>202</v>
      </c>
      <c r="AC2" s="33" t="s">
        <v>203</v>
      </c>
      <c r="AD2" s="33" t="s">
        <v>204</v>
      </c>
      <c r="AE2" s="33" t="s">
        <v>205</v>
      </c>
      <c r="AF2" s="33" t="s">
        <v>206</v>
      </c>
      <c r="AG2" s="33" t="s">
        <v>207</v>
      </c>
      <c r="AH2" s="33" t="s">
        <v>208</v>
      </c>
      <c r="AI2" s="33" t="s">
        <v>209</v>
      </c>
      <c r="AJ2" s="33" t="s">
        <v>210</v>
      </c>
      <c r="AK2" s="33" t="s">
        <v>211</v>
      </c>
      <c r="AL2" s="33" t="s">
        <v>212</v>
      </c>
      <c r="AM2" s="33" t="s">
        <v>213</v>
      </c>
      <c r="AN2" s="33" t="s">
        <v>214</v>
      </c>
      <c r="AO2" s="33" t="s">
        <v>215</v>
      </c>
      <c r="AP2" s="33" t="s">
        <v>216</v>
      </c>
      <c r="AQ2" s="33" t="s">
        <v>217</v>
      </c>
      <c r="AR2" s="33" t="s">
        <v>218</v>
      </c>
      <c r="AS2" s="33" t="s">
        <v>219</v>
      </c>
      <c r="AT2" s="33" t="s">
        <v>220</v>
      </c>
      <c r="AU2" s="33" t="s">
        <v>221</v>
      </c>
      <c r="AV2" s="33" t="s">
        <v>222</v>
      </c>
      <c r="AW2" s="33" t="s">
        <v>223</v>
      </c>
      <c r="AX2" s="33" t="s">
        <v>224</v>
      </c>
      <c r="AY2" s="33" t="s">
        <v>225</v>
      </c>
      <c r="AZ2" s="33" t="s">
        <v>226</v>
      </c>
      <c r="BA2" s="33" t="s">
        <v>227</v>
      </c>
      <c r="BB2" s="33" t="s">
        <v>228</v>
      </c>
      <c r="BC2" s="34" t="s">
        <v>302</v>
      </c>
      <c r="BD2" s="33" t="s">
        <v>229</v>
      </c>
      <c r="BE2" s="33" t="s">
        <v>230</v>
      </c>
      <c r="BF2" s="33" t="s">
        <v>231</v>
      </c>
      <c r="BG2" s="33" t="s">
        <v>232</v>
      </c>
      <c r="BH2" s="33" t="s">
        <v>233</v>
      </c>
      <c r="BI2" s="33" t="s">
        <v>234</v>
      </c>
      <c r="BJ2" s="17" t="s">
        <v>667</v>
      </c>
      <c r="BK2" s="17" t="s">
        <v>668</v>
      </c>
      <c r="BL2" s="17" t="s">
        <v>669</v>
      </c>
      <c r="BM2" s="17" t="s">
        <v>670</v>
      </c>
      <c r="BN2" s="17" t="s">
        <v>671</v>
      </c>
      <c r="BO2" s="17" t="s">
        <v>672</v>
      </c>
      <c r="BP2" s="17" t="s">
        <v>673</v>
      </c>
      <c r="BQ2" s="17" t="s">
        <v>674</v>
      </c>
      <c r="BR2" s="17" t="s">
        <v>675</v>
      </c>
      <c r="BS2" s="17" t="s">
        <v>676</v>
      </c>
      <c r="BT2" s="17" t="s">
        <v>677</v>
      </c>
      <c r="BU2" s="17" t="s">
        <v>678</v>
      </c>
      <c r="BV2" s="17" t="s">
        <v>679</v>
      </c>
      <c r="BW2" s="17" t="s">
        <v>680</v>
      </c>
      <c r="BX2" s="17" t="s">
        <v>681</v>
      </c>
      <c r="BY2" s="17" t="s">
        <v>682</v>
      </c>
      <c r="BZ2" s="17" t="s">
        <v>683</v>
      </c>
      <c r="CA2" s="17" t="s">
        <v>684</v>
      </c>
      <c r="CB2" s="17" t="s">
        <v>685</v>
      </c>
      <c r="CC2" s="17" t="s">
        <v>686</v>
      </c>
      <c r="CD2" s="17" t="s">
        <v>687</v>
      </c>
      <c r="CE2" s="17" t="s">
        <v>688</v>
      </c>
      <c r="CF2" s="31" t="s">
        <v>303</v>
      </c>
      <c r="CG2" s="17" t="s">
        <v>689</v>
      </c>
      <c r="CH2" s="31" t="s">
        <v>305</v>
      </c>
      <c r="CI2" s="31" t="s">
        <v>306</v>
      </c>
      <c r="CJ2" s="31" t="s">
        <v>307</v>
      </c>
      <c r="CK2" s="17" t="s">
        <v>690</v>
      </c>
      <c r="CL2" s="17" t="s">
        <v>691</v>
      </c>
      <c r="CM2" s="17" t="s">
        <v>692</v>
      </c>
      <c r="CN2" s="31" t="s">
        <v>311</v>
      </c>
      <c r="CO2" s="17" t="s">
        <v>693</v>
      </c>
    </row>
    <row r="3" spans="1:93" ht="43.5" x14ac:dyDescent="0.3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17" t="s">
        <v>235</v>
      </c>
      <c r="BK3" s="17" t="s">
        <v>236</v>
      </c>
      <c r="BL3" s="36" t="s">
        <v>237</v>
      </c>
      <c r="BM3" s="36"/>
      <c r="BN3" s="36"/>
      <c r="BO3" s="36"/>
      <c r="BP3" s="36" t="s">
        <v>238</v>
      </c>
      <c r="BQ3" s="36"/>
      <c r="BR3" s="36"/>
      <c r="BS3" s="36"/>
      <c r="BT3" s="36" t="s">
        <v>239</v>
      </c>
      <c r="BU3" s="36"/>
      <c r="BV3" s="36"/>
      <c r="BW3" s="36"/>
      <c r="BX3" s="17" t="s">
        <v>240</v>
      </c>
      <c r="BY3" s="17" t="s">
        <v>241</v>
      </c>
      <c r="BZ3" s="17" t="s">
        <v>242</v>
      </c>
      <c r="CA3" s="17" t="s">
        <v>243</v>
      </c>
      <c r="CB3" s="17"/>
      <c r="CC3" s="17" t="s">
        <v>244</v>
      </c>
      <c r="CD3" s="17"/>
      <c r="CE3" s="17" t="s">
        <v>245</v>
      </c>
      <c r="CF3" s="31" t="s">
        <v>304</v>
      </c>
      <c r="CG3" s="17" t="s">
        <v>246</v>
      </c>
      <c r="CH3" s="31" t="s">
        <v>308</v>
      </c>
      <c r="CI3" s="31" t="s">
        <v>309</v>
      </c>
      <c r="CJ3" s="31" t="s">
        <v>310</v>
      </c>
      <c r="CK3" s="17" t="s">
        <v>247</v>
      </c>
      <c r="CL3" s="17" t="s">
        <v>248</v>
      </c>
      <c r="CM3" s="17" t="s">
        <v>249</v>
      </c>
      <c r="CN3" s="31" t="s">
        <v>312</v>
      </c>
      <c r="CO3" s="17" t="s">
        <v>250</v>
      </c>
    </row>
    <row r="4" spans="1:93" x14ac:dyDescent="0.35">
      <c r="A4" s="1" t="s">
        <v>904</v>
      </c>
      <c r="B4" s="1">
        <v>2001</v>
      </c>
      <c r="C4" s="1">
        <v>2002</v>
      </c>
      <c r="D4" s="1" t="s">
        <v>484</v>
      </c>
      <c r="E4" s="5">
        <v>9.4399999999999998E-2</v>
      </c>
      <c r="F4" s="5">
        <f>5.43%+0.17%</f>
        <v>5.5999999999999994E-2</v>
      </c>
      <c r="G4" s="5">
        <v>4.0099999999999997E-2</v>
      </c>
      <c r="H4" s="23">
        <v>-7452125</v>
      </c>
      <c r="I4" s="5">
        <v>-1.72E-2</v>
      </c>
      <c r="J4" s="5">
        <v>-1.72E-2</v>
      </c>
      <c r="K4" s="5"/>
      <c r="L4" s="23">
        <v>16273260</v>
      </c>
      <c r="M4" s="23">
        <v>17101628</v>
      </c>
      <c r="N4" s="5" t="s">
        <v>640</v>
      </c>
      <c r="O4" s="5"/>
      <c r="P4" s="5"/>
      <c r="Q4" s="5">
        <v>3.8800000000000001E-2</v>
      </c>
      <c r="R4" s="5">
        <v>4.0099999999999997E-2</v>
      </c>
      <c r="S4" s="1" t="s">
        <v>455</v>
      </c>
      <c r="T4" s="5"/>
      <c r="U4" s="5"/>
      <c r="V4" s="1" t="s">
        <v>564</v>
      </c>
      <c r="W4" s="1" t="s">
        <v>457</v>
      </c>
      <c r="X4" s="1" t="s">
        <v>457</v>
      </c>
      <c r="Y4" s="5"/>
      <c r="Z4" s="5"/>
      <c r="AA4" s="5"/>
      <c r="AB4" s="1" t="s">
        <v>457</v>
      </c>
      <c r="AC4" s="1" t="s">
        <v>457</v>
      </c>
      <c r="AD4" s="1"/>
      <c r="AE4" s="1" t="s">
        <v>457</v>
      </c>
      <c r="AF4" s="1" t="s">
        <v>457</v>
      </c>
      <c r="AG4" s="1" t="s">
        <v>457</v>
      </c>
      <c r="AH4" s="1"/>
      <c r="AI4" s="5"/>
      <c r="AJ4" s="5">
        <v>0.08</v>
      </c>
      <c r="AK4" s="5" t="s">
        <v>565</v>
      </c>
      <c r="AL4" s="1" t="s">
        <v>566</v>
      </c>
      <c r="AM4" s="1" t="s">
        <v>567</v>
      </c>
      <c r="AN4" s="1" t="s">
        <v>346</v>
      </c>
      <c r="AO4" s="1" t="s">
        <v>340</v>
      </c>
      <c r="AP4" s="1">
        <v>1983</v>
      </c>
      <c r="AQ4" s="1"/>
      <c r="AR4" s="1"/>
      <c r="AS4" s="1"/>
      <c r="AT4" s="1" t="s">
        <v>394</v>
      </c>
      <c r="AU4" s="1" t="s">
        <v>345</v>
      </c>
      <c r="AV4" s="1" t="s">
        <v>343</v>
      </c>
      <c r="AW4" s="5">
        <v>0.08</v>
      </c>
      <c r="AX4" s="1"/>
      <c r="AY4" s="5">
        <v>0.08</v>
      </c>
      <c r="AZ4" s="1" t="s">
        <v>571</v>
      </c>
      <c r="BA4" s="5">
        <v>9.3600000000000003E-2</v>
      </c>
      <c r="BB4" s="5">
        <v>-4.4699999999999997E-2</v>
      </c>
      <c r="BC4" s="5">
        <f>894868/1134178963</f>
        <v>7.8900070376283294E-4</v>
      </c>
      <c r="BD4" s="1" t="s">
        <v>457</v>
      </c>
      <c r="BE4" s="23">
        <v>1115334400</v>
      </c>
      <c r="BF4" s="23">
        <v>1008722500</v>
      </c>
      <c r="BG4" s="23">
        <f>1008722500-1115334400</f>
        <v>-106611900</v>
      </c>
      <c r="BH4" s="5">
        <v>1.1060000000000001</v>
      </c>
      <c r="BI4" s="3">
        <v>433373407</v>
      </c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4"/>
      <c r="CH4" s="28"/>
      <c r="CI4" s="28"/>
      <c r="CJ4" s="28"/>
      <c r="CK4" s="23"/>
      <c r="CL4" s="23"/>
      <c r="CM4" s="23"/>
      <c r="CN4" s="24"/>
      <c r="CO4" s="23"/>
    </row>
    <row r="5" spans="1:93" x14ac:dyDescent="0.35">
      <c r="A5" s="1" t="s">
        <v>904</v>
      </c>
      <c r="B5" s="1">
        <f t="shared" ref="B5:B21" si="0">B4+1</f>
        <v>2002</v>
      </c>
      <c r="C5" s="25">
        <v>2003</v>
      </c>
      <c r="D5" s="1" t="s">
        <v>484</v>
      </c>
      <c r="E5" s="5">
        <v>9.0300000000000005E-2</v>
      </c>
      <c r="F5" s="5">
        <f>0.16%+5.02%</f>
        <v>5.1799999999999992E-2</v>
      </c>
      <c r="G5" s="5">
        <v>4.0099999999999997E-2</v>
      </c>
      <c r="H5" s="23">
        <v>-3257940</v>
      </c>
      <c r="I5" s="5">
        <v>-7.1000000000000004E-3</v>
      </c>
      <c r="J5" s="5">
        <v>-7.1000000000000004E-3</v>
      </c>
      <c r="K5" s="5"/>
      <c r="L5" s="23">
        <v>17379812</v>
      </c>
      <c r="M5" s="23">
        <v>18244655</v>
      </c>
      <c r="N5" s="5" t="s">
        <v>640</v>
      </c>
      <c r="O5" s="5"/>
      <c r="P5" s="5"/>
      <c r="Q5" s="5">
        <v>4.4699999999999997E-2</v>
      </c>
      <c r="R5" s="5">
        <v>4.0099999999999997E-2</v>
      </c>
      <c r="S5" s="1" t="s">
        <v>455</v>
      </c>
      <c r="T5" s="5"/>
      <c r="U5" s="5"/>
      <c r="V5" s="1" t="s">
        <v>572</v>
      </c>
      <c r="W5" s="1" t="s">
        <v>457</v>
      </c>
      <c r="X5" s="1" t="s">
        <v>457</v>
      </c>
      <c r="Y5" s="5"/>
      <c r="Z5" s="5"/>
      <c r="AA5" s="5"/>
      <c r="AB5" s="1" t="s">
        <v>457</v>
      </c>
      <c r="AC5" s="1" t="s">
        <v>457</v>
      </c>
      <c r="AD5" s="1"/>
      <c r="AE5" s="1" t="s">
        <v>457</v>
      </c>
      <c r="AF5" s="1" t="s">
        <v>457</v>
      </c>
      <c r="AG5" s="1" t="s">
        <v>457</v>
      </c>
      <c r="AH5" s="1"/>
      <c r="AI5" s="5"/>
      <c r="AJ5" s="5">
        <v>0.08</v>
      </c>
      <c r="AK5" s="5" t="s">
        <v>565</v>
      </c>
      <c r="AL5" s="1" t="s">
        <v>566</v>
      </c>
      <c r="AM5" s="1" t="s">
        <v>349</v>
      </c>
      <c r="AN5" s="1" t="s">
        <v>350</v>
      </c>
      <c r="AO5" s="1" t="s">
        <v>340</v>
      </c>
      <c r="AP5" s="1">
        <v>1983</v>
      </c>
      <c r="AQ5" s="1"/>
      <c r="AR5" s="1"/>
      <c r="AS5" s="1"/>
      <c r="AT5" s="1" t="s">
        <v>394</v>
      </c>
      <c r="AU5" s="1" t="s">
        <v>345</v>
      </c>
      <c r="AV5" s="1" t="s">
        <v>343</v>
      </c>
      <c r="AW5" s="5">
        <v>0.08</v>
      </c>
      <c r="AX5" s="1"/>
      <c r="AY5" s="5">
        <v>0.08</v>
      </c>
      <c r="AZ5" s="1" t="s">
        <v>571</v>
      </c>
      <c r="BA5" s="5">
        <v>3.9100000000000003E-2</v>
      </c>
      <c r="BB5" s="5">
        <v>-6.9400000000000003E-2</v>
      </c>
      <c r="BC5" s="5">
        <f>983258/1083368940</f>
        <v>9.0759293874531795E-4</v>
      </c>
      <c r="BD5" s="1" t="s">
        <v>457</v>
      </c>
      <c r="BE5" s="23">
        <v>1150000800</v>
      </c>
      <c r="BF5" s="23">
        <v>1103460900</v>
      </c>
      <c r="BG5" s="23">
        <f>1103460900-1150000800</f>
        <v>-46539900</v>
      </c>
      <c r="BH5" s="5">
        <v>1.042</v>
      </c>
      <c r="BI5" s="3">
        <v>461344791</v>
      </c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4"/>
      <c r="CH5" s="28"/>
      <c r="CI5" s="28"/>
      <c r="CJ5" s="28"/>
      <c r="CK5" s="23"/>
      <c r="CL5" s="23"/>
      <c r="CM5" s="23"/>
      <c r="CN5" s="24"/>
      <c r="CO5" s="23"/>
    </row>
    <row r="6" spans="1:93" x14ac:dyDescent="0.35">
      <c r="A6" s="1" t="s">
        <v>904</v>
      </c>
      <c r="B6" s="1">
        <f t="shared" si="0"/>
        <v>2003</v>
      </c>
      <c r="C6" s="1">
        <v>2004</v>
      </c>
      <c r="D6" s="1" t="s">
        <v>484</v>
      </c>
      <c r="E6" s="5">
        <v>9.0999999999999998E-2</v>
      </c>
      <c r="F6" s="5">
        <f>5.09%+0.15%</f>
        <v>5.2400000000000002E-2</v>
      </c>
      <c r="G6" s="5">
        <v>4.0099999999999997E-2</v>
      </c>
      <c r="H6" s="23">
        <v>1554554</v>
      </c>
      <c r="I6" s="5">
        <v>3.3E-3</v>
      </c>
      <c r="J6" s="5">
        <v>3.3E-3</v>
      </c>
      <c r="K6" s="5"/>
      <c r="L6" s="23">
        <v>18265346</v>
      </c>
      <c r="M6" s="23">
        <v>19212733</v>
      </c>
      <c r="N6" s="5" t="s">
        <v>640</v>
      </c>
      <c r="O6" s="5"/>
      <c r="P6" s="5"/>
      <c r="Q6" s="5">
        <v>5.57E-2</v>
      </c>
      <c r="R6" s="5">
        <v>4.0099999999999997E-2</v>
      </c>
      <c r="S6" s="1" t="s">
        <v>455</v>
      </c>
      <c r="T6" s="5"/>
      <c r="U6" s="5"/>
      <c r="V6" s="1" t="s">
        <v>572</v>
      </c>
      <c r="W6" s="1" t="s">
        <v>457</v>
      </c>
      <c r="X6" s="1" t="s">
        <v>457</v>
      </c>
      <c r="Y6" s="5"/>
      <c r="Z6" s="5"/>
      <c r="AA6" s="5"/>
      <c r="AB6" s="1" t="s">
        <v>457</v>
      </c>
      <c r="AC6" s="1" t="s">
        <v>457</v>
      </c>
      <c r="AD6" s="1"/>
      <c r="AE6" s="1" t="s">
        <v>457</v>
      </c>
      <c r="AF6" s="1" t="s">
        <v>457</v>
      </c>
      <c r="AG6" s="1" t="s">
        <v>457</v>
      </c>
      <c r="AH6" s="1"/>
      <c r="AI6" s="5"/>
      <c r="AJ6" s="5">
        <v>0.08</v>
      </c>
      <c r="AK6" s="5" t="s">
        <v>565</v>
      </c>
      <c r="AL6" s="1" t="s">
        <v>566</v>
      </c>
      <c r="AM6" s="1" t="s">
        <v>575</v>
      </c>
      <c r="AN6" s="1" t="s">
        <v>349</v>
      </c>
      <c r="AO6" s="1" t="s">
        <v>340</v>
      </c>
      <c r="AP6" s="1">
        <v>1983</v>
      </c>
      <c r="AQ6" s="1"/>
      <c r="AR6" s="1"/>
      <c r="AS6" s="1"/>
      <c r="AT6" s="1" t="s">
        <v>394</v>
      </c>
      <c r="AU6" s="1" t="s">
        <v>345</v>
      </c>
      <c r="AV6" s="1" t="s">
        <v>343</v>
      </c>
      <c r="AW6" s="5">
        <v>0.08</v>
      </c>
      <c r="AX6" s="1"/>
      <c r="AY6" s="5">
        <v>0.08</v>
      </c>
      <c r="AZ6" s="1" t="s">
        <v>571</v>
      </c>
      <c r="BA6" s="5">
        <v>2.18E-2</v>
      </c>
      <c r="BB6" s="5">
        <v>5.1900000000000002E-2</v>
      </c>
      <c r="BC6" s="5">
        <f>1068803/1129905422</f>
        <v>9.4592253403665851E-4</v>
      </c>
      <c r="BD6" s="1" t="s">
        <v>457</v>
      </c>
      <c r="BE6" s="23">
        <v>1166452100</v>
      </c>
      <c r="BF6" s="23">
        <v>1188830500</v>
      </c>
      <c r="BG6" s="23">
        <f>1188830500-1166452100</f>
        <v>22378400</v>
      </c>
      <c r="BH6" s="5">
        <v>0.98099999999999998</v>
      </c>
      <c r="BI6" s="3">
        <v>479506184</v>
      </c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4"/>
      <c r="CH6" s="28"/>
      <c r="CI6" s="28"/>
      <c r="CJ6" s="28"/>
      <c r="CK6" s="23"/>
      <c r="CL6" s="23"/>
      <c r="CM6" s="23"/>
      <c r="CN6" s="24"/>
      <c r="CO6" s="23"/>
    </row>
    <row r="7" spans="1:93" x14ac:dyDescent="0.35">
      <c r="A7" s="1" t="s">
        <v>904</v>
      </c>
      <c r="B7" s="1">
        <f t="shared" si="0"/>
        <v>2004</v>
      </c>
      <c r="C7" s="25">
        <v>2005</v>
      </c>
      <c r="D7" s="1" t="s">
        <v>484</v>
      </c>
      <c r="E7" s="5">
        <v>9.1600000000000001E-2</v>
      </c>
      <c r="F7" s="5">
        <f>(5.15+0.15)%</f>
        <v>5.3000000000000005E-2</v>
      </c>
      <c r="G7" s="5">
        <v>4.0099999999999997E-2</v>
      </c>
      <c r="H7" s="23">
        <v>5320035</v>
      </c>
      <c r="I7" s="5">
        <v>1.06E-2</v>
      </c>
      <c r="J7" s="5">
        <v>1.06E-2</v>
      </c>
      <c r="K7" s="5"/>
      <c r="L7" s="23">
        <v>18754814</v>
      </c>
      <c r="M7" s="23">
        <v>19732842</v>
      </c>
      <c r="N7" s="5" t="s">
        <v>644</v>
      </c>
      <c r="O7" s="5"/>
      <c r="P7" s="5"/>
      <c r="Q7" s="5">
        <v>6.3600000000000004E-2</v>
      </c>
      <c r="R7" s="5">
        <v>4.0099999999999997E-2</v>
      </c>
      <c r="S7" s="1" t="s">
        <v>455</v>
      </c>
      <c r="T7" s="5"/>
      <c r="U7" s="5"/>
      <c r="V7" s="1" t="s">
        <v>581</v>
      </c>
      <c r="W7" s="1" t="s">
        <v>457</v>
      </c>
      <c r="X7" s="1" t="s">
        <v>457</v>
      </c>
      <c r="Y7" s="5"/>
      <c r="Z7" s="5"/>
      <c r="AA7" s="5"/>
      <c r="AB7" s="1" t="s">
        <v>457</v>
      </c>
      <c r="AC7" s="1" t="s">
        <v>457</v>
      </c>
      <c r="AD7" s="1"/>
      <c r="AE7" s="1" t="s">
        <v>457</v>
      </c>
      <c r="AF7" s="1" t="s">
        <v>457</v>
      </c>
      <c r="AG7" s="1" t="s">
        <v>457</v>
      </c>
      <c r="AH7" s="1"/>
      <c r="AI7" s="5"/>
      <c r="AJ7" s="5">
        <v>0.08</v>
      </c>
      <c r="AK7" s="5" t="s">
        <v>565</v>
      </c>
      <c r="AL7" s="1" t="s">
        <v>566</v>
      </c>
      <c r="AM7" s="1" t="s">
        <v>349</v>
      </c>
      <c r="AN7" s="1" t="s">
        <v>350</v>
      </c>
      <c r="AO7" s="1" t="s">
        <v>340</v>
      </c>
      <c r="AP7" s="1">
        <v>1983</v>
      </c>
      <c r="AQ7" s="1"/>
      <c r="AR7" s="1"/>
      <c r="AS7" s="1"/>
      <c r="AT7" s="1" t="s">
        <v>394</v>
      </c>
      <c r="AU7" s="1" t="s">
        <v>345</v>
      </c>
      <c r="AV7" s="1" t="s">
        <v>343</v>
      </c>
      <c r="AW7" s="5">
        <v>0.08</v>
      </c>
      <c r="AX7" s="1"/>
      <c r="AY7" s="5">
        <v>0.08</v>
      </c>
      <c r="AZ7" s="1" t="s">
        <v>571</v>
      </c>
      <c r="BA7" s="5">
        <v>3.1600000000000003E-2</v>
      </c>
      <c r="BB7" s="5">
        <v>0.16650000000000001</v>
      </c>
      <c r="BC7" s="5">
        <f>995879/1309271534</f>
        <v>7.6063595223632198E-4</v>
      </c>
      <c r="BD7" s="1" t="s">
        <v>457</v>
      </c>
      <c r="BE7" s="23">
        <v>1196533100</v>
      </c>
      <c r="BF7" s="23">
        <v>1272857600</v>
      </c>
      <c r="BG7" s="23">
        <f>1272857600-1196533100</f>
        <v>76324500</v>
      </c>
      <c r="BH7" s="5">
        <v>0.94</v>
      </c>
      <c r="BI7" s="3">
        <v>501002180</v>
      </c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4"/>
      <c r="CH7" s="28"/>
      <c r="CI7" s="28"/>
      <c r="CJ7" s="28"/>
      <c r="CK7" s="23"/>
      <c r="CL7" s="23"/>
      <c r="CM7" s="23"/>
      <c r="CN7" s="24"/>
      <c r="CO7" s="23"/>
    </row>
    <row r="8" spans="1:93" x14ac:dyDescent="0.35">
      <c r="A8" s="1" t="s">
        <v>904</v>
      </c>
      <c r="B8" s="1">
        <f t="shared" si="0"/>
        <v>2005</v>
      </c>
      <c r="C8" s="1">
        <v>2006</v>
      </c>
      <c r="D8" s="1" t="s">
        <v>484</v>
      </c>
      <c r="E8" s="5">
        <v>8.3199999999999996E-2</v>
      </c>
      <c r="F8" s="5">
        <f>(4.31+0.14)%</f>
        <v>4.4499999999999991E-2</v>
      </c>
      <c r="G8" s="5">
        <v>4.0099999999999997E-2</v>
      </c>
      <c r="H8" s="23">
        <v>8723240</v>
      </c>
      <c r="I8" s="5">
        <v>1.67E-2</v>
      </c>
      <c r="J8" s="5">
        <v>1.67E-2</v>
      </c>
      <c r="K8" s="5"/>
      <c r="L8" s="23">
        <v>19671214</v>
      </c>
      <c r="M8" s="23">
        <v>20704241</v>
      </c>
      <c r="N8" s="5" t="s">
        <v>644</v>
      </c>
      <c r="O8" s="5"/>
      <c r="P8" s="5"/>
      <c r="Q8" s="5">
        <v>6.1199999999999997E-2</v>
      </c>
      <c r="R8" s="5">
        <v>4.0099999999999997E-2</v>
      </c>
      <c r="S8" s="1" t="s">
        <v>455</v>
      </c>
      <c r="T8" s="5"/>
      <c r="U8" s="5"/>
      <c r="V8" s="1" t="s">
        <v>581</v>
      </c>
      <c r="W8" s="1" t="s">
        <v>457</v>
      </c>
      <c r="X8" s="1" t="s">
        <v>457</v>
      </c>
      <c r="Y8" s="5"/>
      <c r="Z8" s="5"/>
      <c r="AA8" s="5"/>
      <c r="AB8" s="1" t="s">
        <v>457</v>
      </c>
      <c r="AC8" s="1" t="s">
        <v>457</v>
      </c>
      <c r="AD8" s="1"/>
      <c r="AE8" s="1" t="s">
        <v>457</v>
      </c>
      <c r="AF8" s="1" t="s">
        <v>457</v>
      </c>
      <c r="AG8" s="1" t="s">
        <v>457</v>
      </c>
      <c r="AH8" s="1"/>
      <c r="AI8" s="5"/>
      <c r="AJ8" s="5">
        <v>0.08</v>
      </c>
      <c r="AK8" s="5" t="s">
        <v>565</v>
      </c>
      <c r="AL8" s="1" t="s">
        <v>566</v>
      </c>
      <c r="AM8" s="1" t="s">
        <v>367</v>
      </c>
      <c r="AN8" s="1" t="s">
        <v>360</v>
      </c>
      <c r="AO8" s="1" t="s">
        <v>340</v>
      </c>
      <c r="AP8" s="1">
        <v>1983</v>
      </c>
      <c r="AQ8" s="1"/>
      <c r="AR8" s="1"/>
      <c r="AS8" s="1"/>
      <c r="AT8" s="1" t="s">
        <v>394</v>
      </c>
      <c r="AU8" s="1" t="s">
        <v>345</v>
      </c>
      <c r="AV8" s="1" t="s">
        <v>343</v>
      </c>
      <c r="AW8" s="5">
        <v>0.08</v>
      </c>
      <c r="AX8" s="1"/>
      <c r="AY8" s="5">
        <v>0.08</v>
      </c>
      <c r="AZ8" s="1" t="s">
        <v>571</v>
      </c>
      <c r="BA8" s="5">
        <v>4.36E-2</v>
      </c>
      <c r="BB8" s="5">
        <v>0.14169999999999999</v>
      </c>
      <c r="BC8" s="5">
        <f>1072277/1480185590</f>
        <v>7.2442064511653564E-4</v>
      </c>
      <c r="BD8" s="1" t="s">
        <v>457</v>
      </c>
      <c r="BE8" s="23">
        <v>1236114100</v>
      </c>
      <c r="BF8" s="23">
        <v>1361182100</v>
      </c>
      <c r="BG8" s="23">
        <f>1361182100-1236114100</f>
        <v>125068000</v>
      </c>
      <c r="BH8" s="5">
        <v>0.90800000000000003</v>
      </c>
      <c r="BI8" s="3">
        <v>521132349</v>
      </c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4"/>
      <c r="CH8" s="28"/>
      <c r="CI8" s="28"/>
      <c r="CJ8" s="28"/>
      <c r="CK8" s="23"/>
      <c r="CL8" s="23"/>
      <c r="CM8" s="23"/>
      <c r="CN8" s="24"/>
      <c r="CO8" s="23"/>
    </row>
    <row r="9" spans="1:93" x14ac:dyDescent="0.35">
      <c r="A9" s="1" t="s">
        <v>904</v>
      </c>
      <c r="B9" s="1">
        <f t="shared" si="0"/>
        <v>2006</v>
      </c>
      <c r="C9" s="25">
        <v>2007</v>
      </c>
      <c r="D9" s="1" t="s">
        <v>484</v>
      </c>
      <c r="E9" s="5">
        <v>8.7400000000000005E-2</v>
      </c>
      <c r="F9" s="5">
        <f>(4.73+0.13)%</f>
        <v>4.8600000000000004E-2</v>
      </c>
      <c r="G9" s="5">
        <v>4.0099999999999997E-2</v>
      </c>
      <c r="H9" s="23">
        <v>11574541</v>
      </c>
      <c r="I9" s="5">
        <v>2.12E-2</v>
      </c>
      <c r="J9" s="5">
        <v>2.12E-2</v>
      </c>
      <c r="K9" s="5"/>
      <c r="L9" s="23">
        <v>20805715</v>
      </c>
      <c r="M9" s="23">
        <v>21969517</v>
      </c>
      <c r="N9" s="5" t="s">
        <v>647</v>
      </c>
      <c r="O9" s="5"/>
      <c r="P9" s="5"/>
      <c r="Q9" s="5">
        <v>6.9800000000000001E-2</v>
      </c>
      <c r="R9" s="5">
        <v>4.0099999999999997E-2</v>
      </c>
      <c r="S9" s="1" t="s">
        <v>455</v>
      </c>
      <c r="T9" s="5"/>
      <c r="U9" s="5"/>
      <c r="V9" s="1" t="s">
        <v>581</v>
      </c>
      <c r="W9" s="1" t="s">
        <v>457</v>
      </c>
      <c r="X9" s="1" t="s">
        <v>457</v>
      </c>
      <c r="Y9" s="5"/>
      <c r="Z9" s="5"/>
      <c r="AA9" s="5"/>
      <c r="AB9" s="1" t="s">
        <v>457</v>
      </c>
      <c r="AC9" s="1" t="s">
        <v>457</v>
      </c>
      <c r="AD9" s="1"/>
      <c r="AE9" s="1" t="s">
        <v>457</v>
      </c>
      <c r="AF9" s="1" t="s">
        <v>457</v>
      </c>
      <c r="AG9" s="1" t="s">
        <v>457</v>
      </c>
      <c r="AH9" s="1"/>
      <c r="AI9" s="5"/>
      <c r="AJ9" s="5">
        <v>0.08</v>
      </c>
      <c r="AK9" s="5" t="s">
        <v>565</v>
      </c>
      <c r="AL9" s="1" t="s">
        <v>566</v>
      </c>
      <c r="AM9" s="1" t="s">
        <v>588</v>
      </c>
      <c r="AN9" s="1" t="s">
        <v>360</v>
      </c>
      <c r="AO9" s="1" t="s">
        <v>340</v>
      </c>
      <c r="AP9" s="1">
        <v>1983</v>
      </c>
      <c r="AQ9" s="1"/>
      <c r="AR9" s="1"/>
      <c r="AS9" s="1"/>
      <c r="AT9" s="1" t="s">
        <v>394</v>
      </c>
      <c r="AU9" s="1" t="s">
        <v>345</v>
      </c>
      <c r="AV9" s="1" t="s">
        <v>343</v>
      </c>
      <c r="AW9" s="5">
        <v>0.08</v>
      </c>
      <c r="AX9" s="1"/>
      <c r="AY9" s="5">
        <v>0.08</v>
      </c>
      <c r="AZ9" s="1" t="s">
        <v>571</v>
      </c>
      <c r="BA9" s="5">
        <v>7.7899999999999997E-2</v>
      </c>
      <c r="BB9" s="5">
        <v>0.12039999999999999</v>
      </c>
      <c r="BC9" s="5">
        <f>1037535/1638868514</f>
        <v>6.3308007392715092E-4</v>
      </c>
      <c r="BD9" s="1" t="s">
        <v>457</v>
      </c>
      <c r="BE9" s="23">
        <v>1480456700</v>
      </c>
      <c r="BF9" s="23">
        <v>1314542900</v>
      </c>
      <c r="BG9" s="23">
        <f>1314542900-1480456700</f>
        <v>-165913800</v>
      </c>
      <c r="BH9" s="5">
        <v>0.88800000000000001</v>
      </c>
      <c r="BI9" s="3">
        <v>547006151</v>
      </c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4"/>
      <c r="CH9" s="28"/>
      <c r="CI9" s="28"/>
      <c r="CJ9" s="28"/>
      <c r="CK9" s="23"/>
      <c r="CL9" s="23"/>
      <c r="CM9" s="23"/>
      <c r="CN9" s="24"/>
      <c r="CO9" s="23"/>
    </row>
    <row r="10" spans="1:93" x14ac:dyDescent="0.35">
      <c r="A10" s="1" t="s">
        <v>904</v>
      </c>
      <c r="B10" s="1">
        <f t="shared" si="0"/>
        <v>2007</v>
      </c>
      <c r="C10" s="1">
        <v>2008</v>
      </c>
      <c r="D10" s="1" t="s">
        <v>484</v>
      </c>
      <c r="E10" s="5">
        <v>8.77E-2</v>
      </c>
      <c r="F10" s="5">
        <f>(4.76+0.12)%</f>
        <v>4.8799999999999996E-2</v>
      </c>
      <c r="G10" s="5">
        <v>4.0099999999999997E-2</v>
      </c>
      <c r="H10" s="23">
        <v>7459123</v>
      </c>
      <c r="I10" s="5">
        <v>1.2800000000000001E-2</v>
      </c>
      <c r="J10" s="5">
        <v>1.2800000000000001E-2</v>
      </c>
      <c r="K10" s="5"/>
      <c r="L10" s="23">
        <v>21883581</v>
      </c>
      <c r="M10" s="23">
        <v>23140767</v>
      </c>
      <c r="N10" s="5" t="s">
        <v>648</v>
      </c>
      <c r="O10" s="5"/>
      <c r="P10" s="5"/>
      <c r="Q10" s="5">
        <v>6.1600000000000002E-2</v>
      </c>
      <c r="R10" s="5">
        <v>4.0099999999999997E-2</v>
      </c>
      <c r="S10" s="1" t="s">
        <v>455</v>
      </c>
      <c r="T10" s="5"/>
      <c r="U10" s="5"/>
      <c r="V10" s="1" t="s">
        <v>581</v>
      </c>
      <c r="W10" s="1" t="s">
        <v>457</v>
      </c>
      <c r="X10" s="1" t="s">
        <v>457</v>
      </c>
      <c r="Y10" s="5"/>
      <c r="Z10" s="5"/>
      <c r="AA10" s="5"/>
      <c r="AB10" s="1" t="s">
        <v>457</v>
      </c>
      <c r="AC10" s="1" t="s">
        <v>457</v>
      </c>
      <c r="AD10" s="1"/>
      <c r="AE10" s="1" t="s">
        <v>457</v>
      </c>
      <c r="AF10" s="1" t="s">
        <v>457</v>
      </c>
      <c r="AG10" s="1" t="s">
        <v>457</v>
      </c>
      <c r="AH10" s="1"/>
      <c r="AI10" s="5"/>
      <c r="AJ10" s="5">
        <v>0.08</v>
      </c>
      <c r="AK10" s="5" t="s">
        <v>565</v>
      </c>
      <c r="AL10" s="1" t="s">
        <v>566</v>
      </c>
      <c r="AM10" s="1" t="s">
        <v>591</v>
      </c>
      <c r="AN10" s="1" t="s">
        <v>367</v>
      </c>
      <c r="AO10" s="1" t="s">
        <v>340</v>
      </c>
      <c r="AP10" s="1">
        <v>1983</v>
      </c>
      <c r="AQ10" s="1"/>
      <c r="AR10" s="1"/>
      <c r="AS10" s="1"/>
      <c r="AT10" s="1" t="s">
        <v>394</v>
      </c>
      <c r="AU10" s="1" t="s">
        <v>345</v>
      </c>
      <c r="AV10" s="1" t="s">
        <v>343</v>
      </c>
      <c r="AW10" s="5">
        <v>0.08</v>
      </c>
      <c r="AX10" s="1"/>
      <c r="AY10" s="5">
        <v>0.08</v>
      </c>
      <c r="AZ10" s="1" t="s">
        <v>571</v>
      </c>
      <c r="BA10" s="5">
        <v>0.15840000000000001</v>
      </c>
      <c r="BB10" s="5">
        <v>0.1963</v>
      </c>
      <c r="BC10" s="5">
        <f>1109260/1939134759</f>
        <v>5.7203863468057196E-4</v>
      </c>
      <c r="BD10" s="1" t="s">
        <v>457</v>
      </c>
      <c r="BE10" s="23">
        <v>1503137900</v>
      </c>
      <c r="BF10" s="23">
        <v>1609168600</v>
      </c>
      <c r="BG10" s="23">
        <f>1609168600-1503137900</f>
        <v>106030700</v>
      </c>
      <c r="BH10" s="5">
        <v>0.93400000000000005</v>
      </c>
      <c r="BI10" s="3">
        <v>582286825</v>
      </c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4"/>
      <c r="CH10" s="28"/>
      <c r="CI10" s="28"/>
      <c r="CJ10" s="28"/>
      <c r="CK10" s="23"/>
      <c r="CL10" s="23"/>
      <c r="CM10" s="23"/>
      <c r="CN10" s="24"/>
      <c r="CO10" s="23"/>
    </row>
    <row r="11" spans="1:93" x14ac:dyDescent="0.35">
      <c r="A11" s="1" t="s">
        <v>904</v>
      </c>
      <c r="B11" s="1">
        <f t="shared" si="0"/>
        <v>2008</v>
      </c>
      <c r="C11" s="25">
        <v>2009</v>
      </c>
      <c r="D11" s="1" t="s">
        <v>484</v>
      </c>
      <c r="E11" s="5">
        <v>8.7999999999999995E-2</v>
      </c>
      <c r="F11" s="5">
        <f>(4.79+0.11)%</f>
        <v>4.9000000000000002E-2</v>
      </c>
      <c r="G11" s="5">
        <v>4.0099999999999997E-2</v>
      </c>
      <c r="H11" s="23">
        <v>8908685</v>
      </c>
      <c r="I11" s="5">
        <v>1.3899999999999999E-2</v>
      </c>
      <c r="J11" s="5">
        <v>1.3899999999999999E-2</v>
      </c>
      <c r="K11" s="5"/>
      <c r="L11" s="23">
        <v>23896615</v>
      </c>
      <c r="M11" s="23">
        <v>25253902</v>
      </c>
      <c r="N11" s="5" t="s">
        <v>648</v>
      </c>
      <c r="O11" s="5"/>
      <c r="P11" s="5"/>
      <c r="Q11" s="5">
        <v>6.2899999999999998E-2</v>
      </c>
      <c r="R11" s="5">
        <v>4.0099999999999997E-2</v>
      </c>
      <c r="S11" s="1" t="s">
        <v>455</v>
      </c>
      <c r="T11" s="5"/>
      <c r="U11" s="5"/>
      <c r="V11" s="1" t="s">
        <v>581</v>
      </c>
      <c r="W11" s="1" t="s">
        <v>457</v>
      </c>
      <c r="X11" s="1" t="s">
        <v>457</v>
      </c>
      <c r="Y11" s="5"/>
      <c r="Z11" s="5"/>
      <c r="AA11" s="5"/>
      <c r="AB11" s="1" t="s">
        <v>457</v>
      </c>
      <c r="AC11" s="1" t="s">
        <v>457</v>
      </c>
      <c r="AD11" s="1"/>
      <c r="AE11" s="1" t="s">
        <v>457</v>
      </c>
      <c r="AF11" s="1" t="s">
        <v>457</v>
      </c>
      <c r="AG11" s="1" t="s">
        <v>457</v>
      </c>
      <c r="AH11" s="1"/>
      <c r="AI11" s="5"/>
      <c r="AJ11" s="5">
        <v>0.08</v>
      </c>
      <c r="AK11" s="5" t="s">
        <v>565</v>
      </c>
      <c r="AL11" s="1" t="s">
        <v>566</v>
      </c>
      <c r="AM11" s="1" t="s">
        <v>591</v>
      </c>
      <c r="AN11" s="1" t="s">
        <v>367</v>
      </c>
      <c r="AO11" s="1" t="s">
        <v>340</v>
      </c>
      <c r="AP11" s="1">
        <v>1983</v>
      </c>
      <c r="AQ11" s="1"/>
      <c r="AR11" s="1"/>
      <c r="AS11" s="1"/>
      <c r="AT11" s="1" t="s">
        <v>394</v>
      </c>
      <c r="AU11" s="1" t="s">
        <v>345</v>
      </c>
      <c r="AV11" s="1" t="s">
        <v>343</v>
      </c>
      <c r="AW11" s="5">
        <v>0.08</v>
      </c>
      <c r="AX11" s="1"/>
      <c r="AY11" s="5">
        <v>0.08</v>
      </c>
      <c r="AZ11" s="1" t="s">
        <v>571</v>
      </c>
      <c r="BA11" s="5">
        <v>8.5099999999999995E-2</v>
      </c>
      <c r="BB11" s="5">
        <v>-5.21E-2</v>
      </c>
      <c r="BC11" s="5">
        <f>1118233/1816810807</f>
        <v>6.1549226572824977E-4</v>
      </c>
      <c r="BD11" s="1" t="s">
        <v>457</v>
      </c>
      <c r="BE11" s="23">
        <v>1609810300</v>
      </c>
      <c r="BF11" s="23">
        <v>1737627000</v>
      </c>
      <c r="BG11" s="23">
        <f>1737627000-1609810300</f>
        <v>127816700</v>
      </c>
      <c r="BH11" s="5">
        <v>0.92600000000000005</v>
      </c>
      <c r="BI11" s="3">
        <v>640684587</v>
      </c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4"/>
      <c r="CH11" s="28"/>
      <c r="CI11" s="28"/>
      <c r="CJ11" s="28"/>
      <c r="CK11" s="23"/>
      <c r="CL11" s="23"/>
      <c r="CM11" s="23"/>
      <c r="CN11" s="24"/>
      <c r="CO11" s="23"/>
    </row>
    <row r="12" spans="1:93" x14ac:dyDescent="0.35">
      <c r="A12" s="1" t="s">
        <v>904</v>
      </c>
      <c r="B12" s="1">
        <f t="shared" si="0"/>
        <v>2009</v>
      </c>
      <c r="C12" s="1">
        <v>2010</v>
      </c>
      <c r="D12" s="1" t="s">
        <v>484</v>
      </c>
      <c r="E12" s="5">
        <v>8.8300000000000003E-2</v>
      </c>
      <c r="F12" s="5">
        <f>(4.82+0.1)%</f>
        <v>4.9200000000000001E-2</v>
      </c>
      <c r="G12" s="5">
        <v>4.0099999999999997E-2</v>
      </c>
      <c r="H12" s="23">
        <v>19815954</v>
      </c>
      <c r="I12" s="5">
        <v>2.8400000000000002E-2</v>
      </c>
      <c r="J12" s="5">
        <v>2.8400000000000002E-2</v>
      </c>
      <c r="K12" s="5"/>
      <c r="L12" s="23">
        <v>26237554</v>
      </c>
      <c r="M12" s="23">
        <v>27705267</v>
      </c>
      <c r="N12" s="5" t="s">
        <v>648</v>
      </c>
      <c r="O12" s="5"/>
      <c r="P12" s="5"/>
      <c r="Q12" s="5">
        <v>7.7600000000000002E-2</v>
      </c>
      <c r="R12" s="5">
        <v>4.0099999999999997E-2</v>
      </c>
      <c r="S12" s="1" t="s">
        <v>455</v>
      </c>
      <c r="T12" s="5"/>
      <c r="U12" s="5"/>
      <c r="V12" s="1" t="s">
        <v>581</v>
      </c>
      <c r="W12" s="1" t="s">
        <v>457</v>
      </c>
      <c r="X12" s="1" t="s">
        <v>457</v>
      </c>
      <c r="Y12" s="5"/>
      <c r="Z12" s="5"/>
      <c r="AA12" s="5"/>
      <c r="AB12" s="1" t="s">
        <v>457</v>
      </c>
      <c r="AC12" s="1" t="s">
        <v>457</v>
      </c>
      <c r="AD12" s="1"/>
      <c r="AE12" s="1" t="s">
        <v>457</v>
      </c>
      <c r="AF12" s="1" t="s">
        <v>457</v>
      </c>
      <c r="AG12" s="1" t="s">
        <v>457</v>
      </c>
      <c r="AH12" s="1"/>
      <c r="AI12" s="5"/>
      <c r="AJ12" s="5">
        <v>0.08</v>
      </c>
      <c r="AK12" s="5" t="s">
        <v>565</v>
      </c>
      <c r="AL12" s="1" t="s">
        <v>566</v>
      </c>
      <c r="AM12" s="1" t="s">
        <v>588</v>
      </c>
      <c r="AN12" s="1" t="s">
        <v>360</v>
      </c>
      <c r="AO12" s="1" t="s">
        <v>340</v>
      </c>
      <c r="AP12" s="1">
        <v>1983</v>
      </c>
      <c r="AQ12" s="1"/>
      <c r="AR12" s="1"/>
      <c r="AS12" s="1"/>
      <c r="AT12" s="1" t="s">
        <v>394</v>
      </c>
      <c r="AU12" s="1" t="s">
        <v>345</v>
      </c>
      <c r="AV12" s="1" t="s">
        <v>343</v>
      </c>
      <c r="AW12" s="5">
        <v>0.08</v>
      </c>
      <c r="AX12" s="1"/>
      <c r="AY12" s="5">
        <v>0.08</v>
      </c>
      <c r="AZ12" s="1" t="s">
        <v>571</v>
      </c>
      <c r="BA12" s="5">
        <v>1.72E-2</v>
      </c>
      <c r="BB12" s="5">
        <v>-0.24049999999999999</v>
      </c>
      <c r="BC12" s="5">
        <f>1260812/1360977213</f>
        <v>9.2640199112576911E-4</v>
      </c>
      <c r="BD12" s="1" t="s">
        <v>457</v>
      </c>
      <c r="BE12" s="23">
        <v>1617147800</v>
      </c>
      <c r="BF12" s="23">
        <v>1901200800</v>
      </c>
      <c r="BG12" s="23">
        <f>1901200800-1617147800</f>
        <v>284053000</v>
      </c>
      <c r="BH12" s="5">
        <v>0.85099999999999998</v>
      </c>
      <c r="BI12" s="3">
        <v>697736596</v>
      </c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4"/>
      <c r="CH12" s="28"/>
      <c r="CI12" s="28"/>
      <c r="CJ12" s="28"/>
      <c r="CK12" s="23"/>
      <c r="CL12" s="23"/>
      <c r="CM12" s="23"/>
      <c r="CN12" s="24"/>
      <c r="CO12" s="23"/>
    </row>
    <row r="13" spans="1:93" x14ac:dyDescent="0.35">
      <c r="A13" s="1" t="s">
        <v>904</v>
      </c>
      <c r="B13" s="1">
        <f t="shared" si="0"/>
        <v>2010</v>
      </c>
      <c r="C13" s="25">
        <v>2011</v>
      </c>
      <c r="D13" s="1" t="s">
        <v>484</v>
      </c>
      <c r="E13" s="5">
        <v>9.3100000000000002E-2</v>
      </c>
      <c r="F13" s="5">
        <f>(5.3+0.15)%</f>
        <v>5.45E-2</v>
      </c>
      <c r="G13" s="5">
        <v>4.0099999999999997E-2</v>
      </c>
      <c r="H13" s="23">
        <v>40924864</v>
      </c>
      <c r="I13" s="5">
        <v>5.3199999999999997E-2</v>
      </c>
      <c r="J13" s="5">
        <v>5.3199999999999997E-2</v>
      </c>
      <c r="K13" s="5"/>
      <c r="L13" s="23">
        <v>28579338</v>
      </c>
      <c r="M13" s="23">
        <v>30253093</v>
      </c>
      <c r="N13" s="5" t="s">
        <v>648</v>
      </c>
      <c r="O13" s="5"/>
      <c r="P13" s="5"/>
      <c r="Q13" s="5">
        <v>0.1077</v>
      </c>
      <c r="R13" s="5">
        <v>4.0099999999999997E-2</v>
      </c>
      <c r="S13" s="1" t="s">
        <v>455</v>
      </c>
      <c r="T13" s="5"/>
      <c r="U13" s="5"/>
      <c r="V13" s="1" t="s">
        <v>581</v>
      </c>
      <c r="W13" s="1" t="s">
        <v>457</v>
      </c>
      <c r="X13" s="1" t="s">
        <v>457</v>
      </c>
      <c r="Y13" s="5"/>
      <c r="Z13" s="5"/>
      <c r="AA13" s="5"/>
      <c r="AB13" s="1" t="s">
        <v>457</v>
      </c>
      <c r="AC13" s="1" t="s">
        <v>457</v>
      </c>
      <c r="AD13" s="1"/>
      <c r="AE13" s="1" t="s">
        <v>457</v>
      </c>
      <c r="AF13" s="1" t="s">
        <v>457</v>
      </c>
      <c r="AG13" s="1" t="s">
        <v>457</v>
      </c>
      <c r="AH13" s="1"/>
      <c r="AI13" s="5"/>
      <c r="AJ13" s="5">
        <v>0.08</v>
      </c>
      <c r="AK13" s="5" t="s">
        <v>565</v>
      </c>
      <c r="AL13" s="1" t="s">
        <v>600</v>
      </c>
      <c r="AM13" s="1" t="s">
        <v>599</v>
      </c>
      <c r="AN13" s="1" t="s">
        <v>379</v>
      </c>
      <c r="AO13" s="1" t="s">
        <v>378</v>
      </c>
      <c r="AP13" s="1" t="s">
        <v>377</v>
      </c>
      <c r="AQ13" s="1"/>
      <c r="AR13" s="1" t="s">
        <v>598</v>
      </c>
      <c r="AS13" s="1"/>
      <c r="AT13" s="1" t="s">
        <v>394</v>
      </c>
      <c r="AU13" s="1" t="s">
        <v>345</v>
      </c>
      <c r="AV13" s="1" t="s">
        <v>343</v>
      </c>
      <c r="AW13" s="5">
        <v>0.08</v>
      </c>
      <c r="AX13" s="1"/>
      <c r="AY13" s="5">
        <v>0.08</v>
      </c>
      <c r="AZ13" s="1" t="s">
        <v>571</v>
      </c>
      <c r="BA13" s="5">
        <v>1.4800000000000001E-2</v>
      </c>
      <c r="BB13" s="5">
        <v>0.13250000000000001</v>
      </c>
      <c r="BC13" s="5">
        <f>1214733/1519023138</f>
        <v>7.9968037985212045E-4</v>
      </c>
      <c r="BD13" s="1" t="s">
        <v>457</v>
      </c>
      <c r="BE13" s="23">
        <v>1621723100</v>
      </c>
      <c r="BF13" s="23">
        <v>2208386100</v>
      </c>
      <c r="BG13" s="23">
        <f>2208386100-1621723100</f>
        <v>586663000</v>
      </c>
      <c r="BH13" s="5">
        <v>0.73399999999999999</v>
      </c>
      <c r="BI13" s="3">
        <v>769710108</v>
      </c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4"/>
      <c r="CH13" s="28"/>
      <c r="CI13" s="28"/>
      <c r="CJ13" s="28"/>
      <c r="CK13" s="23"/>
      <c r="CL13" s="23"/>
      <c r="CM13" s="23"/>
      <c r="CN13" s="24"/>
      <c r="CO13" s="23"/>
    </row>
    <row r="14" spans="1:93" x14ac:dyDescent="0.35">
      <c r="A14" s="1" t="s">
        <v>904</v>
      </c>
      <c r="B14" s="1">
        <f t="shared" si="0"/>
        <v>2011</v>
      </c>
      <c r="C14" s="1">
        <v>2012</v>
      </c>
      <c r="D14" s="1" t="s">
        <v>484</v>
      </c>
      <c r="E14" s="5">
        <v>9.7500000000000003E-2</v>
      </c>
      <c r="F14" s="5">
        <f>(5.25+0.14)%</f>
        <v>5.3899999999999997E-2</v>
      </c>
      <c r="G14" s="5">
        <v>4.0099999999999997E-2</v>
      </c>
      <c r="H14" s="23">
        <v>48116033</v>
      </c>
      <c r="I14" s="5">
        <v>5.9799999999999999E-2</v>
      </c>
      <c r="J14" s="5">
        <v>5.9799999999999999E-2</v>
      </c>
      <c r="K14" s="5"/>
      <c r="L14" s="23">
        <v>30479702</v>
      </c>
      <c r="M14" s="23">
        <v>32278056</v>
      </c>
      <c r="N14" s="5" t="s">
        <v>654</v>
      </c>
      <c r="O14" s="5"/>
      <c r="P14" s="5"/>
      <c r="Q14" s="5">
        <v>0.1137</v>
      </c>
      <c r="R14" s="5">
        <v>4.0099999999999997E-2</v>
      </c>
      <c r="S14" s="1" t="s">
        <v>455</v>
      </c>
      <c r="T14" s="5"/>
      <c r="U14" s="5"/>
      <c r="V14" s="1" t="s">
        <v>581</v>
      </c>
      <c r="W14" s="1" t="s">
        <v>457</v>
      </c>
      <c r="X14" s="1" t="s">
        <v>457</v>
      </c>
      <c r="Y14" s="5"/>
      <c r="Z14" s="5"/>
      <c r="AA14" s="5"/>
      <c r="AB14" s="1" t="s">
        <v>457</v>
      </c>
      <c r="AC14" s="1" t="s">
        <v>457</v>
      </c>
      <c r="AD14" s="1"/>
      <c r="AE14" s="1" t="s">
        <v>457</v>
      </c>
      <c r="AF14" s="1" t="s">
        <v>457</v>
      </c>
      <c r="AG14" s="1" t="s">
        <v>457</v>
      </c>
      <c r="AH14" s="1"/>
      <c r="AI14" s="5"/>
      <c r="AJ14" s="5">
        <v>0.08</v>
      </c>
      <c r="AK14" s="5" t="s">
        <v>565</v>
      </c>
      <c r="AL14" s="1" t="s">
        <v>600</v>
      </c>
      <c r="AM14" s="1" t="s">
        <v>602</v>
      </c>
      <c r="AN14" s="1" t="s">
        <v>350</v>
      </c>
      <c r="AO14" s="1" t="s">
        <v>378</v>
      </c>
      <c r="AP14" s="1" t="s">
        <v>377</v>
      </c>
      <c r="AQ14" s="1"/>
      <c r="AR14" s="1" t="s">
        <v>598</v>
      </c>
      <c r="AS14" s="1"/>
      <c r="AT14" s="1" t="s">
        <v>394</v>
      </c>
      <c r="AU14" s="1" t="s">
        <v>345</v>
      </c>
      <c r="AV14" s="1" t="s">
        <v>343</v>
      </c>
      <c r="AW14" s="5">
        <v>0.08</v>
      </c>
      <c r="AX14" s="1"/>
      <c r="AY14" s="5">
        <v>0.08</v>
      </c>
      <c r="AZ14" s="1" t="s">
        <v>571</v>
      </c>
      <c r="BA14" s="5">
        <v>3.3099999999999997E-2</v>
      </c>
      <c r="BB14" s="5">
        <v>0.2109</v>
      </c>
      <c r="BC14" s="5">
        <f>1797287/1810762019</f>
        <v>9.9255837108432293E-4</v>
      </c>
      <c r="BD14" s="1" t="s">
        <v>457</v>
      </c>
      <c r="BE14" s="23">
        <v>1650463700</v>
      </c>
      <c r="BF14" s="23">
        <v>2339833200</v>
      </c>
      <c r="BG14" s="23">
        <f>2339833200-1650463700</f>
        <v>689369500</v>
      </c>
      <c r="BH14" s="5">
        <v>0.70499999999999996</v>
      </c>
      <c r="BI14" s="3">
        <v>804169428</v>
      </c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4"/>
      <c r="CH14" s="28"/>
      <c r="CI14" s="28"/>
      <c r="CJ14" s="28"/>
      <c r="CK14" s="23"/>
      <c r="CL14" s="23"/>
      <c r="CM14" s="23"/>
      <c r="CN14" s="24"/>
      <c r="CO14" s="23"/>
    </row>
    <row r="15" spans="1:93" x14ac:dyDescent="0.35">
      <c r="A15" s="1" t="s">
        <v>904</v>
      </c>
      <c r="B15" s="1">
        <f t="shared" si="0"/>
        <v>2012</v>
      </c>
      <c r="C15" s="25">
        <v>2013</v>
      </c>
      <c r="D15" s="1" t="s">
        <v>484</v>
      </c>
      <c r="E15" s="5">
        <v>9.9699999999999997E-2</v>
      </c>
      <c r="F15" s="5">
        <f>(4.47+0.14)%</f>
        <v>4.6099999999999995E-2</v>
      </c>
      <c r="G15" s="5">
        <v>5.5E-2</v>
      </c>
      <c r="H15" s="23">
        <v>61002024</v>
      </c>
      <c r="I15" s="5">
        <v>7.6200000000000004E-2</v>
      </c>
      <c r="J15" s="5">
        <v>7.6200000000000004E-2</v>
      </c>
      <c r="K15" s="5"/>
      <c r="L15" s="23">
        <v>36095927</v>
      </c>
      <c r="M15" s="23">
        <v>38005854</v>
      </c>
      <c r="N15" s="5" t="s">
        <v>656</v>
      </c>
      <c r="O15" s="5"/>
      <c r="P15" s="5"/>
      <c r="Q15" s="5">
        <v>0.12230000000000001</v>
      </c>
      <c r="R15" s="5">
        <v>5.5E-2</v>
      </c>
      <c r="S15" s="1" t="s">
        <v>455</v>
      </c>
      <c r="T15" s="5"/>
      <c r="U15" s="5"/>
      <c r="V15" s="1" t="s">
        <v>581</v>
      </c>
      <c r="W15" s="1" t="s">
        <v>457</v>
      </c>
      <c r="X15" s="1" t="s">
        <v>457</v>
      </c>
      <c r="Y15" s="5"/>
      <c r="Z15" s="5"/>
      <c r="AA15" s="5"/>
      <c r="AB15" s="1" t="s">
        <v>457</v>
      </c>
      <c r="AC15" s="1" t="s">
        <v>457</v>
      </c>
      <c r="AD15" s="1"/>
      <c r="AE15" s="1" t="s">
        <v>457</v>
      </c>
      <c r="AF15" s="1" t="s">
        <v>457</v>
      </c>
      <c r="AG15" s="1" t="s">
        <v>457</v>
      </c>
      <c r="AH15" s="1"/>
      <c r="AI15" s="5">
        <v>3.5000000000000003E-2</v>
      </c>
      <c r="AJ15" s="5">
        <v>0.08</v>
      </c>
      <c r="AK15" s="5" t="s">
        <v>565</v>
      </c>
      <c r="AL15" s="1" t="s">
        <v>600</v>
      </c>
      <c r="AM15" s="1" t="s">
        <v>602</v>
      </c>
      <c r="AN15" s="1" t="s">
        <v>350</v>
      </c>
      <c r="AO15" s="1" t="s">
        <v>378</v>
      </c>
      <c r="AP15" s="1" t="s">
        <v>377</v>
      </c>
      <c r="AQ15" s="1"/>
      <c r="AR15" s="1" t="s">
        <v>598</v>
      </c>
      <c r="AS15" s="1"/>
      <c r="AT15" s="1" t="s">
        <v>394</v>
      </c>
      <c r="AU15" s="1" t="s">
        <v>345</v>
      </c>
      <c r="AV15" s="1" t="s">
        <v>343</v>
      </c>
      <c r="AW15" s="5">
        <v>0.08</v>
      </c>
      <c r="AX15" s="1"/>
      <c r="AY15" s="5">
        <v>0.08</v>
      </c>
      <c r="AZ15" s="1" t="s">
        <v>571</v>
      </c>
      <c r="BA15" s="5">
        <v>-1.5E-3</v>
      </c>
      <c r="BB15" s="5">
        <v>-2E-3</v>
      </c>
      <c r="BC15" s="5">
        <f>1856915/1785190368</f>
        <v>1.0401775817782141E-3</v>
      </c>
      <c r="BD15" s="1" t="s">
        <v>457</v>
      </c>
      <c r="BE15" s="23">
        <v>1627395636</v>
      </c>
      <c r="BF15" s="23">
        <v>2501331473</v>
      </c>
      <c r="BG15" s="23">
        <f>2501331473-1627395636</f>
        <v>873935837</v>
      </c>
      <c r="BH15" s="5">
        <v>0.65100000000000002</v>
      </c>
      <c r="BI15" s="3">
        <v>800878491</v>
      </c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4"/>
      <c r="CH15" s="28"/>
      <c r="CI15" s="28"/>
      <c r="CJ15" s="28"/>
      <c r="CK15" s="23"/>
      <c r="CL15" s="23"/>
      <c r="CM15" s="23"/>
      <c r="CN15" s="24"/>
      <c r="CO15" s="23"/>
    </row>
    <row r="16" spans="1:93" x14ac:dyDescent="0.35">
      <c r="A16" s="1" t="s">
        <v>904</v>
      </c>
      <c r="B16" s="1">
        <f t="shared" si="0"/>
        <v>2013</v>
      </c>
      <c r="C16" s="1">
        <v>2014</v>
      </c>
      <c r="D16" s="1" t="s">
        <v>484</v>
      </c>
      <c r="E16" s="5">
        <v>0.1038</v>
      </c>
      <c r="F16" s="5">
        <f>(3.89+0.13)%</f>
        <v>4.0200000000000007E-2</v>
      </c>
      <c r="G16" s="5">
        <v>6.4899999999999999E-2</v>
      </c>
      <c r="H16" s="23">
        <v>72144515</v>
      </c>
      <c r="I16" s="5">
        <v>8.1199999999999994E-2</v>
      </c>
      <c r="J16" s="5">
        <v>8.1199999999999994E-2</v>
      </c>
      <c r="K16" s="5"/>
      <c r="L16" s="23">
        <v>46815060</v>
      </c>
      <c r="M16" s="23">
        <v>48846796</v>
      </c>
      <c r="N16" s="5" t="s">
        <v>657</v>
      </c>
      <c r="O16" s="5"/>
      <c r="P16" s="5"/>
      <c r="Q16" s="5">
        <v>0.12139999999999999</v>
      </c>
      <c r="R16" s="5">
        <v>6.4899999999999999E-2</v>
      </c>
      <c r="S16" s="1" t="s">
        <v>455</v>
      </c>
      <c r="T16" s="5"/>
      <c r="U16" s="5"/>
      <c r="V16" s="1" t="s">
        <v>581</v>
      </c>
      <c r="W16" s="1" t="s">
        <v>457</v>
      </c>
      <c r="X16" s="1" t="s">
        <v>457</v>
      </c>
      <c r="Y16" s="5"/>
      <c r="Z16" s="5"/>
      <c r="AA16" s="5"/>
      <c r="AB16" s="1" t="s">
        <v>457</v>
      </c>
      <c r="AC16" s="1" t="s">
        <v>457</v>
      </c>
      <c r="AD16" s="1"/>
      <c r="AE16" s="1" t="s">
        <v>457</v>
      </c>
      <c r="AF16" s="1" t="s">
        <v>457</v>
      </c>
      <c r="AG16" s="1" t="s">
        <v>457</v>
      </c>
      <c r="AH16" s="1"/>
      <c r="AI16" s="5">
        <v>3.5000000000000003E-2</v>
      </c>
      <c r="AJ16" s="5">
        <v>0.08</v>
      </c>
      <c r="AK16" s="5" t="s">
        <v>565</v>
      </c>
      <c r="AL16" s="1" t="s">
        <v>600</v>
      </c>
      <c r="AM16" s="1" t="s">
        <v>614</v>
      </c>
      <c r="AN16" s="1" t="s">
        <v>367</v>
      </c>
      <c r="AO16" s="1" t="s">
        <v>378</v>
      </c>
      <c r="AP16" s="1" t="s">
        <v>377</v>
      </c>
      <c r="AQ16" s="1"/>
      <c r="AR16" s="1" t="s">
        <v>598</v>
      </c>
      <c r="AS16" s="1"/>
      <c r="AT16" s="1" t="s">
        <v>394</v>
      </c>
      <c r="AU16" s="1" t="s">
        <v>345</v>
      </c>
      <c r="AV16" s="1" t="s">
        <v>343</v>
      </c>
      <c r="AW16" s="5">
        <v>0.08</v>
      </c>
      <c r="AX16" s="1"/>
      <c r="AY16" s="5">
        <v>0.08</v>
      </c>
      <c r="AZ16" s="1" t="s">
        <v>571</v>
      </c>
      <c r="BA16" s="5">
        <v>3.9300000000000002E-2</v>
      </c>
      <c r="BB16" s="5">
        <v>0.1341</v>
      </c>
      <c r="BC16" s="5">
        <f>2059315/2014714110</f>
        <v>1.0221375776238546E-3</v>
      </c>
      <c r="BD16" s="1" t="s">
        <v>457</v>
      </c>
      <c r="BE16" s="23">
        <v>1682958500</v>
      </c>
      <c r="BF16" s="23">
        <v>2176494800</v>
      </c>
      <c r="BG16" s="24">
        <f>BF16-BE16</f>
        <v>493536300</v>
      </c>
      <c r="BH16" s="5">
        <v>0.62</v>
      </c>
      <c r="BI16" s="3">
        <v>888452060</v>
      </c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4"/>
      <c r="CH16" s="28"/>
      <c r="CI16" s="28"/>
      <c r="CJ16" s="28"/>
      <c r="CK16" s="23"/>
      <c r="CL16" s="23"/>
      <c r="CM16" s="23"/>
      <c r="CN16" s="24"/>
      <c r="CO16" s="23"/>
    </row>
    <row r="17" spans="1:93" x14ac:dyDescent="0.35">
      <c r="A17" s="1" t="s">
        <v>904</v>
      </c>
      <c r="B17" s="1">
        <f t="shared" si="0"/>
        <v>2014</v>
      </c>
      <c r="C17" s="25">
        <v>2015</v>
      </c>
      <c r="D17" s="1" t="s">
        <v>485</v>
      </c>
      <c r="E17" s="5">
        <v>0.1043</v>
      </c>
      <c r="F17" s="5">
        <f>(3.45+0.11)%</f>
        <v>3.56E-2</v>
      </c>
      <c r="G17" s="5">
        <v>6.9800000000000001E-2</v>
      </c>
      <c r="H17" s="23">
        <v>72795367</v>
      </c>
      <c r="I17" s="5">
        <v>7.4800000000000005E-2</v>
      </c>
      <c r="J17" s="5">
        <v>7.4800000000000005E-2</v>
      </c>
      <c r="K17" s="5"/>
      <c r="L17" s="23">
        <v>59394200</v>
      </c>
      <c r="M17" s="23">
        <v>61661050</v>
      </c>
      <c r="N17" s="5" t="s">
        <v>660</v>
      </c>
      <c r="O17" s="5"/>
      <c r="P17" s="5"/>
      <c r="Q17" s="5">
        <v>0.1104</v>
      </c>
      <c r="R17" s="5">
        <v>6.9800000000000001E-2</v>
      </c>
      <c r="S17" s="1" t="s">
        <v>455</v>
      </c>
      <c r="T17" s="5"/>
      <c r="U17" s="5"/>
      <c r="V17" s="1" t="s">
        <v>581</v>
      </c>
      <c r="W17" s="1" t="s">
        <v>457</v>
      </c>
      <c r="X17" s="1" t="s">
        <v>457</v>
      </c>
      <c r="Y17" s="5"/>
      <c r="Z17" s="5"/>
      <c r="AA17" s="5"/>
      <c r="AB17" s="1" t="s">
        <v>457</v>
      </c>
      <c r="AC17" s="1" t="s">
        <v>457</v>
      </c>
      <c r="AD17" s="1"/>
      <c r="AE17" s="1" t="s">
        <v>457</v>
      </c>
      <c r="AF17" s="1" t="s">
        <v>457</v>
      </c>
      <c r="AG17" s="1" t="s">
        <v>457</v>
      </c>
      <c r="AH17" s="1"/>
      <c r="AI17" s="5">
        <v>3.5000000000000003E-2</v>
      </c>
      <c r="AJ17" s="5">
        <v>0.08</v>
      </c>
      <c r="AK17" s="5" t="s">
        <v>565</v>
      </c>
      <c r="AL17" s="1" t="s">
        <v>600</v>
      </c>
      <c r="AM17" s="1" t="s">
        <v>602</v>
      </c>
      <c r="AN17" s="1" t="s">
        <v>350</v>
      </c>
      <c r="AO17" s="1" t="s">
        <v>378</v>
      </c>
      <c r="AP17" s="1" t="s">
        <v>377</v>
      </c>
      <c r="AQ17" s="1"/>
      <c r="AR17" s="1" t="s">
        <v>598</v>
      </c>
      <c r="AS17" s="1"/>
      <c r="AT17" s="1" t="s">
        <v>394</v>
      </c>
      <c r="AU17" s="1" t="s">
        <v>345</v>
      </c>
      <c r="AV17" s="1" t="s">
        <v>343</v>
      </c>
      <c r="AW17" s="5">
        <v>0.08</v>
      </c>
      <c r="AX17" s="1"/>
      <c r="AY17" s="5">
        <v>0.08</v>
      </c>
      <c r="AZ17" s="1" t="s">
        <v>571</v>
      </c>
      <c r="BA17" s="5">
        <v>0.122</v>
      </c>
      <c r="BB17" s="5">
        <v>0.1615</v>
      </c>
      <c r="BC17" s="5">
        <f>2158712/2347301808</f>
        <v>9.1965677044287435E-4</v>
      </c>
      <c r="BD17" s="1" t="s">
        <v>457</v>
      </c>
      <c r="BE17" s="23">
        <v>1895837700</v>
      </c>
      <c r="BF17" s="23">
        <v>2938752200</v>
      </c>
      <c r="BG17" s="23">
        <f>2938752200-1895837700</f>
        <v>1042914500</v>
      </c>
      <c r="BH17" s="5">
        <v>0.64500000000000002</v>
      </c>
      <c r="BI17" s="3">
        <v>973536402</v>
      </c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4"/>
      <c r="CH17" s="28"/>
      <c r="CI17" s="28"/>
      <c r="CJ17" s="28"/>
      <c r="CK17" s="23"/>
      <c r="CL17" s="23"/>
      <c r="CM17" s="23"/>
      <c r="CN17" s="24"/>
      <c r="CO17" s="23"/>
    </row>
    <row r="18" spans="1:93" x14ac:dyDescent="0.35">
      <c r="A18" s="1" t="s">
        <v>904</v>
      </c>
      <c r="B18" s="1">
        <f t="shared" si="0"/>
        <v>2015</v>
      </c>
      <c r="C18" s="1">
        <v>2016</v>
      </c>
      <c r="D18" s="1" t="s">
        <v>485</v>
      </c>
      <c r="E18" s="5">
        <v>0.1235</v>
      </c>
      <c r="F18" s="5">
        <f>(5.37+0.24)%</f>
        <v>5.6100000000000004E-2</v>
      </c>
      <c r="G18" s="5">
        <v>6.9699999999999998E-2</v>
      </c>
      <c r="H18" s="23">
        <v>66873860</v>
      </c>
      <c r="I18" s="5">
        <v>6.5299999999999997E-2</v>
      </c>
      <c r="J18" s="5">
        <v>6.5299999999999997E-2</v>
      </c>
      <c r="K18" s="5"/>
      <c r="L18" s="23">
        <v>68392061</v>
      </c>
      <c r="M18" s="23">
        <v>70842535</v>
      </c>
      <c r="N18" s="5" t="s">
        <v>660</v>
      </c>
      <c r="O18" s="5"/>
      <c r="P18" s="5"/>
      <c r="Q18" s="5">
        <v>0.12139999999999999</v>
      </c>
      <c r="R18" s="5">
        <v>6.9699999999999998E-2</v>
      </c>
      <c r="S18" s="1" t="s">
        <v>455</v>
      </c>
      <c r="T18" s="5"/>
      <c r="U18" s="5"/>
      <c r="V18" s="1" t="s">
        <v>581</v>
      </c>
      <c r="W18" s="1" t="s">
        <v>457</v>
      </c>
      <c r="X18" s="1" t="s">
        <v>457</v>
      </c>
      <c r="Y18" s="5"/>
      <c r="Z18" s="5"/>
      <c r="AA18" s="5"/>
      <c r="AB18" s="1" t="s">
        <v>457</v>
      </c>
      <c r="AC18" s="1" t="s">
        <v>457</v>
      </c>
      <c r="AD18" s="1"/>
      <c r="AE18" s="1" t="s">
        <v>457</v>
      </c>
      <c r="AF18" s="1" t="s">
        <v>457</v>
      </c>
      <c r="AG18" s="1" t="s">
        <v>457</v>
      </c>
      <c r="AH18" s="1"/>
      <c r="AI18" s="5">
        <v>3.5000000000000003E-2</v>
      </c>
      <c r="AJ18" s="5">
        <v>0.08</v>
      </c>
      <c r="AK18" s="5" t="s">
        <v>565</v>
      </c>
      <c r="AL18" s="1" t="s">
        <v>600</v>
      </c>
      <c r="AM18" s="1" t="s">
        <v>624</v>
      </c>
      <c r="AN18" s="1" t="s">
        <v>391</v>
      </c>
      <c r="AO18" s="1" t="s">
        <v>378</v>
      </c>
      <c r="AP18" s="1" t="s">
        <v>377</v>
      </c>
      <c r="AQ18" s="1"/>
      <c r="AR18" s="1" t="s">
        <v>598</v>
      </c>
      <c r="AS18" s="1"/>
      <c r="AT18" s="1" t="s">
        <v>394</v>
      </c>
      <c r="AU18" s="1" t="s">
        <v>345</v>
      </c>
      <c r="AV18" s="1" t="s">
        <v>343</v>
      </c>
      <c r="AW18" s="5">
        <v>0.08</v>
      </c>
      <c r="AX18" s="1"/>
      <c r="AY18" s="5">
        <v>0.08</v>
      </c>
      <c r="AZ18" s="1" t="s">
        <v>571</v>
      </c>
      <c r="BA18" s="5">
        <v>0.10009999999999999</v>
      </c>
      <c r="BB18" s="5">
        <v>3.5700000000000003E-2</v>
      </c>
      <c r="BC18" s="5">
        <f>2365357/2438386537</f>
        <v>9.7005005732608341E-4</v>
      </c>
      <c r="BD18" s="1" t="s">
        <v>457</v>
      </c>
      <c r="BE18" s="23">
        <v>2094251400</v>
      </c>
      <c r="BF18" s="23">
        <v>3052446500</v>
      </c>
      <c r="BG18" s="23">
        <f>3052446500-2094251400</f>
        <v>958195100</v>
      </c>
      <c r="BH18" s="5">
        <v>0.68600000000000005</v>
      </c>
      <c r="BI18" s="3">
        <v>1024155919</v>
      </c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4"/>
      <c r="CH18" s="28"/>
      <c r="CI18" s="28"/>
      <c r="CJ18" s="28"/>
      <c r="CK18" s="23"/>
      <c r="CL18" s="23"/>
      <c r="CM18" s="23"/>
      <c r="CN18" s="24"/>
      <c r="CO18" s="23"/>
    </row>
    <row r="19" spans="1:93" x14ac:dyDescent="0.35">
      <c r="A19" s="1" t="s">
        <v>904</v>
      </c>
      <c r="B19" s="1">
        <f t="shared" si="0"/>
        <v>2016</v>
      </c>
      <c r="C19" s="25">
        <v>2017</v>
      </c>
      <c r="D19" s="1" t="s">
        <v>486</v>
      </c>
      <c r="E19" s="5">
        <v>0.1031</v>
      </c>
      <c r="F19" s="5">
        <f>E19-G19</f>
        <v>3.3500000000000002E-2</v>
      </c>
      <c r="G19" s="5">
        <v>6.9599999999999995E-2</v>
      </c>
      <c r="H19" s="28">
        <v>78948023</v>
      </c>
      <c r="I19" s="5">
        <v>7.0300000000000001E-2</v>
      </c>
      <c r="J19" s="5">
        <v>7.0300000000000001E-2</v>
      </c>
      <c r="K19" s="5"/>
      <c r="L19" s="23">
        <v>74218276</v>
      </c>
      <c r="M19" s="23">
        <v>77080576</v>
      </c>
      <c r="N19" s="5">
        <v>7.2700000000000001E-2</v>
      </c>
      <c r="O19" s="5"/>
      <c r="P19" s="5"/>
      <c r="Q19" s="5">
        <v>0.1038</v>
      </c>
      <c r="R19" s="5">
        <v>6.9599999999999995E-2</v>
      </c>
      <c r="S19" s="1" t="s">
        <v>455</v>
      </c>
      <c r="T19" s="5"/>
      <c r="U19" s="5"/>
      <c r="V19" s="1" t="s">
        <v>581</v>
      </c>
      <c r="W19" s="1" t="s">
        <v>457</v>
      </c>
      <c r="X19" s="1" t="s">
        <v>457</v>
      </c>
      <c r="Y19" s="5"/>
      <c r="Z19" s="5"/>
      <c r="AA19" s="5"/>
      <c r="AB19" s="1" t="s">
        <v>457</v>
      </c>
      <c r="AC19" s="1" t="s">
        <v>457</v>
      </c>
      <c r="AD19" s="1"/>
      <c r="AE19" s="1" t="s">
        <v>457</v>
      </c>
      <c r="AF19" s="1" t="s">
        <v>457</v>
      </c>
      <c r="AG19" s="1" t="s">
        <v>457</v>
      </c>
      <c r="AH19" s="1"/>
      <c r="AI19" s="5">
        <v>3.5000000000000003E-2</v>
      </c>
      <c r="AJ19" s="5">
        <v>0.08</v>
      </c>
      <c r="AK19" s="5" t="s">
        <v>565</v>
      </c>
      <c r="AL19" s="1" t="s">
        <v>627</v>
      </c>
      <c r="AM19" s="1" t="s">
        <v>479</v>
      </c>
      <c r="AN19" s="1" t="s">
        <v>474</v>
      </c>
      <c r="AO19" s="1" t="s">
        <v>378</v>
      </c>
      <c r="AP19" s="1" t="s">
        <v>377</v>
      </c>
      <c r="AQ19" s="1"/>
      <c r="AR19" s="1" t="s">
        <v>392</v>
      </c>
      <c r="AS19" s="1"/>
      <c r="AT19" s="1" t="s">
        <v>394</v>
      </c>
      <c r="AU19" s="1" t="s">
        <v>345</v>
      </c>
      <c r="AV19" s="1" t="s">
        <v>343</v>
      </c>
      <c r="AW19" s="5">
        <v>0.08</v>
      </c>
      <c r="AX19" s="1"/>
      <c r="AY19" s="5">
        <v>0.08</v>
      </c>
      <c r="AZ19" s="1" t="s">
        <v>395</v>
      </c>
      <c r="BA19" s="5"/>
      <c r="BB19" s="5"/>
      <c r="BC19" s="5">
        <f>2537799/2414895657</f>
        <v>1.0508938523466813E-3</v>
      </c>
      <c r="BD19" s="1" t="s">
        <v>457</v>
      </c>
      <c r="BE19" s="23">
        <v>2265277641</v>
      </c>
      <c r="BF19" s="23">
        <v>3396565467</v>
      </c>
      <c r="BG19" s="23">
        <v>1131287826</v>
      </c>
      <c r="BH19" s="5">
        <v>0.66700000000000004</v>
      </c>
      <c r="BI19" s="3">
        <v>1122879138</v>
      </c>
      <c r="BJ19" s="23">
        <v>16890717</v>
      </c>
      <c r="BK19" s="23">
        <v>-3249925</v>
      </c>
      <c r="BL19" s="23"/>
      <c r="BM19" s="23"/>
      <c r="BN19" s="23"/>
      <c r="BO19" s="23">
        <v>173451</v>
      </c>
      <c r="BQ19" s="23"/>
      <c r="BR19" s="23">
        <v>-1986135</v>
      </c>
      <c r="BS19" s="23"/>
      <c r="BT19" s="23">
        <v>-347888</v>
      </c>
      <c r="BU19" s="23"/>
      <c r="BV19" s="23"/>
      <c r="BW19" s="23"/>
      <c r="BX19" s="23">
        <v>-1200837</v>
      </c>
      <c r="BY19" s="23">
        <v>-41416418</v>
      </c>
      <c r="BZ19" s="23"/>
      <c r="CA19" s="23">
        <v>56659895</v>
      </c>
      <c r="CB19" s="23"/>
      <c r="CC19" s="23">
        <f>92442-420805</f>
        <v>-328363</v>
      </c>
      <c r="CD19" s="23"/>
      <c r="CE19" s="23"/>
      <c r="CF19" s="23">
        <v>107470230</v>
      </c>
      <c r="CG19" s="23">
        <f>1131287826-958195183</f>
        <v>173092643</v>
      </c>
      <c r="CH19" s="28"/>
      <c r="CI19" s="28"/>
      <c r="CJ19" s="28"/>
      <c r="CK19" s="23"/>
      <c r="CL19" s="23">
        <v>0</v>
      </c>
      <c r="CM19" s="23">
        <v>89522877</v>
      </c>
      <c r="CN19" s="24"/>
      <c r="CO19" s="23">
        <v>31790161</v>
      </c>
    </row>
    <row r="20" spans="1:93" x14ac:dyDescent="0.35">
      <c r="A20" s="1" t="s">
        <v>904</v>
      </c>
      <c r="B20" s="1">
        <f t="shared" si="0"/>
        <v>2017</v>
      </c>
      <c r="C20" s="1">
        <v>2018</v>
      </c>
      <c r="D20" s="1" t="s">
        <v>486</v>
      </c>
      <c r="E20" s="5">
        <v>0.1103</v>
      </c>
      <c r="F20" s="5">
        <f>E20-G20</f>
        <v>4.07E-2</v>
      </c>
      <c r="G20" s="5">
        <v>6.9599999999999995E-2</v>
      </c>
      <c r="H20" s="28">
        <v>79382308</v>
      </c>
      <c r="I20" s="5">
        <v>6.9800000000000001E-2</v>
      </c>
      <c r="J20" s="5">
        <v>6.9800000000000001E-2</v>
      </c>
      <c r="K20" s="5"/>
      <c r="L20" s="23">
        <v>76007456</v>
      </c>
      <c r="M20" s="23">
        <v>78933571</v>
      </c>
      <c r="N20" s="5">
        <v>7.2700000000000001E-2</v>
      </c>
      <c r="O20" s="5"/>
      <c r="P20" s="5"/>
      <c r="Q20" s="5">
        <v>0.1105</v>
      </c>
      <c r="R20" s="5">
        <v>6.9599999999999995E-2</v>
      </c>
      <c r="S20" s="1" t="s">
        <v>455</v>
      </c>
      <c r="T20" s="5"/>
      <c r="U20" s="5"/>
      <c r="V20" s="1" t="s">
        <v>581</v>
      </c>
      <c r="W20" s="1" t="s">
        <v>457</v>
      </c>
      <c r="X20" s="1" t="s">
        <v>457</v>
      </c>
      <c r="Y20" s="5"/>
      <c r="Z20" s="5"/>
      <c r="AA20" s="5"/>
      <c r="AB20" s="1" t="s">
        <v>457</v>
      </c>
      <c r="AC20" s="1" t="s">
        <v>457</v>
      </c>
      <c r="AD20" s="1"/>
      <c r="AE20" s="1" t="s">
        <v>457</v>
      </c>
      <c r="AF20" s="1" t="s">
        <v>457</v>
      </c>
      <c r="AG20" s="1" t="s">
        <v>457</v>
      </c>
      <c r="AH20" s="1"/>
      <c r="AI20" s="5">
        <v>2.5000000000000001E-2</v>
      </c>
      <c r="AJ20" s="5">
        <v>6.4399999999999999E-2</v>
      </c>
      <c r="AK20" s="5" t="s">
        <v>630</v>
      </c>
      <c r="AL20" s="1" t="s">
        <v>627</v>
      </c>
      <c r="AM20" s="1" t="s">
        <v>479</v>
      </c>
      <c r="AN20" s="1" t="s">
        <v>474</v>
      </c>
      <c r="AO20" s="1" t="s">
        <v>378</v>
      </c>
      <c r="AP20" s="1" t="s">
        <v>377</v>
      </c>
      <c r="AQ20" s="1"/>
      <c r="AR20" s="1" t="s">
        <v>392</v>
      </c>
      <c r="AS20" s="1"/>
      <c r="AT20" s="1" t="s">
        <v>394</v>
      </c>
      <c r="AU20" s="1" t="s">
        <v>345</v>
      </c>
      <c r="AV20" s="1" t="s">
        <v>343</v>
      </c>
      <c r="AW20" s="5">
        <v>6.4399999999999999E-2</v>
      </c>
      <c r="AX20" s="1"/>
      <c r="AY20" s="5">
        <v>7.7499999999999999E-2</v>
      </c>
      <c r="AZ20" s="1" t="s">
        <v>395</v>
      </c>
      <c r="BA20" s="5"/>
      <c r="BB20" s="5"/>
      <c r="BC20" s="5">
        <f>2607243/2727835589</f>
        <v>9.5579184116290224E-4</v>
      </c>
      <c r="BD20" s="1" t="s">
        <v>457</v>
      </c>
      <c r="BE20" s="23">
        <v>2633198632</v>
      </c>
      <c r="BF20" s="23">
        <v>3726815087</v>
      </c>
      <c r="BG20" s="23">
        <v>1093616455</v>
      </c>
      <c r="BH20" s="5">
        <v>0.70699999999999996</v>
      </c>
      <c r="BI20" s="3">
        <v>1137707702</v>
      </c>
      <c r="BJ20" s="23">
        <v>-23711280</v>
      </c>
      <c r="BK20" s="23">
        <v>3641124</v>
      </c>
      <c r="BL20" s="23"/>
      <c r="BM20" s="23"/>
      <c r="BN20" s="23"/>
      <c r="BO20" s="23">
        <v>215516</v>
      </c>
      <c r="BQ20" s="23"/>
      <c r="BR20" s="23">
        <v>-25103054</v>
      </c>
      <c r="BS20" s="23"/>
      <c r="BT20" s="23">
        <v>-33323</v>
      </c>
      <c r="BU20" s="23"/>
      <c r="BV20" s="23"/>
      <c r="BW20" s="23"/>
      <c r="BX20" s="23">
        <v>2009924</v>
      </c>
      <c r="BY20" s="23">
        <v>-8130540</v>
      </c>
      <c r="BZ20" s="23"/>
      <c r="CA20" s="23">
        <v>3000346</v>
      </c>
      <c r="CB20" s="23"/>
      <c r="CC20" s="23">
        <f>20787987-20708</f>
        <v>20767279</v>
      </c>
      <c r="CD20" s="23"/>
      <c r="CE20" s="23"/>
      <c r="CF20" s="23">
        <v>115775001</v>
      </c>
      <c r="CG20" s="23">
        <f>1093616455-1131287826</f>
        <v>-37671371</v>
      </c>
      <c r="CH20" s="28"/>
      <c r="CI20" s="28"/>
      <c r="CJ20" s="28"/>
      <c r="CK20" s="23"/>
      <c r="CL20" s="23">
        <v>-60127860</v>
      </c>
      <c r="CM20" s="23">
        <v>95044935</v>
      </c>
      <c r="CN20" s="24"/>
      <c r="CO20" s="23">
        <v>41342663</v>
      </c>
    </row>
    <row r="21" spans="1:93" x14ac:dyDescent="0.35">
      <c r="A21" s="1" t="s">
        <v>904</v>
      </c>
      <c r="B21" s="1">
        <f t="shared" si="0"/>
        <v>2018</v>
      </c>
      <c r="C21" s="25">
        <v>2019</v>
      </c>
      <c r="D21" s="1" t="s">
        <v>486</v>
      </c>
      <c r="E21" s="5">
        <v>0.11119999999999999</v>
      </c>
      <c r="F21" s="5">
        <f>E21-G21</f>
        <v>4.1699999999999987E-2</v>
      </c>
      <c r="G21" s="5">
        <v>6.9500000000000006E-2</v>
      </c>
      <c r="H21" s="28">
        <v>79133088</v>
      </c>
      <c r="I21" s="5">
        <v>6.8699999999999997E-2</v>
      </c>
      <c r="J21" s="5">
        <v>6.8699999999999997E-2</v>
      </c>
      <c r="K21" s="5"/>
      <c r="L21" s="23">
        <v>77486189</v>
      </c>
      <c r="M21" s="23">
        <v>80727209</v>
      </c>
      <c r="N21" s="5">
        <v>7.2900000000000006E-2</v>
      </c>
      <c r="O21" s="5"/>
      <c r="P21" s="5"/>
      <c r="Q21" s="5">
        <v>0.1104</v>
      </c>
      <c r="R21" s="5">
        <v>6.9500000000000006E-2</v>
      </c>
      <c r="S21" s="1" t="s">
        <v>455</v>
      </c>
      <c r="T21" s="5"/>
      <c r="U21" s="5"/>
      <c r="V21" s="1" t="s">
        <v>634</v>
      </c>
      <c r="W21" s="1" t="s">
        <v>457</v>
      </c>
      <c r="X21" s="1" t="s">
        <v>457</v>
      </c>
      <c r="Y21" s="5"/>
      <c r="Z21" s="5"/>
      <c r="AA21" s="5"/>
      <c r="AB21" s="1" t="s">
        <v>457</v>
      </c>
      <c r="AC21" s="1" t="s">
        <v>457</v>
      </c>
      <c r="AD21" s="1"/>
      <c r="AE21" s="1" t="s">
        <v>457</v>
      </c>
      <c r="AF21" s="1" t="s">
        <v>457</v>
      </c>
      <c r="AG21" s="1" t="s">
        <v>457</v>
      </c>
      <c r="AH21" s="1"/>
      <c r="AI21" s="5">
        <v>2.5000000000000001E-2</v>
      </c>
      <c r="AJ21" s="5">
        <v>6.3200000000000006E-2</v>
      </c>
      <c r="AK21" s="5" t="s">
        <v>630</v>
      </c>
      <c r="AL21" s="1" t="s">
        <v>627</v>
      </c>
      <c r="AM21" s="1" t="s">
        <v>475</v>
      </c>
      <c r="AN21" s="1" t="s">
        <v>476</v>
      </c>
      <c r="AO21" s="1" t="s">
        <v>378</v>
      </c>
      <c r="AP21" s="1" t="s">
        <v>377</v>
      </c>
      <c r="AQ21" s="1"/>
      <c r="AR21" s="1" t="s">
        <v>392</v>
      </c>
      <c r="AS21" s="1"/>
      <c r="AT21" s="1" t="s">
        <v>394</v>
      </c>
      <c r="AU21" s="1" t="s">
        <v>345</v>
      </c>
      <c r="AV21" s="1" t="s">
        <v>343</v>
      </c>
      <c r="AW21" s="5">
        <v>6.3200000000000006E-2</v>
      </c>
      <c r="AX21" s="1"/>
      <c r="AY21" s="5">
        <v>7.7499999999999999E-2</v>
      </c>
      <c r="AZ21" s="1" t="s">
        <v>395</v>
      </c>
      <c r="BA21" s="5"/>
      <c r="BB21" s="5"/>
      <c r="BC21" s="5">
        <f>2472761/2970180276</f>
        <v>8.3252892761449338E-4</v>
      </c>
      <c r="BD21" s="1" t="s">
        <v>457</v>
      </c>
      <c r="BE21" s="23">
        <v>2868788729</v>
      </c>
      <c r="BF21" s="23">
        <v>3959094976</v>
      </c>
      <c r="BG21" s="23">
        <v>1090306247</v>
      </c>
      <c r="BH21" s="5">
        <v>0.72499999999999998</v>
      </c>
      <c r="BI21" s="3">
        <v>1151347122</v>
      </c>
      <c r="BJ21" s="23">
        <v>-38597059</v>
      </c>
      <c r="BK21" s="23">
        <v>4063722</v>
      </c>
      <c r="BL21" s="23"/>
      <c r="BM21" s="23"/>
      <c r="BN21" s="23"/>
      <c r="BO21" s="23">
        <v>271202</v>
      </c>
      <c r="BQ21" s="23"/>
      <c r="BR21" s="23">
        <v>-9955623</v>
      </c>
      <c r="BS21" s="23"/>
      <c r="BT21" s="23">
        <v>204885</v>
      </c>
      <c r="BU21" s="23"/>
      <c r="BV21" s="23"/>
      <c r="BW21" s="23"/>
      <c r="BX21" s="23">
        <v>8059086</v>
      </c>
      <c r="BY21" s="23">
        <v>-82742477</v>
      </c>
      <c r="BZ21" s="23"/>
      <c r="CA21" s="23">
        <v>13480006</v>
      </c>
      <c r="CB21" s="23"/>
      <c r="CC21" s="23">
        <f>-207256+51315231</f>
        <v>51107975</v>
      </c>
      <c r="CD21" s="23"/>
      <c r="CE21" s="23"/>
      <c r="CF21" s="23">
        <v>125500181</v>
      </c>
      <c r="CG21" s="23">
        <f>1090306247-1093616455</f>
        <v>-3310208</v>
      </c>
      <c r="CH21" s="28"/>
      <c r="CI21" s="28"/>
      <c r="CJ21" s="28"/>
      <c r="CK21" s="23"/>
      <c r="CL21" s="23">
        <v>0</v>
      </c>
      <c r="CM21" s="23">
        <v>89527668</v>
      </c>
      <c r="CN21" s="24"/>
      <c r="CO21" s="23">
        <v>48443776</v>
      </c>
    </row>
    <row r="22" spans="1:93" x14ac:dyDescent="0.35">
      <c r="A22" s="1" t="s">
        <v>904</v>
      </c>
      <c r="B22" s="1">
        <v>2019</v>
      </c>
      <c r="C22" s="1">
        <v>2020</v>
      </c>
      <c r="D22" s="1" t="s">
        <v>486</v>
      </c>
      <c r="E22" s="5">
        <v>0.1171</v>
      </c>
      <c r="F22" s="5">
        <f>E22-G22</f>
        <v>4.7699999999999992E-2</v>
      </c>
      <c r="G22" s="5">
        <v>6.9400000000000003E-2</v>
      </c>
      <c r="H22" s="28">
        <v>84442915</v>
      </c>
      <c r="I22" s="5">
        <v>7.1800000000000003E-2</v>
      </c>
      <c r="J22" s="5">
        <v>7.1800000000000003E-2</v>
      </c>
      <c r="K22" s="5"/>
      <c r="L22" s="23">
        <v>78213580</v>
      </c>
      <c r="M22" s="23">
        <v>81588318</v>
      </c>
      <c r="N22" s="5">
        <v>7.3099999999999998E-2</v>
      </c>
      <c r="O22" s="5"/>
      <c r="P22" s="5"/>
      <c r="Q22" s="5">
        <v>0.11940000000000001</v>
      </c>
      <c r="R22" s="5">
        <v>6.9400000000000003E-2</v>
      </c>
      <c r="S22" s="1" t="s">
        <v>455</v>
      </c>
      <c r="T22" s="5"/>
      <c r="U22" s="5"/>
      <c r="V22" s="1" t="s">
        <v>634</v>
      </c>
      <c r="W22" s="1" t="s">
        <v>457</v>
      </c>
      <c r="X22" s="1" t="s">
        <v>457</v>
      </c>
      <c r="Y22" s="5"/>
      <c r="Z22" s="5"/>
      <c r="AA22" s="5"/>
      <c r="AB22" s="1" t="s">
        <v>457</v>
      </c>
      <c r="AC22" s="1" t="s">
        <v>457</v>
      </c>
      <c r="AD22" s="1"/>
      <c r="AE22" s="1" t="s">
        <v>457</v>
      </c>
      <c r="AF22" s="1" t="s">
        <v>457</v>
      </c>
      <c r="AG22" s="1" t="s">
        <v>457</v>
      </c>
      <c r="AH22" s="1"/>
      <c r="AI22" s="5">
        <v>2.5000000000000001E-2</v>
      </c>
      <c r="AJ22" s="5">
        <v>7.4999999999999997E-2</v>
      </c>
      <c r="AK22" s="5" t="s">
        <v>630</v>
      </c>
      <c r="AL22" s="1" t="s">
        <v>627</v>
      </c>
      <c r="AM22" s="1" t="s">
        <v>478</v>
      </c>
      <c r="AN22" s="1" t="s">
        <v>477</v>
      </c>
      <c r="AO22" s="1" t="s">
        <v>378</v>
      </c>
      <c r="AP22" s="1" t="s">
        <v>377</v>
      </c>
      <c r="AQ22" s="1"/>
      <c r="AR22" s="1" t="s">
        <v>392</v>
      </c>
      <c r="AS22" s="1"/>
      <c r="AT22" s="1" t="s">
        <v>394</v>
      </c>
      <c r="AU22" s="1" t="s">
        <v>345</v>
      </c>
      <c r="AV22" s="1" t="s">
        <v>343</v>
      </c>
      <c r="AW22" s="5">
        <v>7.4999999999999997E-2</v>
      </c>
      <c r="AX22" s="1"/>
      <c r="AY22" s="5">
        <v>7.4999999999999997E-2</v>
      </c>
      <c r="AZ22" s="1" t="s">
        <v>395</v>
      </c>
      <c r="BA22" s="5">
        <v>8.6400000000000005E-2</v>
      </c>
      <c r="BB22" s="5">
        <v>5.4100000000000002E-2</v>
      </c>
      <c r="BC22" s="5">
        <f>2531304/3096731081</f>
        <v>8.1741162980887203E-4</v>
      </c>
      <c r="BD22" s="1" t="s">
        <v>457</v>
      </c>
      <c r="BE22" s="23">
        <v>3081881908</v>
      </c>
      <c r="BF22" s="23">
        <v>4269339965</v>
      </c>
      <c r="BG22" s="23">
        <v>1187458057</v>
      </c>
      <c r="BH22" s="5">
        <v>0.72199999999999998</v>
      </c>
      <c r="BI22" s="3">
        <v>1176683579</v>
      </c>
      <c r="BJ22" s="23">
        <v>-25300622</v>
      </c>
      <c r="BK22" s="23">
        <v>9602295</v>
      </c>
      <c r="BL22" s="23"/>
      <c r="BM22" s="23"/>
      <c r="BN22" s="23"/>
      <c r="BO22" s="23">
        <v>388850</v>
      </c>
      <c r="BQ22" s="23"/>
      <c r="BR22" s="23">
        <v>-3480768</v>
      </c>
      <c r="BS22" s="23"/>
      <c r="BT22" s="23">
        <v>22325</v>
      </c>
      <c r="BU22" s="23"/>
      <c r="BV22" s="23"/>
      <c r="BW22" s="23"/>
      <c r="BX22" s="23">
        <v>-5292329</v>
      </c>
      <c r="BY22" s="23">
        <v>-65860097</v>
      </c>
      <c r="BZ22" s="23"/>
      <c r="CA22" s="23">
        <v>19326990</v>
      </c>
      <c r="CB22" s="23"/>
      <c r="CC22" s="23">
        <f>-3401+7326115</f>
        <v>7322714</v>
      </c>
      <c r="CD22" s="23"/>
      <c r="CE22" s="23"/>
      <c r="CF22" s="23">
        <v>128020095</v>
      </c>
      <c r="CG22" s="23">
        <f>1187458057-1090306247</f>
        <v>97151810</v>
      </c>
      <c r="CH22" s="28"/>
      <c r="CI22" s="28"/>
      <c r="CJ22" s="28"/>
      <c r="CK22" s="23"/>
      <c r="CL22" s="23">
        <v>108914087</v>
      </c>
      <c r="CM22" s="23">
        <v>89366950</v>
      </c>
      <c r="CN22" s="24"/>
      <c r="CO22" s="23">
        <v>49151912</v>
      </c>
    </row>
    <row r="23" spans="1:93" x14ac:dyDescent="0.35">
      <c r="A23" s="1" t="s">
        <v>904</v>
      </c>
      <c r="B23" s="1">
        <v>2020</v>
      </c>
      <c r="C23" s="1">
        <v>2021</v>
      </c>
      <c r="D23" s="1" t="s">
        <v>486</v>
      </c>
      <c r="E23" s="5">
        <v>0.11459999999999999</v>
      </c>
      <c r="F23" s="5">
        <v>4.53E-2</v>
      </c>
      <c r="G23" s="5">
        <v>6.93E-2</v>
      </c>
      <c r="H23" s="4">
        <v>101447001</v>
      </c>
      <c r="I23" s="5">
        <v>8.1900000000000001E-2</v>
      </c>
      <c r="J23" s="5">
        <v>8.1900000000000001E-2</v>
      </c>
      <c r="K23" s="1"/>
      <c r="L23" s="4">
        <v>81477666</v>
      </c>
      <c r="M23" s="4">
        <v>90988252</v>
      </c>
      <c r="N23" s="5">
        <v>7.3499999999999996E-2</v>
      </c>
      <c r="O23" s="1"/>
      <c r="P23" s="1"/>
      <c r="Q23" s="5">
        <v>0.12720000000000001</v>
      </c>
      <c r="R23" s="5">
        <v>6.93E-2</v>
      </c>
      <c r="S23" s="1" t="s">
        <v>455</v>
      </c>
      <c r="T23" s="1"/>
      <c r="U23" s="1"/>
      <c r="V23" s="1" t="s">
        <v>890</v>
      </c>
      <c r="W23" s="1" t="s">
        <v>457</v>
      </c>
      <c r="X23" s="1" t="s">
        <v>457</v>
      </c>
      <c r="Y23" s="1"/>
      <c r="Z23" s="1"/>
      <c r="AA23" s="1"/>
      <c r="AB23" s="1" t="s">
        <v>457</v>
      </c>
      <c r="AC23" s="1" t="s">
        <v>457</v>
      </c>
      <c r="AD23" s="1"/>
      <c r="AE23" s="1" t="s">
        <v>458</v>
      </c>
      <c r="AF23" s="1" t="s">
        <v>457</v>
      </c>
      <c r="AG23" s="1" t="s">
        <v>458</v>
      </c>
      <c r="AH23" s="1"/>
      <c r="AI23" s="5">
        <v>2.5000000000000001E-2</v>
      </c>
      <c r="AJ23" s="5">
        <v>7.4999999999999997E-2</v>
      </c>
      <c r="AK23" s="5" t="s">
        <v>630</v>
      </c>
      <c r="AL23" s="1" t="s">
        <v>627</v>
      </c>
      <c r="AM23" s="1" t="s">
        <v>476</v>
      </c>
      <c r="AN23" s="1" t="s">
        <v>887</v>
      </c>
      <c r="AO23" s="1" t="s">
        <v>891</v>
      </c>
      <c r="AP23" s="1">
        <v>2010</v>
      </c>
      <c r="AQ23" s="1" t="s">
        <v>892</v>
      </c>
      <c r="AR23" s="1"/>
      <c r="AS23" s="1"/>
      <c r="AT23" s="1" t="s">
        <v>394</v>
      </c>
      <c r="AU23" s="1" t="s">
        <v>345</v>
      </c>
      <c r="AV23" s="1" t="s">
        <v>343</v>
      </c>
      <c r="AW23" s="5">
        <v>7.4999999999999997E-2</v>
      </c>
      <c r="AX23" s="1"/>
      <c r="AY23" s="5">
        <v>7.4999999999999997E-2</v>
      </c>
      <c r="AZ23" s="1" t="s">
        <v>395</v>
      </c>
      <c r="BA23" s="44">
        <v>7.2599999999999998E-2</v>
      </c>
      <c r="BB23" s="44">
        <v>3.2899999999999999E-2</v>
      </c>
      <c r="BC23" s="5">
        <f>2729759/3154351139</f>
        <v>8.6539477683685994E-4</v>
      </c>
      <c r="BD23" s="1" t="s">
        <v>457</v>
      </c>
      <c r="BE23" s="4">
        <v>3260582816</v>
      </c>
      <c r="BF23" s="4">
        <v>4717407497</v>
      </c>
      <c r="BG23" s="4">
        <v>1456824681</v>
      </c>
      <c r="BH23" s="5">
        <v>0.69099999999999995</v>
      </c>
      <c r="BI23" s="4">
        <v>1167767935</v>
      </c>
      <c r="BJ23" s="23">
        <v>7353053</v>
      </c>
      <c r="BK23" s="23">
        <v>6933050</v>
      </c>
      <c r="BL23" s="23"/>
      <c r="BM23" s="23"/>
      <c r="BN23" s="23"/>
      <c r="BO23" s="23">
        <v>145125</v>
      </c>
      <c r="BQ23" s="23"/>
      <c r="BR23" s="23">
        <v>-12432789</v>
      </c>
      <c r="BS23" s="23"/>
      <c r="BT23" s="23">
        <v>30751</v>
      </c>
      <c r="BU23" s="23"/>
      <c r="BV23" s="23"/>
      <c r="BW23" s="23"/>
      <c r="BX23" s="23">
        <v>3952679</v>
      </c>
      <c r="BY23" s="23">
        <v>-34291914</v>
      </c>
      <c r="BZ23" s="23"/>
      <c r="CA23" s="23">
        <v>22907844</v>
      </c>
      <c r="CB23" s="23"/>
      <c r="CC23" s="23">
        <f>133246+18734759</f>
        <v>18868005</v>
      </c>
      <c r="CD23" s="23"/>
      <c r="CE23" s="23"/>
      <c r="CF23" s="23">
        <v>137734136</v>
      </c>
      <c r="CG23" s="23">
        <f>1456824681-1187458057</f>
        <v>269366624</v>
      </c>
      <c r="CH23" s="28"/>
      <c r="CI23" s="28"/>
      <c r="CJ23" s="28"/>
      <c r="CK23" s="23"/>
      <c r="CL23" s="23">
        <v>197165985</v>
      </c>
      <c r="CM23" s="23">
        <v>94131010</v>
      </c>
      <c r="CN23" s="24"/>
      <c r="CO23" s="23">
        <v>57227759</v>
      </c>
    </row>
    <row r="24" spans="1:93" x14ac:dyDescent="0.35">
      <c r="A24" s="1"/>
      <c r="B24" s="1"/>
      <c r="C24" s="1"/>
      <c r="D24" s="1"/>
      <c r="E24" s="15"/>
      <c r="F24" s="1"/>
      <c r="G24" s="1"/>
      <c r="H24" s="1"/>
      <c r="I24" s="1"/>
      <c r="J24" s="1"/>
      <c r="K24" s="1"/>
      <c r="L24" s="1"/>
      <c r="M24" s="1"/>
      <c r="N24" s="1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5"/>
      <c r="CI24" s="15"/>
      <c r="CJ24" s="15"/>
      <c r="CK24" s="1"/>
      <c r="CL24" s="1"/>
      <c r="CM24" s="1"/>
      <c r="CN24" s="15"/>
      <c r="CO24" s="1"/>
    </row>
    <row r="25" spans="1:93" x14ac:dyDescent="0.35">
      <c r="A25" s="1" t="s">
        <v>251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5"/>
      <c r="CI25" s="15"/>
      <c r="CJ25" s="15"/>
      <c r="CK25" s="1"/>
      <c r="CL25" s="1"/>
      <c r="CM25" s="1"/>
      <c r="CN25" s="15"/>
      <c r="CO25" s="1"/>
    </row>
    <row r="26" spans="1:93" x14ac:dyDescent="0.35">
      <c r="A26" s="1" t="s">
        <v>904</v>
      </c>
      <c r="B26" s="1">
        <v>2001</v>
      </c>
      <c r="C26" s="1" t="s">
        <v>568</v>
      </c>
      <c r="D26" s="1"/>
      <c r="E26" s="1" t="s">
        <v>483</v>
      </c>
      <c r="F26" s="1" t="s">
        <v>483</v>
      </c>
      <c r="G26" s="1" t="s">
        <v>483</v>
      </c>
      <c r="H26" s="1" t="s">
        <v>483</v>
      </c>
      <c r="I26" s="1" t="s">
        <v>483</v>
      </c>
      <c r="J26" s="1" t="s">
        <v>483</v>
      </c>
      <c r="K26" s="1"/>
      <c r="L26" s="1" t="s">
        <v>563</v>
      </c>
      <c r="M26" s="1"/>
      <c r="N26" s="1" t="s">
        <v>568</v>
      </c>
      <c r="O26" s="1"/>
      <c r="P26" s="1"/>
      <c r="Q26" s="1" t="s">
        <v>483</v>
      </c>
      <c r="R26" s="1" t="s">
        <v>483</v>
      </c>
      <c r="S26" s="1" t="s">
        <v>456</v>
      </c>
      <c r="T26" s="1"/>
      <c r="U26" s="1"/>
      <c r="V26" s="1" t="s">
        <v>456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 t="s">
        <v>342</v>
      </c>
      <c r="AK26" s="1" t="s">
        <v>341</v>
      </c>
      <c r="AL26" s="1" t="s">
        <v>342</v>
      </c>
      <c r="AM26" s="1"/>
      <c r="AN26" s="1"/>
      <c r="AO26" s="1" t="s">
        <v>341</v>
      </c>
      <c r="AP26" s="1" t="s">
        <v>341</v>
      </c>
      <c r="AQ26" s="1"/>
      <c r="AR26" s="1"/>
      <c r="AS26" s="1"/>
      <c r="AT26" s="1" t="s">
        <v>344</v>
      </c>
      <c r="AU26" s="1" t="s">
        <v>344</v>
      </c>
      <c r="AV26" s="1" t="s">
        <v>344</v>
      </c>
      <c r="AW26" s="1" t="s">
        <v>342</v>
      </c>
      <c r="AX26" s="1"/>
      <c r="AY26" s="1" t="s">
        <v>342</v>
      </c>
      <c r="AZ26" s="1" t="s">
        <v>344</v>
      </c>
      <c r="BA26" s="1" t="s">
        <v>313</v>
      </c>
      <c r="BB26" s="1" t="s">
        <v>313</v>
      </c>
      <c r="BC26" s="1" t="s">
        <v>563</v>
      </c>
      <c r="BD26" s="1"/>
      <c r="BE26" s="1" t="s">
        <v>568</v>
      </c>
      <c r="BF26" s="1" t="s">
        <v>568</v>
      </c>
      <c r="BG26" s="1" t="s">
        <v>568</v>
      </c>
      <c r="BH26" s="1" t="s">
        <v>568</v>
      </c>
      <c r="BI26" s="1" t="s">
        <v>483</v>
      </c>
      <c r="BJ26" s="1"/>
      <c r="BK26" s="1"/>
      <c r="BL26" s="1"/>
      <c r="BN26" s="1"/>
      <c r="BO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5"/>
      <c r="CI26" s="15"/>
      <c r="CJ26" s="15"/>
      <c r="CK26" s="1"/>
      <c r="CL26" s="1"/>
      <c r="CM26" s="1"/>
      <c r="CN26" s="15"/>
      <c r="CO26" s="1"/>
    </row>
    <row r="27" spans="1:93" x14ac:dyDescent="0.35">
      <c r="A27" s="1" t="s">
        <v>904</v>
      </c>
      <c r="B27" s="1">
        <f t="shared" ref="B27:B43" si="1">B26+1</f>
        <v>2002</v>
      </c>
      <c r="C27" s="1" t="s">
        <v>641</v>
      </c>
      <c r="D27" s="1"/>
      <c r="E27" s="1" t="s">
        <v>569</v>
      </c>
      <c r="F27" s="1" t="s">
        <v>569</v>
      </c>
      <c r="G27" s="1" t="s">
        <v>569</v>
      </c>
      <c r="H27" s="1" t="s">
        <v>569</v>
      </c>
      <c r="I27" s="1" t="s">
        <v>569</v>
      </c>
      <c r="J27" s="1" t="s">
        <v>569</v>
      </c>
      <c r="K27" s="1"/>
      <c r="L27" s="1" t="s">
        <v>570</v>
      </c>
      <c r="M27" s="1"/>
      <c r="N27" s="1" t="s">
        <v>641</v>
      </c>
      <c r="O27" s="1"/>
      <c r="P27" s="1"/>
      <c r="Q27" s="1" t="s">
        <v>569</v>
      </c>
      <c r="R27" s="1" t="s">
        <v>569</v>
      </c>
      <c r="S27" s="1" t="s">
        <v>467</v>
      </c>
      <c r="T27" s="1"/>
      <c r="U27" s="1"/>
      <c r="V27" s="1" t="s">
        <v>467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 t="s">
        <v>347</v>
      </c>
      <c r="AK27" s="1" t="s">
        <v>348</v>
      </c>
      <c r="AL27" s="1" t="s">
        <v>347</v>
      </c>
      <c r="AM27" s="1"/>
      <c r="AN27" s="1"/>
      <c r="AO27" s="1" t="s">
        <v>348</v>
      </c>
      <c r="AP27" s="1" t="s">
        <v>348</v>
      </c>
      <c r="AQ27" s="1"/>
      <c r="AR27" s="1"/>
      <c r="AS27" s="1"/>
      <c r="AT27" s="1" t="s">
        <v>351</v>
      </c>
      <c r="AU27" s="1" t="s">
        <v>351</v>
      </c>
      <c r="AV27" s="1" t="s">
        <v>351</v>
      </c>
      <c r="AW27" s="1" t="s">
        <v>347</v>
      </c>
      <c r="AX27" s="1"/>
      <c r="AY27" s="1" t="s">
        <v>347</v>
      </c>
      <c r="AZ27" s="1" t="s">
        <v>351</v>
      </c>
      <c r="BA27" s="1" t="s">
        <v>314</v>
      </c>
      <c r="BB27" s="1" t="s">
        <v>314</v>
      </c>
      <c r="BC27" s="1" t="s">
        <v>570</v>
      </c>
      <c r="BD27" s="1"/>
      <c r="BE27" s="1" t="s">
        <v>577</v>
      </c>
      <c r="BF27" s="1" t="s">
        <v>577</v>
      </c>
      <c r="BG27" s="1" t="s">
        <v>577</v>
      </c>
      <c r="BH27" s="1" t="s">
        <v>577</v>
      </c>
      <c r="BI27" s="1" t="s">
        <v>569</v>
      </c>
      <c r="BJ27" s="1"/>
      <c r="BK27" s="1"/>
      <c r="BL27" s="1"/>
      <c r="BN27" s="1"/>
      <c r="BO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"/>
      <c r="CG27" s="1"/>
      <c r="CH27" s="15"/>
      <c r="CI27" s="15"/>
      <c r="CJ27" s="15"/>
      <c r="CK27" s="1"/>
      <c r="CL27" s="1"/>
      <c r="CM27" s="1"/>
      <c r="CN27" s="15"/>
      <c r="CO27" s="1"/>
    </row>
    <row r="28" spans="1:93" x14ac:dyDescent="0.35">
      <c r="A28" s="1" t="s">
        <v>904</v>
      </c>
      <c r="B28" s="1">
        <f t="shared" si="1"/>
        <v>2003</v>
      </c>
      <c r="C28" s="1" t="s">
        <v>642</v>
      </c>
      <c r="D28" s="1"/>
      <c r="E28" s="1" t="s">
        <v>574</v>
      </c>
      <c r="F28" s="1" t="s">
        <v>574</v>
      </c>
      <c r="G28" s="1" t="s">
        <v>574</v>
      </c>
      <c r="H28" s="1" t="s">
        <v>574</v>
      </c>
      <c r="I28" s="1" t="s">
        <v>574</v>
      </c>
      <c r="J28" s="1" t="s">
        <v>574</v>
      </c>
      <c r="K28" s="1"/>
      <c r="L28" s="1" t="s">
        <v>573</v>
      </c>
      <c r="M28" s="1"/>
      <c r="N28" s="1" t="s">
        <v>642</v>
      </c>
      <c r="O28" s="1"/>
      <c r="P28" s="1"/>
      <c r="Q28" s="1" t="s">
        <v>574</v>
      </c>
      <c r="R28" s="1" t="s">
        <v>574</v>
      </c>
      <c r="S28" s="1" t="s">
        <v>468</v>
      </c>
      <c r="T28" s="1"/>
      <c r="U28" s="1"/>
      <c r="V28" s="1" t="s">
        <v>468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 t="s">
        <v>352</v>
      </c>
      <c r="AK28" s="1" t="s">
        <v>353</v>
      </c>
      <c r="AL28" s="1" t="s">
        <v>352</v>
      </c>
      <c r="AM28" s="1"/>
      <c r="AN28" s="1"/>
      <c r="AO28" s="1" t="s">
        <v>353</v>
      </c>
      <c r="AP28" s="1" t="s">
        <v>353</v>
      </c>
      <c r="AQ28" s="1"/>
      <c r="AR28" s="1"/>
      <c r="AS28" s="1"/>
      <c r="AT28" s="1" t="s">
        <v>354</v>
      </c>
      <c r="AU28" s="1" t="s">
        <v>354</v>
      </c>
      <c r="AV28" s="1" t="s">
        <v>354</v>
      </c>
      <c r="AW28" s="1" t="s">
        <v>352</v>
      </c>
      <c r="AX28" s="1"/>
      <c r="AY28" s="1" t="s">
        <v>352</v>
      </c>
      <c r="AZ28" s="1" t="s">
        <v>354</v>
      </c>
      <c r="BA28" s="1" t="s">
        <v>315</v>
      </c>
      <c r="BB28" s="1" t="s">
        <v>315</v>
      </c>
      <c r="BC28" s="1" t="s">
        <v>573</v>
      </c>
      <c r="BD28" s="1"/>
      <c r="BE28" s="1" t="s">
        <v>576</v>
      </c>
      <c r="BF28" s="1" t="s">
        <v>576</v>
      </c>
      <c r="BG28" s="1" t="s">
        <v>576</v>
      </c>
      <c r="BH28" s="1" t="s">
        <v>576</v>
      </c>
      <c r="BI28" s="1" t="s">
        <v>574</v>
      </c>
      <c r="BJ28" s="1"/>
      <c r="BK28" s="1"/>
      <c r="BL28" s="1"/>
      <c r="BN28" s="1"/>
      <c r="BO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"/>
      <c r="CG28" s="1"/>
      <c r="CH28" s="15"/>
      <c r="CI28" s="15"/>
      <c r="CJ28" s="15"/>
      <c r="CK28" s="1"/>
      <c r="CL28" s="1"/>
      <c r="CM28" s="1"/>
      <c r="CN28" s="15"/>
      <c r="CO28" s="1"/>
    </row>
    <row r="29" spans="1:93" x14ac:dyDescent="0.35">
      <c r="A29" s="1" t="s">
        <v>904</v>
      </c>
      <c r="B29" s="1">
        <f t="shared" si="1"/>
        <v>2004</v>
      </c>
      <c r="C29" s="1" t="s">
        <v>643</v>
      </c>
      <c r="D29" s="1"/>
      <c r="E29" s="1" t="s">
        <v>578</v>
      </c>
      <c r="F29" s="1" t="s">
        <v>578</v>
      </c>
      <c r="G29" s="1" t="s">
        <v>578</v>
      </c>
      <c r="H29" s="1" t="s">
        <v>578</v>
      </c>
      <c r="I29" s="1" t="s">
        <v>578</v>
      </c>
      <c r="J29" s="1" t="s">
        <v>578</v>
      </c>
      <c r="K29" s="1"/>
      <c r="L29" s="1" t="s">
        <v>580</v>
      </c>
      <c r="M29" s="1"/>
      <c r="N29" s="1" t="s">
        <v>643</v>
      </c>
      <c r="O29" s="1"/>
      <c r="P29" s="1"/>
      <c r="Q29" s="1" t="s">
        <v>578</v>
      </c>
      <c r="R29" s="1" t="s">
        <v>578</v>
      </c>
      <c r="S29" s="1" t="s">
        <v>469</v>
      </c>
      <c r="T29" s="1"/>
      <c r="U29" s="1"/>
      <c r="V29" s="1" t="s">
        <v>469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 t="s">
        <v>355</v>
      </c>
      <c r="AK29" s="1" t="s">
        <v>356</v>
      </c>
      <c r="AL29" s="1" t="s">
        <v>355</v>
      </c>
      <c r="AM29" s="1"/>
      <c r="AN29" s="1"/>
      <c r="AO29" s="1" t="s">
        <v>356</v>
      </c>
      <c r="AP29" s="1" t="s">
        <v>356</v>
      </c>
      <c r="AQ29" s="1"/>
      <c r="AR29" s="1"/>
      <c r="AS29" s="1"/>
      <c r="AT29" s="1" t="s">
        <v>357</v>
      </c>
      <c r="AU29" s="1" t="s">
        <v>357</v>
      </c>
      <c r="AV29" s="1" t="s">
        <v>357</v>
      </c>
      <c r="AW29" s="1" t="s">
        <v>355</v>
      </c>
      <c r="AX29" s="1"/>
      <c r="AY29" s="1" t="s">
        <v>355</v>
      </c>
      <c r="AZ29" s="1" t="s">
        <v>357</v>
      </c>
      <c r="BA29" s="1" t="s">
        <v>316</v>
      </c>
      <c r="BB29" s="1" t="s">
        <v>316</v>
      </c>
      <c r="BC29" s="1" t="s">
        <v>580</v>
      </c>
      <c r="BD29" s="1"/>
      <c r="BE29" s="1" t="s">
        <v>579</v>
      </c>
      <c r="BF29" s="1" t="s">
        <v>579</v>
      </c>
      <c r="BG29" s="1" t="s">
        <v>579</v>
      </c>
      <c r="BH29" s="1" t="s">
        <v>579</v>
      </c>
      <c r="BI29" s="1" t="s">
        <v>578</v>
      </c>
      <c r="BJ29" s="1"/>
      <c r="BK29" s="1"/>
      <c r="BL29" s="1"/>
      <c r="BN29" s="1"/>
      <c r="BO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4"/>
      <c r="CG29" s="1"/>
      <c r="CH29" s="15"/>
      <c r="CI29" s="15"/>
      <c r="CJ29" s="15"/>
      <c r="CK29" s="1"/>
      <c r="CL29" s="1"/>
      <c r="CM29" s="1"/>
      <c r="CN29" s="15"/>
      <c r="CO29" s="1"/>
    </row>
    <row r="30" spans="1:93" x14ac:dyDescent="0.35">
      <c r="A30" s="1" t="s">
        <v>904</v>
      </c>
      <c r="B30" s="1">
        <f t="shared" si="1"/>
        <v>2005</v>
      </c>
      <c r="C30" s="1" t="s">
        <v>645</v>
      </c>
      <c r="D30" s="1"/>
      <c r="E30" s="1" t="s">
        <v>583</v>
      </c>
      <c r="F30" s="1" t="s">
        <v>583</v>
      </c>
      <c r="G30" s="1" t="s">
        <v>583</v>
      </c>
      <c r="H30" s="1" t="s">
        <v>583</v>
      </c>
      <c r="I30" s="1" t="s">
        <v>583</v>
      </c>
      <c r="J30" s="1" t="s">
        <v>583</v>
      </c>
      <c r="K30" s="1"/>
      <c r="L30" s="1" t="s">
        <v>582</v>
      </c>
      <c r="M30" s="1"/>
      <c r="N30" s="1" t="s">
        <v>645</v>
      </c>
      <c r="O30" s="1"/>
      <c r="P30" s="1"/>
      <c r="Q30" s="1" t="s">
        <v>583</v>
      </c>
      <c r="R30" s="1" t="s">
        <v>583</v>
      </c>
      <c r="S30" s="1" t="s">
        <v>470</v>
      </c>
      <c r="T30" s="1"/>
      <c r="U30" s="1"/>
      <c r="V30" s="1" t="s">
        <v>470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 t="s">
        <v>358</v>
      </c>
      <c r="AK30" s="1" t="s">
        <v>359</v>
      </c>
      <c r="AL30" s="1" t="s">
        <v>358</v>
      </c>
      <c r="AM30" s="1"/>
      <c r="AN30" s="1"/>
      <c r="AO30" s="1" t="s">
        <v>359</v>
      </c>
      <c r="AP30" s="1" t="s">
        <v>359</v>
      </c>
      <c r="AQ30" s="1"/>
      <c r="AR30" s="1"/>
      <c r="AS30" s="1"/>
      <c r="AT30" s="1" t="s">
        <v>361</v>
      </c>
      <c r="AU30" s="1" t="s">
        <v>361</v>
      </c>
      <c r="AV30" s="1" t="s">
        <v>361</v>
      </c>
      <c r="AW30" s="1" t="s">
        <v>358</v>
      </c>
      <c r="AX30" s="1"/>
      <c r="AY30" s="1" t="s">
        <v>358</v>
      </c>
      <c r="AZ30" s="1" t="s">
        <v>361</v>
      </c>
      <c r="BA30" s="1" t="s">
        <v>317</v>
      </c>
      <c r="BB30" s="1" t="s">
        <v>317</v>
      </c>
      <c r="BC30" s="1" t="s">
        <v>582</v>
      </c>
      <c r="BD30" s="1"/>
      <c r="BE30" s="1" t="s">
        <v>584</v>
      </c>
      <c r="BF30" s="1" t="s">
        <v>584</v>
      </c>
      <c r="BG30" s="1" t="s">
        <v>584</v>
      </c>
      <c r="BH30" s="1" t="s">
        <v>584</v>
      </c>
      <c r="BI30" s="1" t="s">
        <v>583</v>
      </c>
      <c r="BJ30" s="1"/>
      <c r="BK30" s="1"/>
      <c r="BL30" s="1"/>
      <c r="BN30" s="1"/>
      <c r="BO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5"/>
      <c r="CI30" s="15"/>
      <c r="CJ30" s="15"/>
      <c r="CK30" s="1"/>
      <c r="CL30" s="1"/>
      <c r="CM30" s="1"/>
      <c r="CN30" s="15"/>
      <c r="CO30" s="1"/>
    </row>
    <row r="31" spans="1:93" x14ac:dyDescent="0.35">
      <c r="A31" s="1" t="s">
        <v>904</v>
      </c>
      <c r="B31" s="1">
        <f t="shared" si="1"/>
        <v>2006</v>
      </c>
      <c r="C31" s="1" t="s">
        <v>646</v>
      </c>
      <c r="D31" s="1"/>
      <c r="E31" s="1" t="s">
        <v>585</v>
      </c>
      <c r="F31" s="1" t="s">
        <v>585</v>
      </c>
      <c r="G31" s="1" t="s">
        <v>585</v>
      </c>
      <c r="H31" s="1" t="s">
        <v>585</v>
      </c>
      <c r="I31" s="1" t="s">
        <v>585</v>
      </c>
      <c r="J31" s="1" t="s">
        <v>585</v>
      </c>
      <c r="K31" s="1"/>
      <c r="L31" s="1" t="s">
        <v>587</v>
      </c>
      <c r="M31" s="1"/>
      <c r="N31" s="1" t="s">
        <v>646</v>
      </c>
      <c r="O31" s="1"/>
      <c r="P31" s="1"/>
      <c r="Q31" s="1" t="s">
        <v>585</v>
      </c>
      <c r="R31" s="1" t="s">
        <v>585</v>
      </c>
      <c r="S31" s="1" t="s">
        <v>471</v>
      </c>
      <c r="T31" s="1"/>
      <c r="U31" s="1"/>
      <c r="V31" s="1" t="s">
        <v>471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 t="s">
        <v>364</v>
      </c>
      <c r="AK31" s="1" t="s">
        <v>363</v>
      </c>
      <c r="AL31" s="1" t="s">
        <v>364</v>
      </c>
      <c r="AM31" s="1"/>
      <c r="AN31" s="1"/>
      <c r="AO31" s="1" t="s">
        <v>363</v>
      </c>
      <c r="AP31" s="1" t="s">
        <v>363</v>
      </c>
      <c r="AQ31" s="1"/>
      <c r="AR31" s="1"/>
      <c r="AS31" s="1"/>
      <c r="AT31" s="1" t="s">
        <v>362</v>
      </c>
      <c r="AU31" s="1" t="s">
        <v>362</v>
      </c>
      <c r="AV31" s="1" t="s">
        <v>362</v>
      </c>
      <c r="AW31" s="1" t="s">
        <v>364</v>
      </c>
      <c r="AX31" s="1"/>
      <c r="AY31" s="1" t="s">
        <v>364</v>
      </c>
      <c r="AZ31" s="1" t="s">
        <v>362</v>
      </c>
      <c r="BA31" s="1" t="s">
        <v>318</v>
      </c>
      <c r="BB31" s="1" t="s">
        <v>318</v>
      </c>
      <c r="BC31" s="1" t="s">
        <v>587</v>
      </c>
      <c r="BD31" s="1"/>
      <c r="BE31" s="1" t="s">
        <v>586</v>
      </c>
      <c r="BF31" s="1" t="s">
        <v>586</v>
      </c>
      <c r="BG31" s="1" t="s">
        <v>586</v>
      </c>
      <c r="BH31" s="1" t="s">
        <v>586</v>
      </c>
      <c r="BI31" s="1" t="s">
        <v>585</v>
      </c>
      <c r="BJ31" s="1"/>
      <c r="BK31" s="1"/>
      <c r="BL31" s="1"/>
      <c r="BN31" s="1"/>
      <c r="BO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5"/>
      <c r="CI31" s="15"/>
      <c r="CJ31" s="15"/>
      <c r="CK31" s="1"/>
      <c r="CL31" s="1"/>
      <c r="CM31" s="1"/>
      <c r="CN31" s="15"/>
      <c r="CO31" s="1"/>
    </row>
    <row r="32" spans="1:93" x14ac:dyDescent="0.35">
      <c r="A32" s="1" t="s">
        <v>904</v>
      </c>
      <c r="B32" s="1">
        <f t="shared" si="1"/>
        <v>2007</v>
      </c>
      <c r="C32" s="1" t="s">
        <v>649</v>
      </c>
      <c r="D32" s="1"/>
      <c r="E32" s="1" t="s">
        <v>589</v>
      </c>
      <c r="F32" s="1" t="s">
        <v>589</v>
      </c>
      <c r="G32" s="1" t="s">
        <v>589</v>
      </c>
      <c r="H32" s="1" t="s">
        <v>589</v>
      </c>
      <c r="I32" s="1" t="s">
        <v>589</v>
      </c>
      <c r="J32" s="1" t="s">
        <v>589</v>
      </c>
      <c r="K32" s="1"/>
      <c r="L32" s="1" t="s">
        <v>590</v>
      </c>
      <c r="M32" s="1"/>
      <c r="N32" s="1" t="s">
        <v>649</v>
      </c>
      <c r="O32" s="1"/>
      <c r="P32" s="1"/>
      <c r="Q32" s="1" t="s">
        <v>589</v>
      </c>
      <c r="R32" s="1" t="s">
        <v>589</v>
      </c>
      <c r="S32" s="1" t="s">
        <v>472</v>
      </c>
      <c r="T32" s="1"/>
      <c r="U32" s="1"/>
      <c r="V32" s="1" t="s">
        <v>472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 t="s">
        <v>365</v>
      </c>
      <c r="AK32" s="1" t="s">
        <v>366</v>
      </c>
      <c r="AL32" s="1" t="s">
        <v>365</v>
      </c>
      <c r="AM32" s="1"/>
      <c r="AN32" s="1"/>
      <c r="AO32" s="1" t="s">
        <v>366</v>
      </c>
      <c r="AP32" s="1" t="s">
        <v>366</v>
      </c>
      <c r="AQ32" s="1"/>
      <c r="AR32" s="1"/>
      <c r="AS32" s="1"/>
      <c r="AT32" s="1" t="s">
        <v>368</v>
      </c>
      <c r="AU32" s="1" t="s">
        <v>368</v>
      </c>
      <c r="AV32" s="1" t="s">
        <v>368</v>
      </c>
      <c r="AW32" s="1" t="s">
        <v>365</v>
      </c>
      <c r="AX32" s="1"/>
      <c r="AY32" s="1" t="s">
        <v>365</v>
      </c>
      <c r="AZ32" s="1" t="s">
        <v>368</v>
      </c>
      <c r="BA32" s="1" t="s">
        <v>319</v>
      </c>
      <c r="BB32" s="1" t="s">
        <v>319</v>
      </c>
      <c r="BC32" s="1" t="s">
        <v>590</v>
      </c>
      <c r="BD32" s="1"/>
      <c r="BE32" s="1" t="s">
        <v>339</v>
      </c>
      <c r="BF32" s="1" t="s">
        <v>339</v>
      </c>
      <c r="BG32" s="1" t="s">
        <v>339</v>
      </c>
      <c r="BH32" s="1" t="s">
        <v>339</v>
      </c>
      <c r="BI32" s="1" t="s">
        <v>589</v>
      </c>
      <c r="BJ32" s="1"/>
      <c r="BK32" s="1"/>
      <c r="BL32" s="1"/>
      <c r="BN32" s="1"/>
      <c r="BO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4"/>
      <c r="CG32" s="1"/>
      <c r="CH32" s="15"/>
      <c r="CI32" s="15"/>
      <c r="CJ32" s="15"/>
      <c r="CK32" s="1"/>
      <c r="CL32" s="1"/>
      <c r="CM32" s="1"/>
      <c r="CN32" s="15"/>
      <c r="CO32" s="1"/>
    </row>
    <row r="33" spans="1:93" x14ac:dyDescent="0.35">
      <c r="A33" s="1" t="s">
        <v>904</v>
      </c>
      <c r="B33" s="1">
        <f t="shared" si="1"/>
        <v>2008</v>
      </c>
      <c r="C33" s="1" t="s">
        <v>650</v>
      </c>
      <c r="D33" s="1"/>
      <c r="E33" s="1" t="s">
        <v>482</v>
      </c>
      <c r="F33" s="1" t="s">
        <v>482</v>
      </c>
      <c r="G33" s="1" t="s">
        <v>482</v>
      </c>
      <c r="H33" s="1" t="s">
        <v>482</v>
      </c>
      <c r="I33" s="1" t="s">
        <v>482</v>
      </c>
      <c r="J33" s="1" t="s">
        <v>482</v>
      </c>
      <c r="K33" s="1"/>
      <c r="L33" s="1" t="s">
        <v>593</v>
      </c>
      <c r="M33" s="1"/>
      <c r="N33" s="1" t="s">
        <v>650</v>
      </c>
      <c r="O33" s="1"/>
      <c r="P33" s="1"/>
      <c r="Q33" s="1" t="s">
        <v>482</v>
      </c>
      <c r="R33" s="1" t="s">
        <v>482</v>
      </c>
      <c r="S33" s="1" t="s">
        <v>473</v>
      </c>
      <c r="T33" s="1"/>
      <c r="U33" s="1"/>
      <c r="V33" s="1" t="s">
        <v>473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 t="s">
        <v>370</v>
      </c>
      <c r="AK33" s="1" t="s">
        <v>369</v>
      </c>
      <c r="AL33" s="1" t="s">
        <v>370</v>
      </c>
      <c r="AM33" s="1"/>
      <c r="AN33" s="1"/>
      <c r="AO33" s="1" t="s">
        <v>369</v>
      </c>
      <c r="AP33" s="1" t="s">
        <v>369</v>
      </c>
      <c r="AQ33" s="1"/>
      <c r="AR33" s="1"/>
      <c r="AS33" s="1"/>
      <c r="AT33" s="1" t="s">
        <v>371</v>
      </c>
      <c r="AU33" s="1" t="s">
        <v>371</v>
      </c>
      <c r="AV33" s="1" t="s">
        <v>371</v>
      </c>
      <c r="AW33" s="1" t="s">
        <v>370</v>
      </c>
      <c r="AX33" s="1"/>
      <c r="AY33" s="1" t="s">
        <v>370</v>
      </c>
      <c r="AZ33" s="1" t="s">
        <v>371</v>
      </c>
      <c r="BA33" s="1" t="s">
        <v>320</v>
      </c>
      <c r="BB33" s="1" t="s">
        <v>320</v>
      </c>
      <c r="BC33" s="1" t="s">
        <v>593</v>
      </c>
      <c r="BD33" s="1"/>
      <c r="BE33" s="1" t="s">
        <v>592</v>
      </c>
      <c r="BF33" s="1" t="s">
        <v>592</v>
      </c>
      <c r="BG33" s="1" t="s">
        <v>592</v>
      </c>
      <c r="BH33" s="1" t="s">
        <v>592</v>
      </c>
      <c r="BI33" s="1" t="s">
        <v>482</v>
      </c>
      <c r="BJ33" s="1"/>
      <c r="BK33" s="1"/>
      <c r="BL33" s="1"/>
      <c r="BN33" s="1"/>
      <c r="BO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4"/>
      <c r="CG33" s="1"/>
      <c r="CH33" s="15"/>
      <c r="CI33" s="15"/>
      <c r="CJ33" s="15"/>
      <c r="CK33" s="1"/>
      <c r="CL33" s="1"/>
      <c r="CM33" s="1"/>
      <c r="CN33" s="15"/>
      <c r="CO33" s="1"/>
    </row>
    <row r="34" spans="1:93" x14ac:dyDescent="0.35">
      <c r="A34" s="1" t="s">
        <v>904</v>
      </c>
      <c r="B34" s="1">
        <f t="shared" si="1"/>
        <v>2009</v>
      </c>
      <c r="C34" s="1" t="s">
        <v>651</v>
      </c>
      <c r="D34" s="1"/>
      <c r="E34" s="1" t="s">
        <v>481</v>
      </c>
      <c r="F34" s="1" t="s">
        <v>481</v>
      </c>
      <c r="G34" s="1" t="s">
        <v>481</v>
      </c>
      <c r="H34" s="1" t="s">
        <v>481</v>
      </c>
      <c r="I34" s="1" t="s">
        <v>481</v>
      </c>
      <c r="J34" s="1" t="s">
        <v>481</v>
      </c>
      <c r="K34" s="1"/>
      <c r="L34" s="1" t="s">
        <v>594</v>
      </c>
      <c r="M34" s="1"/>
      <c r="N34" s="1" t="s">
        <v>651</v>
      </c>
      <c r="O34" s="1"/>
      <c r="P34" s="1"/>
      <c r="Q34" s="1" t="s">
        <v>481</v>
      </c>
      <c r="R34" s="1" t="s">
        <v>481</v>
      </c>
      <c r="S34" s="1" t="s">
        <v>459</v>
      </c>
      <c r="T34" s="1"/>
      <c r="U34" s="1"/>
      <c r="V34" s="1" t="s">
        <v>459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 t="s">
        <v>372</v>
      </c>
      <c r="AK34" s="1" t="s">
        <v>373</v>
      </c>
      <c r="AL34" s="1" t="s">
        <v>372</v>
      </c>
      <c r="AM34" s="1"/>
      <c r="AN34" s="1"/>
      <c r="AO34" s="1" t="s">
        <v>373</v>
      </c>
      <c r="AP34" s="1" t="s">
        <v>373</v>
      </c>
      <c r="AQ34" s="1"/>
      <c r="AR34" s="1"/>
      <c r="AS34" s="1"/>
      <c r="AT34" s="1" t="s">
        <v>374</v>
      </c>
      <c r="AU34" s="1" t="s">
        <v>374</v>
      </c>
      <c r="AV34" s="1" t="s">
        <v>374</v>
      </c>
      <c r="AW34" s="1" t="s">
        <v>372</v>
      </c>
      <c r="AX34" s="1"/>
      <c r="AY34" s="1" t="s">
        <v>372</v>
      </c>
      <c r="AZ34" s="1" t="s">
        <v>374</v>
      </c>
      <c r="BA34" s="1" t="s">
        <v>321</v>
      </c>
      <c r="BB34" s="1" t="s">
        <v>321</v>
      </c>
      <c r="BC34" s="1" t="s">
        <v>594</v>
      </c>
      <c r="BD34" s="1"/>
      <c r="BE34" s="1" t="s">
        <v>338</v>
      </c>
      <c r="BF34" s="1" t="s">
        <v>338</v>
      </c>
      <c r="BG34" s="1" t="s">
        <v>338</v>
      </c>
      <c r="BH34" s="1" t="s">
        <v>338</v>
      </c>
      <c r="BI34" s="1" t="s">
        <v>481</v>
      </c>
      <c r="BJ34" s="1"/>
      <c r="BK34" s="1"/>
      <c r="BL34" s="1"/>
      <c r="BN34" s="1"/>
      <c r="BO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4"/>
      <c r="CG34" s="1"/>
      <c r="CH34" s="15"/>
      <c r="CI34" s="15"/>
      <c r="CJ34" s="15"/>
      <c r="CK34" s="1"/>
      <c r="CL34" s="1"/>
      <c r="CM34" s="1"/>
      <c r="CN34" s="15"/>
      <c r="CO34" s="1"/>
    </row>
    <row r="35" spans="1:93" x14ac:dyDescent="0.35">
      <c r="A35" s="1" t="s">
        <v>904</v>
      </c>
      <c r="B35" s="1">
        <f t="shared" si="1"/>
        <v>2010</v>
      </c>
      <c r="C35" s="1" t="s">
        <v>652</v>
      </c>
      <c r="D35" s="1"/>
      <c r="E35" s="1" t="s">
        <v>595</v>
      </c>
      <c r="F35" s="1" t="s">
        <v>595</v>
      </c>
      <c r="G35" s="1" t="s">
        <v>595</v>
      </c>
      <c r="H35" s="1" t="s">
        <v>595</v>
      </c>
      <c r="I35" s="1" t="s">
        <v>595</v>
      </c>
      <c r="J35" s="1" t="s">
        <v>595</v>
      </c>
      <c r="K35" s="1"/>
      <c r="L35" s="1" t="s">
        <v>597</v>
      </c>
      <c r="M35" s="1"/>
      <c r="N35" s="1" t="s">
        <v>652</v>
      </c>
      <c r="O35" s="1"/>
      <c r="P35" s="1"/>
      <c r="Q35" s="1" t="s">
        <v>595</v>
      </c>
      <c r="R35" s="1" t="s">
        <v>595</v>
      </c>
      <c r="S35" s="1" t="s">
        <v>460</v>
      </c>
      <c r="T35" s="1"/>
      <c r="U35" s="1"/>
      <c r="V35" s="1" t="s">
        <v>460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 t="s">
        <v>375</v>
      </c>
      <c r="AK35" s="1" t="s">
        <v>376</v>
      </c>
      <c r="AL35" s="1" t="s">
        <v>375</v>
      </c>
      <c r="AM35" s="1"/>
      <c r="AN35" s="1"/>
      <c r="AO35" s="1" t="s">
        <v>376</v>
      </c>
      <c r="AP35" s="1" t="s">
        <v>376</v>
      </c>
      <c r="AQ35" s="1"/>
      <c r="AR35" s="1" t="s">
        <v>376</v>
      </c>
      <c r="AS35" s="1"/>
      <c r="AT35" s="1" t="s">
        <v>380</v>
      </c>
      <c r="AU35" s="1" t="s">
        <v>380</v>
      </c>
      <c r="AV35" s="1" t="s">
        <v>380</v>
      </c>
      <c r="AW35" s="1" t="s">
        <v>375</v>
      </c>
      <c r="AX35" s="1"/>
      <c r="AY35" s="1" t="s">
        <v>375</v>
      </c>
      <c r="AZ35" s="1" t="s">
        <v>380</v>
      </c>
      <c r="BA35" s="1" t="s">
        <v>322</v>
      </c>
      <c r="BB35" s="1" t="s">
        <v>322</v>
      </c>
      <c r="BC35" s="1" t="s">
        <v>597</v>
      </c>
      <c r="BD35" s="1"/>
      <c r="BE35" s="1" t="s">
        <v>596</v>
      </c>
      <c r="BF35" s="1" t="s">
        <v>596</v>
      </c>
      <c r="BG35" s="1" t="s">
        <v>596</v>
      </c>
      <c r="BH35" s="1" t="s">
        <v>596</v>
      </c>
      <c r="BI35" s="1" t="s">
        <v>595</v>
      </c>
      <c r="BJ35" s="1"/>
      <c r="BK35" s="1"/>
      <c r="BL35" s="1"/>
      <c r="BN35" s="1"/>
      <c r="BO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4"/>
      <c r="CG35" s="1"/>
      <c r="CH35" s="15"/>
      <c r="CI35" s="15"/>
      <c r="CJ35" s="15"/>
      <c r="CK35" s="1"/>
      <c r="CL35" s="1"/>
      <c r="CM35" s="1"/>
      <c r="CN35" s="15"/>
      <c r="CO35" s="1"/>
    </row>
    <row r="36" spans="1:93" x14ac:dyDescent="0.35">
      <c r="A36" s="1" t="s">
        <v>904</v>
      </c>
      <c r="B36" s="1">
        <f t="shared" si="1"/>
        <v>2011</v>
      </c>
      <c r="C36" s="1" t="s">
        <v>653</v>
      </c>
      <c r="D36" s="1"/>
      <c r="E36" s="1" t="s">
        <v>480</v>
      </c>
      <c r="F36" s="1" t="s">
        <v>480</v>
      </c>
      <c r="G36" s="1" t="s">
        <v>480</v>
      </c>
      <c r="H36" s="1" t="s">
        <v>480</v>
      </c>
      <c r="I36" s="1" t="s">
        <v>480</v>
      </c>
      <c r="J36" s="1" t="s">
        <v>480</v>
      </c>
      <c r="K36" s="1"/>
      <c r="L36" s="1" t="s">
        <v>601</v>
      </c>
      <c r="M36" s="1"/>
      <c r="N36" s="1" t="s">
        <v>653</v>
      </c>
      <c r="O36" s="1"/>
      <c r="P36" s="1"/>
      <c r="Q36" s="1" t="s">
        <v>480</v>
      </c>
      <c r="R36" s="1" t="s">
        <v>480</v>
      </c>
      <c r="S36" s="1" t="s">
        <v>461</v>
      </c>
      <c r="T36" s="1"/>
      <c r="U36" s="1"/>
      <c r="V36" s="1" t="s">
        <v>461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 t="s">
        <v>381</v>
      </c>
      <c r="AK36" s="1" t="s">
        <v>381</v>
      </c>
      <c r="AL36" s="1" t="s">
        <v>603</v>
      </c>
      <c r="AM36" s="1"/>
      <c r="AN36" s="1"/>
      <c r="AO36" s="1" t="s">
        <v>381</v>
      </c>
      <c r="AP36" s="1" t="s">
        <v>381</v>
      </c>
      <c r="AQ36" s="1"/>
      <c r="AR36" s="1" t="s">
        <v>381</v>
      </c>
      <c r="AS36" s="1"/>
      <c r="AT36" s="1" t="s">
        <v>382</v>
      </c>
      <c r="AU36" s="1" t="s">
        <v>604</v>
      </c>
      <c r="AV36" s="1" t="s">
        <v>382</v>
      </c>
      <c r="AW36" s="1" t="s">
        <v>381</v>
      </c>
      <c r="AX36" s="1"/>
      <c r="AY36" s="1" t="s">
        <v>381</v>
      </c>
      <c r="AZ36" s="1" t="s">
        <v>382</v>
      </c>
      <c r="BA36" s="1" t="s">
        <v>323</v>
      </c>
      <c r="BB36" s="1" t="s">
        <v>323</v>
      </c>
      <c r="BC36" s="1" t="s">
        <v>601</v>
      </c>
      <c r="BD36" s="1"/>
      <c r="BE36" s="1" t="s">
        <v>337</v>
      </c>
      <c r="BF36" s="1" t="s">
        <v>337</v>
      </c>
      <c r="BG36" s="1" t="s">
        <v>337</v>
      </c>
      <c r="BH36" s="1" t="s">
        <v>337</v>
      </c>
      <c r="BI36" s="1" t="s">
        <v>480</v>
      </c>
      <c r="BJ36" s="1"/>
      <c r="BK36" s="1"/>
      <c r="BL36" s="1"/>
      <c r="BN36" s="1"/>
      <c r="BO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5"/>
      <c r="CI36" s="15"/>
      <c r="CJ36" s="15"/>
      <c r="CK36" s="1"/>
      <c r="CL36" s="1"/>
      <c r="CM36" s="1"/>
      <c r="CN36" s="15"/>
      <c r="CO36" s="1"/>
    </row>
    <row r="37" spans="1:93" x14ac:dyDescent="0.35">
      <c r="A37" s="1" t="s">
        <v>904</v>
      </c>
      <c r="B37" s="1">
        <f t="shared" si="1"/>
        <v>2012</v>
      </c>
      <c r="C37" s="1" t="s">
        <v>655</v>
      </c>
      <c r="D37" s="1"/>
      <c r="E37" s="1" t="s">
        <v>605</v>
      </c>
      <c r="F37" s="1" t="s">
        <v>605</v>
      </c>
      <c r="G37" s="1" t="s">
        <v>605</v>
      </c>
      <c r="H37" s="1" t="s">
        <v>605</v>
      </c>
      <c r="I37" s="1" t="s">
        <v>605</v>
      </c>
      <c r="J37" s="1" t="s">
        <v>605</v>
      </c>
      <c r="K37" s="1"/>
      <c r="L37" s="1" t="s">
        <v>606</v>
      </c>
      <c r="M37" s="1"/>
      <c r="N37" s="1" t="s">
        <v>655</v>
      </c>
      <c r="O37" s="1"/>
      <c r="P37" s="1"/>
      <c r="Q37" s="1" t="s">
        <v>605</v>
      </c>
      <c r="R37" s="1" t="s">
        <v>605</v>
      </c>
      <c r="S37" s="1" t="s">
        <v>462</v>
      </c>
      <c r="T37" s="1"/>
      <c r="U37" s="1"/>
      <c r="V37" s="1" t="s">
        <v>462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 t="s">
        <v>383</v>
      </c>
      <c r="AJ37" s="1" t="s">
        <v>383</v>
      </c>
      <c r="AK37" s="1" t="s">
        <v>383</v>
      </c>
      <c r="AL37" s="1" t="s">
        <v>609</v>
      </c>
      <c r="AM37" s="1"/>
      <c r="AN37" s="1"/>
      <c r="AO37" s="1" t="s">
        <v>383</v>
      </c>
      <c r="AP37" s="1" t="s">
        <v>383</v>
      </c>
      <c r="AQ37" s="1"/>
      <c r="AR37" s="1" t="s">
        <v>383</v>
      </c>
      <c r="AS37" s="1"/>
      <c r="AT37" s="1" t="s">
        <v>607</v>
      </c>
      <c r="AU37" s="1" t="s">
        <v>608</v>
      </c>
      <c r="AV37" s="1" t="s">
        <v>607</v>
      </c>
      <c r="AW37" s="1" t="s">
        <v>383</v>
      </c>
      <c r="AX37" s="1"/>
      <c r="AY37" s="1" t="s">
        <v>383</v>
      </c>
      <c r="AZ37" s="1" t="s">
        <v>607</v>
      </c>
      <c r="BA37" s="1" t="s">
        <v>324</v>
      </c>
      <c r="BB37" s="1" t="s">
        <v>324</v>
      </c>
      <c r="BC37" s="1" t="s">
        <v>606</v>
      </c>
      <c r="BD37" s="1"/>
      <c r="BE37" s="1" t="s">
        <v>336</v>
      </c>
      <c r="BF37" s="1" t="s">
        <v>336</v>
      </c>
      <c r="BG37" s="1" t="s">
        <v>336</v>
      </c>
      <c r="BH37" s="1" t="s">
        <v>336</v>
      </c>
      <c r="BI37" s="1" t="s">
        <v>605</v>
      </c>
      <c r="BJ37" s="1"/>
      <c r="BK37" s="1"/>
      <c r="BL37" s="1"/>
      <c r="BN37" s="1"/>
      <c r="BO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5"/>
      <c r="CI37" s="15"/>
      <c r="CJ37" s="15"/>
      <c r="CK37" s="1"/>
      <c r="CL37" s="1"/>
      <c r="CM37" s="1"/>
      <c r="CN37" s="15"/>
      <c r="CO37" s="1"/>
    </row>
    <row r="38" spans="1:93" x14ac:dyDescent="0.35">
      <c r="A38" s="1" t="s">
        <v>904</v>
      </c>
      <c r="B38" s="1">
        <f t="shared" si="1"/>
        <v>2013</v>
      </c>
      <c r="C38" s="1" t="s">
        <v>658</v>
      </c>
      <c r="D38" s="1"/>
      <c r="E38" s="1" t="s">
        <v>610</v>
      </c>
      <c r="F38" s="1" t="s">
        <v>610</v>
      </c>
      <c r="G38" s="1" t="s">
        <v>610</v>
      </c>
      <c r="H38" s="1" t="s">
        <v>610</v>
      </c>
      <c r="I38" s="1" t="s">
        <v>610</v>
      </c>
      <c r="J38" s="1" t="s">
        <v>610</v>
      </c>
      <c r="K38" s="1"/>
      <c r="L38" s="1" t="s">
        <v>611</v>
      </c>
      <c r="M38" s="1"/>
      <c r="N38" s="1" t="s">
        <v>658</v>
      </c>
      <c r="O38" s="1"/>
      <c r="P38" s="1"/>
      <c r="Q38" s="1" t="s">
        <v>610</v>
      </c>
      <c r="R38" s="1" t="s">
        <v>610</v>
      </c>
      <c r="S38" s="1" t="s">
        <v>612</v>
      </c>
      <c r="T38" s="1"/>
      <c r="U38" s="1"/>
      <c r="V38" s="1" t="s">
        <v>612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 t="s">
        <v>384</v>
      </c>
      <c r="AJ38" s="1" t="s">
        <v>384</v>
      </c>
      <c r="AK38" s="1" t="s">
        <v>384</v>
      </c>
      <c r="AL38" s="1" t="s">
        <v>613</v>
      </c>
      <c r="AM38" s="1"/>
      <c r="AN38" s="1"/>
      <c r="AO38" s="1" t="s">
        <v>384</v>
      </c>
      <c r="AP38" s="1" t="s">
        <v>384</v>
      </c>
      <c r="AQ38" s="1"/>
      <c r="AR38" s="1" t="s">
        <v>384</v>
      </c>
      <c r="AS38" s="1"/>
      <c r="AT38" s="1" t="s">
        <v>615</v>
      </c>
      <c r="AU38" s="1" t="s">
        <v>385</v>
      </c>
      <c r="AV38" s="1" t="s">
        <v>615</v>
      </c>
      <c r="AW38" s="1" t="s">
        <v>384</v>
      </c>
      <c r="AX38" s="1"/>
      <c r="AY38" s="1" t="s">
        <v>384</v>
      </c>
      <c r="AZ38" s="1" t="s">
        <v>615</v>
      </c>
      <c r="BA38" s="1" t="s">
        <v>325</v>
      </c>
      <c r="BB38" s="1" t="s">
        <v>325</v>
      </c>
      <c r="BC38" s="1" t="s">
        <v>611</v>
      </c>
      <c r="BD38" s="1"/>
      <c r="BE38" s="1" t="s">
        <v>335</v>
      </c>
      <c r="BF38" s="1" t="s">
        <v>335</v>
      </c>
      <c r="BG38" s="1" t="s">
        <v>335</v>
      </c>
      <c r="BH38" s="1" t="s">
        <v>335</v>
      </c>
      <c r="BI38" s="1" t="s">
        <v>610</v>
      </c>
      <c r="BJ38" s="1"/>
      <c r="BK38" s="1"/>
      <c r="BL38" s="1"/>
      <c r="BN38" s="1"/>
      <c r="BO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5"/>
      <c r="CI38" s="15"/>
      <c r="CJ38" s="15"/>
      <c r="CK38" s="1"/>
      <c r="CL38" s="1"/>
      <c r="CM38" s="1"/>
      <c r="CN38" s="15"/>
      <c r="CO38" s="1"/>
    </row>
    <row r="39" spans="1:93" x14ac:dyDescent="0.35">
      <c r="A39" s="1" t="s">
        <v>904</v>
      </c>
      <c r="B39" s="1">
        <f t="shared" si="1"/>
        <v>2014</v>
      </c>
      <c r="C39" s="1" t="s">
        <v>659</v>
      </c>
      <c r="D39" s="1"/>
      <c r="E39" s="1" t="s">
        <v>616</v>
      </c>
      <c r="F39" s="1" t="s">
        <v>616</v>
      </c>
      <c r="G39" s="1" t="s">
        <v>616</v>
      </c>
      <c r="H39" s="1" t="s">
        <v>616</v>
      </c>
      <c r="I39" s="1" t="s">
        <v>616</v>
      </c>
      <c r="J39" s="1" t="s">
        <v>616</v>
      </c>
      <c r="K39" s="1"/>
      <c r="L39" s="1" t="s">
        <v>617</v>
      </c>
      <c r="M39" s="1"/>
      <c r="N39" s="1" t="s">
        <v>659</v>
      </c>
      <c r="O39" s="1"/>
      <c r="P39" s="1"/>
      <c r="Q39" s="1" t="s">
        <v>616</v>
      </c>
      <c r="R39" s="1" t="s">
        <v>616</v>
      </c>
      <c r="S39" s="1" t="s">
        <v>463</v>
      </c>
      <c r="T39" s="1"/>
      <c r="U39" s="1"/>
      <c r="V39" s="1" t="s">
        <v>463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 t="s">
        <v>386</v>
      </c>
      <c r="AJ39" s="1" t="s">
        <v>386</v>
      </c>
      <c r="AK39" s="1" t="s">
        <v>386</v>
      </c>
      <c r="AL39" s="1" t="s">
        <v>619</v>
      </c>
      <c r="AM39" s="1"/>
      <c r="AN39" s="1"/>
      <c r="AO39" s="1" t="s">
        <v>386</v>
      </c>
      <c r="AP39" s="1" t="s">
        <v>386</v>
      </c>
      <c r="AQ39" s="1"/>
      <c r="AR39" s="1" t="s">
        <v>386</v>
      </c>
      <c r="AS39" s="1"/>
      <c r="AT39" s="1" t="s">
        <v>618</v>
      </c>
      <c r="AU39" s="1" t="s">
        <v>387</v>
      </c>
      <c r="AV39" s="1" t="s">
        <v>618</v>
      </c>
      <c r="AW39" s="1" t="s">
        <v>386</v>
      </c>
      <c r="AX39" s="1"/>
      <c r="AY39" s="1" t="s">
        <v>386</v>
      </c>
      <c r="AZ39" s="1" t="s">
        <v>618</v>
      </c>
      <c r="BA39" s="1" t="s">
        <v>326</v>
      </c>
      <c r="BB39" s="1" t="s">
        <v>326</v>
      </c>
      <c r="BC39" s="1" t="s">
        <v>617</v>
      </c>
      <c r="BD39" s="1"/>
      <c r="BE39" s="1" t="s">
        <v>334</v>
      </c>
      <c r="BF39" s="1" t="s">
        <v>334</v>
      </c>
      <c r="BG39" s="1" t="s">
        <v>334</v>
      </c>
      <c r="BH39" s="1" t="s">
        <v>334</v>
      </c>
      <c r="BI39" s="1" t="s">
        <v>616</v>
      </c>
      <c r="BJ39" s="1"/>
      <c r="BK39" s="1"/>
      <c r="BL39" s="1"/>
      <c r="BN39" s="1"/>
      <c r="BO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5"/>
      <c r="CI39" s="15"/>
      <c r="CJ39" s="15"/>
      <c r="CK39" s="1"/>
      <c r="CL39" s="1"/>
      <c r="CM39" s="1"/>
      <c r="CN39" s="15"/>
      <c r="CO39" s="1"/>
    </row>
    <row r="40" spans="1:93" x14ac:dyDescent="0.35">
      <c r="A40" s="1" t="s">
        <v>904</v>
      </c>
      <c r="B40" s="1">
        <f t="shared" si="1"/>
        <v>2015</v>
      </c>
      <c r="C40" s="1" t="s">
        <v>661</v>
      </c>
      <c r="D40" s="1"/>
      <c r="E40" s="1" t="s">
        <v>621</v>
      </c>
      <c r="F40" s="1" t="s">
        <v>621</v>
      </c>
      <c r="G40" s="1" t="s">
        <v>621</v>
      </c>
      <c r="H40" s="1" t="s">
        <v>621</v>
      </c>
      <c r="I40" s="1" t="s">
        <v>621</v>
      </c>
      <c r="J40" s="1" t="s">
        <v>621</v>
      </c>
      <c r="K40" s="1"/>
      <c r="L40" s="1" t="s">
        <v>620</v>
      </c>
      <c r="M40" s="1"/>
      <c r="N40" s="1" t="s">
        <v>661</v>
      </c>
      <c r="O40" s="1"/>
      <c r="P40" s="1"/>
      <c r="Q40" s="1" t="s">
        <v>621</v>
      </c>
      <c r="R40" s="1" t="s">
        <v>621</v>
      </c>
      <c r="S40" s="1" t="s">
        <v>622</v>
      </c>
      <c r="T40" s="1"/>
      <c r="U40" s="1"/>
      <c r="V40" s="1" t="s">
        <v>622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 t="s">
        <v>389</v>
      </c>
      <c r="AJ40" s="1" t="s">
        <v>390</v>
      </c>
      <c r="AK40" s="1" t="s">
        <v>389</v>
      </c>
      <c r="AL40" s="1" t="s">
        <v>623</v>
      </c>
      <c r="AM40" s="1"/>
      <c r="AN40" s="1"/>
      <c r="AO40" s="1" t="s">
        <v>388</v>
      </c>
      <c r="AP40" s="1" t="s">
        <v>388</v>
      </c>
      <c r="AQ40" s="1"/>
      <c r="AR40" s="1" t="s">
        <v>388</v>
      </c>
      <c r="AS40" s="1"/>
      <c r="AT40" s="1" t="s">
        <v>454</v>
      </c>
      <c r="AU40" s="1" t="s">
        <v>454</v>
      </c>
      <c r="AV40" s="1" t="s">
        <v>454</v>
      </c>
      <c r="AW40" s="1" t="s">
        <v>390</v>
      </c>
      <c r="AX40" s="1"/>
      <c r="AY40" s="1" t="s">
        <v>390</v>
      </c>
      <c r="AZ40" s="1" t="s">
        <v>454</v>
      </c>
      <c r="BA40" s="1" t="s">
        <v>327</v>
      </c>
      <c r="BB40" s="1" t="s">
        <v>327</v>
      </c>
      <c r="BC40" s="1" t="s">
        <v>620</v>
      </c>
      <c r="BD40" s="1"/>
      <c r="BE40" s="1" t="s">
        <v>333</v>
      </c>
      <c r="BF40" s="1" t="s">
        <v>333</v>
      </c>
      <c r="BG40" s="1" t="s">
        <v>333</v>
      </c>
      <c r="BH40" s="1" t="s">
        <v>333</v>
      </c>
      <c r="BI40" s="1" t="s">
        <v>621</v>
      </c>
      <c r="BJ40" s="1"/>
      <c r="BK40" s="1"/>
      <c r="BL40" s="1"/>
      <c r="BN40" s="1"/>
      <c r="BO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5"/>
      <c r="CI40" s="15"/>
      <c r="CJ40" s="15"/>
      <c r="CK40" s="1"/>
      <c r="CL40" s="1"/>
      <c r="CM40" s="1"/>
      <c r="CN40" s="15"/>
      <c r="CO40" s="1"/>
    </row>
    <row r="41" spans="1:93" x14ac:dyDescent="0.35">
      <c r="A41" s="1" t="s">
        <v>904</v>
      </c>
      <c r="B41" s="1">
        <f t="shared" si="1"/>
        <v>2016</v>
      </c>
      <c r="C41" s="1" t="s">
        <v>625</v>
      </c>
      <c r="D41" s="1"/>
      <c r="E41" s="15" t="s">
        <v>453</v>
      </c>
      <c r="F41" s="15" t="s">
        <v>453</v>
      </c>
      <c r="G41" s="15" t="s">
        <v>453</v>
      </c>
      <c r="H41" s="1" t="s">
        <v>453</v>
      </c>
      <c r="I41" s="15" t="s">
        <v>453</v>
      </c>
      <c r="J41" s="15" t="s">
        <v>453</v>
      </c>
      <c r="K41" s="1"/>
      <c r="L41" s="1" t="s">
        <v>626</v>
      </c>
      <c r="M41" s="1"/>
      <c r="N41" s="1" t="s">
        <v>453</v>
      </c>
      <c r="O41" s="1"/>
      <c r="P41" s="1"/>
      <c r="Q41" s="15" t="s">
        <v>453</v>
      </c>
      <c r="R41" s="15" t="s">
        <v>453</v>
      </c>
      <c r="S41" s="1" t="s">
        <v>628</v>
      </c>
      <c r="T41" s="1"/>
      <c r="U41" s="1"/>
      <c r="V41" s="1" t="s">
        <v>628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 t="s">
        <v>393</v>
      </c>
      <c r="AJ41" s="1" t="s">
        <v>393</v>
      </c>
      <c r="AK41" s="1" t="s">
        <v>393</v>
      </c>
      <c r="AL41" s="1" t="s">
        <v>393</v>
      </c>
      <c r="AM41" s="1"/>
      <c r="AN41" s="1"/>
      <c r="AO41" s="1" t="s">
        <v>393</v>
      </c>
      <c r="AP41" s="1" t="s">
        <v>393</v>
      </c>
      <c r="AQ41" s="1"/>
      <c r="AR41" s="1" t="s">
        <v>393</v>
      </c>
      <c r="AS41" s="1"/>
      <c r="AT41" s="1" t="s">
        <v>393</v>
      </c>
      <c r="AU41" s="1" t="s">
        <v>393</v>
      </c>
      <c r="AV41" s="1" t="s">
        <v>393</v>
      </c>
      <c r="AW41" s="1" t="s">
        <v>393</v>
      </c>
      <c r="AX41" s="1"/>
      <c r="AY41" s="1" t="s">
        <v>393</v>
      </c>
      <c r="AZ41" s="1" t="s">
        <v>393</v>
      </c>
      <c r="BA41" s="1"/>
      <c r="BB41" s="1"/>
      <c r="BC41" s="1" t="s">
        <v>626</v>
      </c>
      <c r="BD41" s="1"/>
      <c r="BE41" s="1" t="s">
        <v>332</v>
      </c>
      <c r="BF41" s="1" t="s">
        <v>332</v>
      </c>
      <c r="BG41" s="1" t="s">
        <v>332</v>
      </c>
      <c r="BH41" s="1" t="s">
        <v>332</v>
      </c>
      <c r="BI41" s="1" t="s">
        <v>625</v>
      </c>
      <c r="BJ41" s="1" t="s">
        <v>450</v>
      </c>
      <c r="BK41" s="1" t="s">
        <v>450</v>
      </c>
      <c r="BL41" s="1"/>
      <c r="BM41" s="1"/>
      <c r="BN41" s="1"/>
      <c r="BO41" s="1" t="s">
        <v>450</v>
      </c>
      <c r="BQ41" s="1"/>
      <c r="BR41" s="1" t="s">
        <v>450</v>
      </c>
      <c r="BS41" s="1"/>
      <c r="BT41" s="1" t="s">
        <v>450</v>
      </c>
      <c r="BU41" s="1"/>
      <c r="BV41" s="1"/>
      <c r="BW41" s="1"/>
      <c r="BX41" s="1" t="s">
        <v>450</v>
      </c>
      <c r="BY41" s="1" t="s">
        <v>450</v>
      </c>
      <c r="BZ41" s="1"/>
      <c r="CA41" s="1" t="s">
        <v>450</v>
      </c>
      <c r="CB41" s="1"/>
      <c r="CC41" s="1" t="s">
        <v>450</v>
      </c>
      <c r="CD41" s="1"/>
      <c r="CE41" s="1"/>
      <c r="CF41" s="1" t="s">
        <v>450</v>
      </c>
      <c r="CG41" s="1" t="s">
        <v>450</v>
      </c>
      <c r="CH41" s="15"/>
      <c r="CI41" s="15"/>
      <c r="CJ41" s="15"/>
      <c r="CK41" s="1"/>
      <c r="CL41" s="1" t="s">
        <v>450</v>
      </c>
      <c r="CM41" s="1" t="s">
        <v>450</v>
      </c>
      <c r="CN41" s="1"/>
      <c r="CO41" s="1" t="s">
        <v>450</v>
      </c>
    </row>
    <row r="42" spans="1:93" x14ac:dyDescent="0.35">
      <c r="A42" s="1" t="s">
        <v>904</v>
      </c>
      <c r="B42" s="1">
        <f t="shared" si="1"/>
        <v>2017</v>
      </c>
      <c r="C42" s="1" t="s">
        <v>631</v>
      </c>
      <c r="D42" s="1"/>
      <c r="E42" s="15" t="s">
        <v>452</v>
      </c>
      <c r="F42" s="15" t="s">
        <v>452</v>
      </c>
      <c r="G42" s="15" t="s">
        <v>452</v>
      </c>
      <c r="H42" s="1" t="s">
        <v>452</v>
      </c>
      <c r="I42" s="15" t="s">
        <v>452</v>
      </c>
      <c r="J42" s="15" t="s">
        <v>452</v>
      </c>
      <c r="K42" s="1"/>
      <c r="L42" s="1" t="s">
        <v>629</v>
      </c>
      <c r="M42" s="1"/>
      <c r="N42" s="1" t="s">
        <v>452</v>
      </c>
      <c r="O42" s="1"/>
      <c r="P42" s="1"/>
      <c r="Q42" s="15" t="s">
        <v>452</v>
      </c>
      <c r="R42" s="15" t="s">
        <v>452</v>
      </c>
      <c r="S42" s="1" t="s">
        <v>464</v>
      </c>
      <c r="T42" s="1"/>
      <c r="U42" s="1"/>
      <c r="V42" s="1" t="s">
        <v>464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s">
        <v>396</v>
      </c>
      <c r="AJ42" s="1" t="s">
        <v>396</v>
      </c>
      <c r="AK42" s="1" t="s">
        <v>396</v>
      </c>
      <c r="AL42" s="1" t="s">
        <v>396</v>
      </c>
      <c r="AM42" s="1"/>
      <c r="AN42" s="1"/>
      <c r="AO42" s="1" t="s">
        <v>396</v>
      </c>
      <c r="AP42" s="1" t="s">
        <v>396</v>
      </c>
      <c r="AQ42" s="1"/>
      <c r="AR42" s="1" t="s">
        <v>396</v>
      </c>
      <c r="AS42" s="1"/>
      <c r="AT42" s="1" t="s">
        <v>396</v>
      </c>
      <c r="AU42" s="1" t="s">
        <v>396</v>
      </c>
      <c r="AV42" s="1" t="s">
        <v>396</v>
      </c>
      <c r="AW42" s="1" t="s">
        <v>396</v>
      </c>
      <c r="AX42" s="1"/>
      <c r="AY42" s="1" t="s">
        <v>396</v>
      </c>
      <c r="AZ42" s="1" t="s">
        <v>396</v>
      </c>
      <c r="BA42" s="1"/>
      <c r="BB42" s="1"/>
      <c r="BC42" s="1" t="s">
        <v>629</v>
      </c>
      <c r="BD42" s="1"/>
      <c r="BE42" s="1" t="s">
        <v>330</v>
      </c>
      <c r="BF42" s="1" t="s">
        <v>330</v>
      </c>
      <c r="BG42" s="1" t="s">
        <v>330</v>
      </c>
      <c r="BH42" s="1" t="s">
        <v>330</v>
      </c>
      <c r="BI42" s="1" t="s">
        <v>631</v>
      </c>
      <c r="BJ42" s="1" t="s">
        <v>449</v>
      </c>
      <c r="BK42" s="1" t="s">
        <v>449</v>
      </c>
      <c r="BL42" s="1"/>
      <c r="BM42" s="1"/>
      <c r="BN42" s="1"/>
      <c r="BO42" s="1" t="s">
        <v>449</v>
      </c>
      <c r="BQ42" s="1"/>
      <c r="BR42" s="1" t="s">
        <v>449</v>
      </c>
      <c r="BS42" s="1"/>
      <c r="BT42" s="1" t="s">
        <v>449</v>
      </c>
      <c r="BU42" s="1"/>
      <c r="BV42" s="1"/>
      <c r="BW42" s="1"/>
      <c r="BX42" s="1" t="s">
        <v>449</v>
      </c>
      <c r="BY42" s="1" t="s">
        <v>449</v>
      </c>
      <c r="BZ42" s="1"/>
      <c r="CA42" s="1" t="s">
        <v>449</v>
      </c>
      <c r="CB42" s="1"/>
      <c r="CC42" s="1" t="s">
        <v>449</v>
      </c>
      <c r="CD42" s="1"/>
      <c r="CE42" s="1"/>
      <c r="CF42" s="1" t="s">
        <v>449</v>
      </c>
      <c r="CG42" s="1" t="s">
        <v>449</v>
      </c>
      <c r="CH42" s="15"/>
      <c r="CI42" s="15"/>
      <c r="CJ42" s="15"/>
      <c r="CK42" s="1"/>
      <c r="CL42" s="1" t="s">
        <v>449</v>
      </c>
      <c r="CM42" s="1" t="s">
        <v>449</v>
      </c>
      <c r="CN42" s="1"/>
      <c r="CO42" s="1" t="s">
        <v>449</v>
      </c>
    </row>
    <row r="43" spans="1:93" x14ac:dyDescent="0.35">
      <c r="A43" s="1" t="s">
        <v>904</v>
      </c>
      <c r="B43" s="1">
        <f t="shared" si="1"/>
        <v>2018</v>
      </c>
      <c r="C43" s="1" t="s">
        <v>632</v>
      </c>
      <c r="D43" s="1"/>
      <c r="E43" s="1" t="s">
        <v>639</v>
      </c>
      <c r="F43" s="1" t="s">
        <v>639</v>
      </c>
      <c r="G43" s="1" t="s">
        <v>639</v>
      </c>
      <c r="H43" s="1" t="s">
        <v>328</v>
      </c>
      <c r="I43" s="1" t="s">
        <v>639</v>
      </c>
      <c r="J43" s="1" t="s">
        <v>639</v>
      </c>
      <c r="K43" s="1"/>
      <c r="L43" s="1" t="s">
        <v>633</v>
      </c>
      <c r="M43" s="1"/>
      <c r="N43" s="1" t="s">
        <v>328</v>
      </c>
      <c r="O43" s="1"/>
      <c r="P43" s="1"/>
      <c r="Q43" s="1" t="s">
        <v>639</v>
      </c>
      <c r="R43" s="1" t="s">
        <v>639</v>
      </c>
      <c r="S43" s="1" t="s">
        <v>465</v>
      </c>
      <c r="T43" s="1"/>
      <c r="U43" s="1"/>
      <c r="V43" s="1" t="s">
        <v>465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 t="s">
        <v>397</v>
      </c>
      <c r="AJ43" s="1" t="s">
        <v>397</v>
      </c>
      <c r="AK43" s="1" t="s">
        <v>397</v>
      </c>
      <c r="AL43" s="1" t="s">
        <v>397</v>
      </c>
      <c r="AM43" s="1"/>
      <c r="AN43" s="1"/>
      <c r="AO43" s="1" t="s">
        <v>397</v>
      </c>
      <c r="AP43" s="1" t="s">
        <v>397</v>
      </c>
      <c r="AQ43" s="1"/>
      <c r="AR43" s="1" t="s">
        <v>397</v>
      </c>
      <c r="AS43" s="1"/>
      <c r="AT43" s="1" t="s">
        <v>397</v>
      </c>
      <c r="AU43" s="1" t="s">
        <v>397</v>
      </c>
      <c r="AV43" s="1" t="s">
        <v>397</v>
      </c>
      <c r="AW43" s="1" t="s">
        <v>397</v>
      </c>
      <c r="AX43" s="1"/>
      <c r="AY43" s="1" t="s">
        <v>397</v>
      </c>
      <c r="AZ43" s="1" t="s">
        <v>397</v>
      </c>
      <c r="BA43" s="1"/>
      <c r="BB43" s="1"/>
      <c r="BC43" s="1" t="s">
        <v>633</v>
      </c>
      <c r="BD43" s="1"/>
      <c r="BE43" s="1" t="s">
        <v>331</v>
      </c>
      <c r="BF43" s="1" t="s">
        <v>331</v>
      </c>
      <c r="BG43" s="1" t="s">
        <v>331</v>
      </c>
      <c r="BH43" s="1" t="s">
        <v>331</v>
      </c>
      <c r="BI43" s="1" t="s">
        <v>632</v>
      </c>
      <c r="BJ43" s="1" t="s">
        <v>448</v>
      </c>
      <c r="BK43" s="1" t="s">
        <v>448</v>
      </c>
      <c r="BL43" s="1"/>
      <c r="BM43" s="1"/>
      <c r="BN43" s="1"/>
      <c r="BO43" s="1" t="s">
        <v>448</v>
      </c>
      <c r="BQ43" s="1"/>
      <c r="BR43" s="1" t="s">
        <v>448</v>
      </c>
      <c r="BS43" s="1"/>
      <c r="BT43" s="1" t="s">
        <v>448</v>
      </c>
      <c r="BU43" s="1"/>
      <c r="BV43" s="1"/>
      <c r="BW43" s="1"/>
      <c r="BX43" s="1" t="s">
        <v>448</v>
      </c>
      <c r="BY43" s="1" t="s">
        <v>448</v>
      </c>
      <c r="BZ43" s="1"/>
      <c r="CA43" s="1" t="s">
        <v>448</v>
      </c>
      <c r="CB43" s="1"/>
      <c r="CC43" s="1" t="s">
        <v>448</v>
      </c>
      <c r="CD43" s="1"/>
      <c r="CE43" s="1"/>
      <c r="CF43" s="1" t="s">
        <v>448</v>
      </c>
      <c r="CG43" s="1" t="s">
        <v>448</v>
      </c>
      <c r="CH43" s="15"/>
      <c r="CI43" s="15"/>
      <c r="CJ43" s="15"/>
      <c r="CK43" s="1"/>
      <c r="CL43" s="1" t="s">
        <v>448</v>
      </c>
      <c r="CM43" s="1" t="s">
        <v>448</v>
      </c>
      <c r="CN43" s="1"/>
      <c r="CO43" s="1" t="s">
        <v>448</v>
      </c>
    </row>
    <row r="44" spans="1:93" x14ac:dyDescent="0.35">
      <c r="A44" s="1" t="s">
        <v>904</v>
      </c>
      <c r="B44" s="1">
        <v>2019</v>
      </c>
      <c r="C44" s="1" t="s">
        <v>636</v>
      </c>
      <c r="D44" s="1"/>
      <c r="E44" s="1" t="s">
        <v>451</v>
      </c>
      <c r="F44" s="1" t="s">
        <v>451</v>
      </c>
      <c r="G44" s="1" t="s">
        <v>451</v>
      </c>
      <c r="H44" s="1" t="s">
        <v>451</v>
      </c>
      <c r="I44" s="1" t="s">
        <v>451</v>
      </c>
      <c r="J44" s="1" t="s">
        <v>451</v>
      </c>
      <c r="K44" s="1"/>
      <c r="L44" s="1" t="s">
        <v>635</v>
      </c>
      <c r="M44" s="1"/>
      <c r="N44" s="1" t="s">
        <v>451</v>
      </c>
      <c r="O44" s="1"/>
      <c r="P44" s="1"/>
      <c r="Q44" s="1" t="s">
        <v>451</v>
      </c>
      <c r="R44" s="1" t="s">
        <v>451</v>
      </c>
      <c r="S44" s="1" t="s">
        <v>466</v>
      </c>
      <c r="T44" s="1"/>
      <c r="U44" s="1"/>
      <c r="V44" s="1" t="s">
        <v>466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 t="s">
        <v>398</v>
      </c>
      <c r="AJ44" s="1" t="s">
        <v>398</v>
      </c>
      <c r="AK44" s="1" t="s">
        <v>398</v>
      </c>
      <c r="AL44" s="1" t="s">
        <v>398</v>
      </c>
      <c r="AM44" s="1"/>
      <c r="AN44" s="1"/>
      <c r="AO44" s="1" t="s">
        <v>398</v>
      </c>
      <c r="AP44" s="1" t="s">
        <v>398</v>
      </c>
      <c r="AQ44" s="1"/>
      <c r="AR44" s="1" t="s">
        <v>398</v>
      </c>
      <c r="AS44" s="1"/>
      <c r="AT44" s="1" t="s">
        <v>398</v>
      </c>
      <c r="AU44" s="1" t="s">
        <v>398</v>
      </c>
      <c r="AV44" s="1" t="s">
        <v>398</v>
      </c>
      <c r="AW44" s="1" t="s">
        <v>398</v>
      </c>
      <c r="AX44" s="1"/>
      <c r="AY44" s="1" t="s">
        <v>398</v>
      </c>
      <c r="AZ44" s="1" t="s">
        <v>398</v>
      </c>
      <c r="BA44" s="1" t="s">
        <v>877</v>
      </c>
      <c r="BB44" s="1" t="s">
        <v>877</v>
      </c>
      <c r="BC44" s="1" t="s">
        <v>635</v>
      </c>
      <c r="BD44" s="1"/>
      <c r="BE44" s="1" t="s">
        <v>329</v>
      </c>
      <c r="BF44" s="1" t="s">
        <v>329</v>
      </c>
      <c r="BG44" s="1" t="s">
        <v>329</v>
      </c>
      <c r="BH44" s="1" t="s">
        <v>329</v>
      </c>
      <c r="BI44" s="1" t="s">
        <v>636</v>
      </c>
      <c r="BJ44" s="1" t="s">
        <v>447</v>
      </c>
      <c r="BK44" s="1" t="s">
        <v>447</v>
      </c>
      <c r="BL44" s="1"/>
      <c r="BM44" s="1"/>
      <c r="BN44" s="1"/>
      <c r="BO44" s="1" t="s">
        <v>447</v>
      </c>
      <c r="BQ44" s="1"/>
      <c r="BR44" s="1" t="s">
        <v>447</v>
      </c>
      <c r="BS44" s="1"/>
      <c r="BT44" s="1" t="s">
        <v>447</v>
      </c>
      <c r="BU44" s="1"/>
      <c r="BV44" s="1"/>
      <c r="BW44" s="1"/>
      <c r="BX44" s="1" t="s">
        <v>447</v>
      </c>
      <c r="BY44" s="1" t="s">
        <v>447</v>
      </c>
      <c r="BZ44" s="1"/>
      <c r="CA44" s="1" t="s">
        <v>447</v>
      </c>
      <c r="CB44" s="1"/>
      <c r="CC44" s="1" t="s">
        <v>447</v>
      </c>
      <c r="CD44" s="1"/>
      <c r="CE44" s="1"/>
      <c r="CF44" s="1" t="s">
        <v>447</v>
      </c>
      <c r="CG44" s="1" t="s">
        <v>447</v>
      </c>
      <c r="CH44" s="15"/>
      <c r="CI44" s="15"/>
      <c r="CJ44" s="15"/>
      <c r="CK44" s="1"/>
      <c r="CL44" s="1" t="s">
        <v>447</v>
      </c>
      <c r="CM44" s="1" t="s">
        <v>447</v>
      </c>
      <c r="CN44" s="1"/>
      <c r="CO44" s="1" t="s">
        <v>447</v>
      </c>
    </row>
    <row r="45" spans="1:93" x14ac:dyDescent="0.35">
      <c r="A45" s="1" t="s">
        <v>904</v>
      </c>
      <c r="B45" s="1">
        <v>2020</v>
      </c>
      <c r="C45" s="1" t="s">
        <v>880</v>
      </c>
      <c r="D45" s="1"/>
      <c r="E45" s="1" t="s">
        <v>876</v>
      </c>
      <c r="F45" s="1" t="s">
        <v>876</v>
      </c>
      <c r="G45" s="1" t="s">
        <v>876</v>
      </c>
      <c r="H45" s="1" t="s">
        <v>876</v>
      </c>
      <c r="I45" s="1" t="s">
        <v>876</v>
      </c>
      <c r="J45" s="1" t="s">
        <v>876</v>
      </c>
      <c r="K45" s="1"/>
      <c r="L45" s="1" t="s">
        <v>881</v>
      </c>
      <c r="M45" s="1" t="s">
        <v>876</v>
      </c>
      <c r="N45" s="1" t="s">
        <v>876</v>
      </c>
      <c r="O45" s="1"/>
      <c r="P45" s="1"/>
      <c r="Q45" s="1" t="s">
        <v>883</v>
      </c>
      <c r="R45" s="1" t="s">
        <v>883</v>
      </c>
      <c r="S45" s="1" t="s">
        <v>884</v>
      </c>
      <c r="T45" s="1"/>
      <c r="U45" s="1"/>
      <c r="V45" s="1" t="s">
        <v>884</v>
      </c>
      <c r="W45" s="1"/>
      <c r="X45" s="1"/>
      <c r="Y45" s="1"/>
      <c r="Z45" s="1"/>
      <c r="AA45" s="1"/>
      <c r="AB45" s="1"/>
      <c r="AC45" s="1"/>
      <c r="AD45" s="1"/>
      <c r="AE45" s="1" t="s">
        <v>882</v>
      </c>
      <c r="AF45" s="1"/>
      <c r="AG45" s="1" t="s">
        <v>885</v>
      </c>
      <c r="AH45" s="1"/>
      <c r="AI45" s="1" t="s">
        <v>886</v>
      </c>
      <c r="AJ45" s="1" t="s">
        <v>886</v>
      </c>
      <c r="AK45" s="1" t="s">
        <v>886</v>
      </c>
      <c r="AL45" s="1" t="s">
        <v>886</v>
      </c>
      <c r="AM45" s="1"/>
      <c r="AN45" s="1"/>
      <c r="AO45" s="1" t="s">
        <v>888</v>
      </c>
      <c r="AP45" s="1" t="s">
        <v>888</v>
      </c>
      <c r="AQ45" s="1" t="s">
        <v>888</v>
      </c>
      <c r="AR45" s="1"/>
      <c r="AS45" s="1"/>
      <c r="AT45" s="1" t="s">
        <v>886</v>
      </c>
      <c r="AU45" s="1" t="s">
        <v>886</v>
      </c>
      <c r="AV45" s="1" t="s">
        <v>886</v>
      </c>
      <c r="AW45" s="1" t="s">
        <v>886</v>
      </c>
      <c r="AX45" s="1"/>
      <c r="AY45" s="1" t="s">
        <v>886</v>
      </c>
      <c r="AZ45" s="1" t="s">
        <v>886</v>
      </c>
      <c r="BA45" s="1" t="s">
        <v>877</v>
      </c>
      <c r="BB45" s="1" t="s">
        <v>877</v>
      </c>
      <c r="BC45" s="1" t="s">
        <v>881</v>
      </c>
      <c r="BD45" s="1"/>
      <c r="BE45" s="1" t="s">
        <v>889</v>
      </c>
      <c r="BF45" s="1" t="s">
        <v>889</v>
      </c>
      <c r="BG45" s="1" t="s">
        <v>889</v>
      </c>
      <c r="BH45" s="1" t="s">
        <v>889</v>
      </c>
      <c r="BI45" s="1" t="s">
        <v>889</v>
      </c>
      <c r="BJ45" s="1" t="s">
        <v>878</v>
      </c>
      <c r="BK45" s="1" t="s">
        <v>878</v>
      </c>
      <c r="BL45" s="1"/>
      <c r="BM45" s="1"/>
      <c r="BN45" s="1"/>
      <c r="BO45" s="1" t="s">
        <v>878</v>
      </c>
      <c r="BQ45" s="1"/>
      <c r="BR45" s="1" t="s">
        <v>878</v>
      </c>
      <c r="BS45" s="1"/>
      <c r="BT45" s="1" t="s">
        <v>878</v>
      </c>
      <c r="BU45" s="1"/>
      <c r="BV45" s="1"/>
      <c r="BW45" s="1"/>
      <c r="BX45" s="1" t="s">
        <v>878</v>
      </c>
      <c r="BY45" s="1" t="s">
        <v>878</v>
      </c>
      <c r="BZ45" s="1"/>
      <c r="CA45" s="1" t="s">
        <v>878</v>
      </c>
      <c r="CB45" s="1"/>
      <c r="CC45" s="1" t="s">
        <v>878</v>
      </c>
      <c r="CD45" s="1"/>
      <c r="CE45" s="1"/>
      <c r="CF45" s="1" t="s">
        <v>878</v>
      </c>
      <c r="CG45" s="1" t="s">
        <v>878</v>
      </c>
      <c r="CH45" s="15"/>
      <c r="CI45" s="15"/>
      <c r="CJ45" s="15"/>
      <c r="CK45" s="1"/>
      <c r="CL45" s="1" t="s">
        <v>878</v>
      </c>
      <c r="CM45" s="1" t="s">
        <v>878</v>
      </c>
      <c r="CN45" s="15"/>
      <c r="CO45" s="1" t="s">
        <v>878</v>
      </c>
    </row>
    <row r="46" spans="1:9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5"/>
      <c r="CI46" s="15"/>
      <c r="CJ46" s="15"/>
      <c r="CK46" s="1"/>
      <c r="CL46" s="1"/>
      <c r="CM46" s="1"/>
      <c r="CN46" s="15"/>
      <c r="CO46" s="1"/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5"/>
      <c r="CI47" s="15"/>
      <c r="CJ47" s="15"/>
      <c r="CK47" s="1"/>
      <c r="CL47" s="1"/>
      <c r="CM47" s="1"/>
      <c r="CN47" s="15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5"/>
      <c r="CI48" s="15"/>
      <c r="CJ48" s="15"/>
      <c r="CK48" s="1"/>
      <c r="CL48" s="1"/>
      <c r="CM48" s="1"/>
      <c r="CN48" s="15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5"/>
      <c r="CI49" s="15"/>
      <c r="CJ49" s="15"/>
      <c r="CK49" s="1"/>
      <c r="CL49" s="1"/>
      <c r="CM49" s="1"/>
      <c r="CN49" s="15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5"/>
      <c r="CI50" s="15"/>
      <c r="CJ50" s="15"/>
      <c r="CK50" s="1"/>
      <c r="CL50" s="1"/>
      <c r="CM50" s="1"/>
      <c r="CN50" s="15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5"/>
      <c r="CI51" s="15"/>
      <c r="CJ51" s="15"/>
      <c r="CK51" s="1"/>
      <c r="CL51" s="1"/>
      <c r="CM51" s="1"/>
      <c r="CN51" s="15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5"/>
      <c r="CI52" s="15"/>
      <c r="CJ52" s="15"/>
      <c r="CK52" s="1"/>
      <c r="CL52" s="1"/>
      <c r="CM52" s="1"/>
      <c r="CN52" s="15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5"/>
      <c r="CI53" s="15"/>
      <c r="CJ53" s="15"/>
      <c r="CK53" s="1"/>
      <c r="CL53" s="1"/>
      <c r="CM53" s="1"/>
      <c r="CN53" s="15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5"/>
      <c r="CI54" s="15"/>
      <c r="CJ54" s="15"/>
      <c r="CK54" s="1"/>
      <c r="CL54" s="1"/>
      <c r="CM54" s="1"/>
      <c r="CN54" s="15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5"/>
      <c r="CI55" s="15"/>
      <c r="CJ55" s="15"/>
      <c r="CK55" s="1"/>
      <c r="CL55" s="1"/>
      <c r="CM55" s="1"/>
      <c r="CN55" s="15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5"/>
      <c r="CI56" s="15"/>
      <c r="CJ56" s="15"/>
      <c r="CK56" s="1"/>
      <c r="CL56" s="1"/>
      <c r="CM56" s="1"/>
      <c r="CN56" s="15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5"/>
      <c r="CI57" s="15"/>
      <c r="CJ57" s="15"/>
      <c r="CK57" s="1"/>
      <c r="CL57" s="1"/>
      <c r="CM57" s="1"/>
      <c r="CN57" s="15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5"/>
      <c r="CI58" s="15"/>
      <c r="CJ58" s="15"/>
      <c r="CK58" s="1"/>
      <c r="CL58" s="1"/>
      <c r="CM58" s="1"/>
      <c r="CN58" s="15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5"/>
      <c r="CI59" s="15"/>
      <c r="CJ59" s="15"/>
      <c r="CK59" s="1"/>
      <c r="CL59" s="1"/>
      <c r="CM59" s="1"/>
      <c r="CN59" s="15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5"/>
      <c r="CI60" s="15"/>
      <c r="CJ60" s="15"/>
      <c r="CK60" s="1"/>
      <c r="CL60" s="1"/>
      <c r="CM60" s="1"/>
      <c r="CN60" s="15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5"/>
      <c r="CI61" s="15"/>
      <c r="CJ61" s="15"/>
      <c r="CK61" s="1"/>
      <c r="CL61" s="1"/>
      <c r="CM61" s="1"/>
      <c r="CN61" s="15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5"/>
      <c r="CI62" s="15"/>
      <c r="CJ62" s="15"/>
      <c r="CK62" s="1"/>
      <c r="CL62" s="1"/>
      <c r="CM62" s="1"/>
      <c r="CN62" s="15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5"/>
      <c r="CI63" s="15"/>
      <c r="CJ63" s="15"/>
      <c r="CK63" s="1"/>
      <c r="CL63" s="1"/>
      <c r="CM63" s="1"/>
      <c r="CN63" s="15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5"/>
      <c r="CI64" s="15"/>
      <c r="CJ64" s="15"/>
      <c r="CK64" s="1"/>
      <c r="CL64" s="1"/>
      <c r="CM64" s="1"/>
      <c r="CN64" s="15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5"/>
      <c r="CI65" s="15"/>
      <c r="CJ65" s="15"/>
      <c r="CK65" s="1"/>
      <c r="CL65" s="1"/>
      <c r="CM65" s="1"/>
      <c r="CN65" s="15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5"/>
      <c r="CI66" s="15"/>
      <c r="CJ66" s="15"/>
      <c r="CK66" s="1"/>
      <c r="CL66" s="1"/>
      <c r="CM66" s="1"/>
      <c r="CN66" s="15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5"/>
      <c r="CI67" s="15"/>
      <c r="CJ67" s="15"/>
      <c r="CK67" s="1"/>
      <c r="CL67" s="1"/>
      <c r="CM67" s="1"/>
      <c r="CN67" s="15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5"/>
      <c r="CI68" s="15"/>
      <c r="CJ68" s="15"/>
      <c r="CK68" s="1"/>
      <c r="CL68" s="1"/>
      <c r="CM68" s="1"/>
      <c r="CN68" s="15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5"/>
      <c r="CI69" s="15"/>
      <c r="CJ69" s="15"/>
      <c r="CK69" s="1"/>
      <c r="CL69" s="1"/>
      <c r="CM69" s="1"/>
      <c r="CN69" s="15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5"/>
      <c r="CI70" s="15"/>
      <c r="CJ70" s="15"/>
      <c r="CK70" s="1"/>
      <c r="CL70" s="1"/>
      <c r="CM70" s="1"/>
      <c r="CN70" s="15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5"/>
      <c r="CI71" s="15"/>
      <c r="CJ71" s="15"/>
      <c r="CK71" s="1"/>
      <c r="CL71" s="1"/>
      <c r="CM71" s="1"/>
      <c r="CN71" s="15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5"/>
      <c r="CI72" s="15"/>
      <c r="CJ72" s="15"/>
      <c r="CK72" s="1"/>
      <c r="CL72" s="1"/>
      <c r="CM72" s="1"/>
      <c r="CN72" s="15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5"/>
      <c r="CI73" s="15"/>
      <c r="CJ73" s="15"/>
      <c r="CK73" s="1"/>
      <c r="CL73" s="1"/>
      <c r="CM73" s="1"/>
      <c r="CN73" s="15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5"/>
      <c r="CI74" s="15"/>
      <c r="CJ74" s="15"/>
      <c r="CK74" s="1"/>
      <c r="CL74" s="1"/>
      <c r="CM74" s="1"/>
      <c r="CN74" s="15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5"/>
      <c r="CI75" s="15"/>
      <c r="CJ75" s="15"/>
      <c r="CK75" s="1"/>
      <c r="CL75" s="1"/>
      <c r="CM75" s="1"/>
      <c r="CN75" s="15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5"/>
      <c r="CI76" s="15"/>
      <c r="CJ76" s="15"/>
      <c r="CK76" s="1"/>
      <c r="CL76" s="1"/>
      <c r="CM76" s="1"/>
      <c r="CN76" s="15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5"/>
      <c r="CI77" s="15"/>
      <c r="CJ77" s="15"/>
      <c r="CK77" s="1"/>
      <c r="CL77" s="1"/>
      <c r="CM77" s="1"/>
      <c r="CN77" s="15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5"/>
      <c r="CI78" s="15"/>
      <c r="CJ78" s="15"/>
      <c r="CK78" s="1"/>
      <c r="CL78" s="1"/>
      <c r="CM78" s="1"/>
      <c r="CN78" s="15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5"/>
      <c r="CI79" s="15"/>
      <c r="CJ79" s="15"/>
      <c r="CK79" s="1"/>
      <c r="CL79" s="1"/>
      <c r="CM79" s="1"/>
      <c r="CN79" s="15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5"/>
      <c r="CI80" s="15"/>
      <c r="CJ80" s="15"/>
      <c r="CK80" s="1"/>
      <c r="CL80" s="1"/>
      <c r="CM80" s="1"/>
      <c r="CN80" s="15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5"/>
      <c r="CI81" s="15"/>
      <c r="CJ81" s="15"/>
      <c r="CK81" s="1"/>
      <c r="CL81" s="1"/>
      <c r="CM81" s="1"/>
      <c r="CN81" s="15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5"/>
      <c r="CI82" s="15"/>
      <c r="CJ82" s="15"/>
      <c r="CK82" s="1"/>
      <c r="CL82" s="1"/>
      <c r="CM82" s="1"/>
      <c r="CN82" s="15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5"/>
      <c r="CI83" s="15"/>
      <c r="CJ83" s="15"/>
      <c r="CK83" s="1"/>
      <c r="CL83" s="1"/>
      <c r="CM83" s="1"/>
      <c r="CN83" s="15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5"/>
      <c r="CI84" s="15"/>
      <c r="CJ84" s="15"/>
      <c r="CK84" s="1"/>
      <c r="CL84" s="1"/>
      <c r="CM84" s="1"/>
      <c r="CN84" s="15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5"/>
      <c r="CI85" s="15"/>
      <c r="CJ85" s="15"/>
      <c r="CK85" s="1"/>
      <c r="CL85" s="1"/>
      <c r="CM85" s="1"/>
      <c r="CN85" s="15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5"/>
      <c r="CI86" s="15"/>
      <c r="CJ86" s="15"/>
      <c r="CK86" s="1"/>
      <c r="CL86" s="1"/>
      <c r="CM86" s="1"/>
      <c r="CN86" s="15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5"/>
      <c r="CI87" s="15"/>
      <c r="CJ87" s="15"/>
      <c r="CK87" s="1"/>
      <c r="CL87" s="1"/>
      <c r="CM87" s="1"/>
      <c r="CN87" s="15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5"/>
      <c r="CI88" s="15"/>
      <c r="CJ88" s="15"/>
      <c r="CK88" s="1"/>
      <c r="CL88" s="1"/>
      <c r="CM88" s="1"/>
      <c r="CN88" s="15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5"/>
      <c r="CI89" s="15"/>
      <c r="CJ89" s="15"/>
      <c r="CK89" s="1"/>
      <c r="CL89" s="1"/>
      <c r="CM89" s="1"/>
      <c r="CN89" s="15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5"/>
      <c r="CI90" s="15"/>
      <c r="CJ90" s="15"/>
      <c r="CK90" s="1"/>
      <c r="CL90" s="1"/>
      <c r="CM90" s="1"/>
      <c r="CN90" s="15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5"/>
      <c r="CI91" s="15"/>
      <c r="CJ91" s="15"/>
      <c r="CK91" s="1"/>
      <c r="CL91" s="1"/>
      <c r="CM91" s="1"/>
      <c r="CN91" s="15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5"/>
      <c r="CI92" s="15"/>
      <c r="CJ92" s="15"/>
      <c r="CK92" s="1"/>
      <c r="CL92" s="1"/>
      <c r="CM92" s="1"/>
      <c r="CN92" s="15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5"/>
      <c r="CI93" s="15"/>
      <c r="CJ93" s="15"/>
      <c r="CK93" s="1"/>
      <c r="CL93" s="1"/>
      <c r="CM93" s="1"/>
      <c r="CN93" s="15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5"/>
      <c r="CI94" s="15"/>
      <c r="CJ94" s="15"/>
      <c r="CK94" s="1"/>
      <c r="CL94" s="1"/>
      <c r="CM94" s="1"/>
      <c r="CN94" s="15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5"/>
      <c r="CI95" s="15"/>
      <c r="CJ95" s="15"/>
      <c r="CK95" s="1"/>
      <c r="CL95" s="1"/>
      <c r="CM95" s="1"/>
      <c r="CN95" s="15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5"/>
      <c r="CI96" s="15"/>
      <c r="CJ96" s="15"/>
      <c r="CK96" s="1"/>
      <c r="CL96" s="1"/>
      <c r="CM96" s="1"/>
      <c r="CN96" s="15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5"/>
      <c r="CI97" s="15"/>
      <c r="CJ97" s="15"/>
      <c r="CK97" s="1"/>
      <c r="CL97" s="1"/>
      <c r="CM97" s="1"/>
      <c r="CN97" s="15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5"/>
      <c r="CI98" s="15"/>
      <c r="CJ98" s="15"/>
      <c r="CK98" s="1"/>
      <c r="CL98" s="1"/>
      <c r="CM98" s="1"/>
      <c r="CN98" s="15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5"/>
      <c r="CI99" s="15"/>
      <c r="CJ99" s="15"/>
      <c r="CK99" s="1"/>
      <c r="CL99" s="1"/>
      <c r="CM99" s="1"/>
      <c r="CN99" s="15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5"/>
      <c r="CI100" s="15"/>
      <c r="CJ100" s="15"/>
      <c r="CK100" s="1"/>
      <c r="CL100" s="1"/>
      <c r="CM100" s="1"/>
      <c r="CN100" s="15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5"/>
      <c r="CI101" s="15"/>
      <c r="CJ101" s="15"/>
      <c r="CK101" s="1"/>
      <c r="CL101" s="1"/>
      <c r="CM101" s="1"/>
      <c r="CN101" s="15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5"/>
      <c r="CI102" s="15"/>
      <c r="CJ102" s="15"/>
      <c r="CK102" s="1"/>
      <c r="CL102" s="1"/>
      <c r="CM102" s="1"/>
      <c r="CN102" s="15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5"/>
      <c r="CI103" s="15"/>
      <c r="CJ103" s="15"/>
      <c r="CK103" s="1"/>
      <c r="CL103" s="1"/>
      <c r="CM103" s="1"/>
      <c r="CN103" s="15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5"/>
      <c r="CI104" s="15"/>
      <c r="CJ104" s="15"/>
      <c r="CK104" s="1"/>
      <c r="CL104" s="1"/>
      <c r="CM104" s="1"/>
      <c r="CN104" s="15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5"/>
      <c r="CI105" s="15"/>
      <c r="CJ105" s="15"/>
      <c r="CK105" s="1"/>
      <c r="CL105" s="1"/>
      <c r="CM105" s="1"/>
      <c r="CN105" s="15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5"/>
      <c r="CI106" s="15"/>
      <c r="CJ106" s="15"/>
      <c r="CK106" s="1"/>
      <c r="CL106" s="1"/>
      <c r="CM106" s="1"/>
      <c r="CN106" s="15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5"/>
      <c r="CI107" s="15"/>
      <c r="CJ107" s="15"/>
      <c r="CK107" s="1"/>
      <c r="CL107" s="1"/>
      <c r="CM107" s="1"/>
      <c r="CN107" s="15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5"/>
      <c r="CI108" s="15"/>
      <c r="CJ108" s="15"/>
      <c r="CK108" s="1"/>
      <c r="CL108" s="1"/>
      <c r="CM108" s="1"/>
      <c r="CN108" s="15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5"/>
      <c r="CI109" s="15"/>
      <c r="CJ109" s="15"/>
      <c r="CK109" s="1"/>
      <c r="CL109" s="1"/>
      <c r="CM109" s="1"/>
      <c r="CN109" s="15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5"/>
      <c r="CI110" s="15"/>
      <c r="CJ110" s="15"/>
      <c r="CK110" s="1"/>
      <c r="CL110" s="1"/>
      <c r="CM110" s="1"/>
      <c r="CN110" s="15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5"/>
      <c r="CI111" s="15"/>
      <c r="CJ111" s="15"/>
      <c r="CK111" s="1"/>
      <c r="CL111" s="1"/>
      <c r="CM111" s="1"/>
      <c r="CN111" s="15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5"/>
      <c r="CI112" s="15"/>
      <c r="CJ112" s="15"/>
      <c r="CK112" s="1"/>
      <c r="CL112" s="1"/>
      <c r="CM112" s="1"/>
      <c r="CN112" s="15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5"/>
      <c r="CI113" s="15"/>
      <c r="CJ113" s="15"/>
      <c r="CK113" s="1"/>
      <c r="CL113" s="1"/>
      <c r="CM113" s="1"/>
      <c r="CN113" s="15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5"/>
      <c r="CI114" s="15"/>
      <c r="CJ114" s="15"/>
      <c r="CK114" s="1"/>
      <c r="CL114" s="1"/>
      <c r="CM114" s="1"/>
      <c r="CN114" s="15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5"/>
      <c r="CI115" s="15"/>
      <c r="CJ115" s="15"/>
      <c r="CK115" s="1"/>
      <c r="CL115" s="1"/>
      <c r="CM115" s="1"/>
      <c r="CN115" s="15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5"/>
      <c r="CI116" s="15"/>
      <c r="CJ116" s="15"/>
      <c r="CK116" s="1"/>
      <c r="CL116" s="1"/>
      <c r="CM116" s="1"/>
      <c r="CN116" s="15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5"/>
      <c r="CI117" s="15"/>
      <c r="CJ117" s="15"/>
      <c r="CK117" s="1"/>
      <c r="CL117" s="1"/>
      <c r="CM117" s="1"/>
      <c r="CN117" s="15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5"/>
      <c r="CI118" s="15"/>
      <c r="CJ118" s="15"/>
      <c r="CK118" s="1"/>
      <c r="CL118" s="1"/>
      <c r="CM118" s="1"/>
      <c r="CN118" s="15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5"/>
      <c r="CI119" s="15"/>
      <c r="CJ119" s="15"/>
      <c r="CK119" s="1"/>
      <c r="CL119" s="1"/>
      <c r="CM119" s="1"/>
      <c r="CN119" s="15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5"/>
      <c r="CI120" s="15"/>
      <c r="CJ120" s="15"/>
      <c r="CK120" s="1"/>
      <c r="CL120" s="1"/>
      <c r="CM120" s="1"/>
      <c r="CN120" s="15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5"/>
      <c r="CI121" s="15"/>
      <c r="CJ121" s="15"/>
      <c r="CK121" s="1"/>
      <c r="CL121" s="1"/>
      <c r="CM121" s="1"/>
      <c r="CN121" s="15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5"/>
      <c r="CI122" s="15"/>
      <c r="CJ122" s="15"/>
      <c r="CK122" s="1"/>
      <c r="CL122" s="1"/>
      <c r="CM122" s="1"/>
      <c r="CN122" s="15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5"/>
      <c r="CI123" s="15"/>
      <c r="CJ123" s="15"/>
      <c r="CK123" s="1"/>
      <c r="CL123" s="1"/>
      <c r="CM123" s="1"/>
      <c r="CN123" s="15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5"/>
      <c r="CI124" s="15"/>
      <c r="CJ124" s="15"/>
      <c r="CK124" s="1"/>
      <c r="CL124" s="1"/>
      <c r="CM124" s="1"/>
      <c r="CN124" s="15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5"/>
      <c r="CI125" s="15"/>
      <c r="CJ125" s="15"/>
      <c r="CK125" s="1"/>
      <c r="CL125" s="1"/>
      <c r="CM125" s="1"/>
      <c r="CN125" s="15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5"/>
      <c r="CI126" s="15"/>
      <c r="CJ126" s="15"/>
      <c r="CK126" s="1"/>
      <c r="CL126" s="1"/>
      <c r="CM126" s="1"/>
      <c r="CN126" s="15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5"/>
      <c r="CI127" s="15"/>
      <c r="CJ127" s="15"/>
      <c r="CK127" s="1"/>
      <c r="CL127" s="1"/>
      <c r="CM127" s="1"/>
      <c r="CN127" s="15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5"/>
      <c r="CI128" s="15"/>
      <c r="CJ128" s="15"/>
      <c r="CK128" s="1"/>
      <c r="CL128" s="1"/>
      <c r="CM128" s="1"/>
      <c r="CN128" s="15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5"/>
      <c r="CI129" s="15"/>
      <c r="CJ129" s="15"/>
      <c r="CK129" s="1"/>
      <c r="CL129" s="1"/>
      <c r="CM129" s="1"/>
      <c r="CN129" s="15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5"/>
      <c r="CI130" s="15"/>
      <c r="CJ130" s="15"/>
      <c r="CK130" s="1"/>
      <c r="CL130" s="1"/>
      <c r="CM130" s="1"/>
      <c r="CN130" s="15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5"/>
      <c r="CI131" s="15"/>
      <c r="CJ131" s="15"/>
      <c r="CK131" s="1"/>
      <c r="CL131" s="1"/>
      <c r="CM131" s="1"/>
      <c r="CN131" s="15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5"/>
      <c r="CI132" s="15"/>
      <c r="CJ132" s="15"/>
      <c r="CK132" s="1"/>
      <c r="CL132" s="1"/>
      <c r="CM132" s="1"/>
      <c r="CN132" s="15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5"/>
      <c r="CI133" s="15"/>
      <c r="CJ133" s="15"/>
      <c r="CK133" s="1"/>
      <c r="CL133" s="1"/>
      <c r="CM133" s="1"/>
      <c r="CN133" s="15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5"/>
      <c r="CI134" s="15"/>
      <c r="CJ134" s="15"/>
      <c r="CK134" s="1"/>
      <c r="CL134" s="1"/>
      <c r="CM134" s="1"/>
      <c r="CN134" s="15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5"/>
      <c r="CI135" s="15"/>
      <c r="CJ135" s="15"/>
      <c r="CK135" s="1"/>
      <c r="CL135" s="1"/>
      <c r="CM135" s="1"/>
      <c r="CN135" s="15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5"/>
      <c r="CI136" s="15"/>
      <c r="CJ136" s="15"/>
      <c r="CK136" s="1"/>
      <c r="CL136" s="1"/>
      <c r="CM136" s="1"/>
      <c r="CN136" s="15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5"/>
      <c r="CI137" s="15"/>
      <c r="CJ137" s="15"/>
      <c r="CK137" s="1"/>
      <c r="CL137" s="1"/>
      <c r="CM137" s="1"/>
      <c r="CN137" s="15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5"/>
      <c r="CI138" s="15"/>
      <c r="CJ138" s="15"/>
      <c r="CK138" s="1"/>
      <c r="CL138" s="1"/>
      <c r="CM138" s="1"/>
      <c r="CN138" s="15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5"/>
      <c r="CI139" s="15"/>
      <c r="CJ139" s="15"/>
      <c r="CK139" s="1"/>
      <c r="CL139" s="1"/>
      <c r="CM139" s="1"/>
      <c r="CN139" s="15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5"/>
      <c r="CI140" s="15"/>
      <c r="CJ140" s="15"/>
      <c r="CK140" s="1"/>
      <c r="CL140" s="1"/>
      <c r="CM140" s="1"/>
      <c r="CN140" s="15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5"/>
      <c r="CI141" s="15"/>
      <c r="CJ141" s="15"/>
      <c r="CK141" s="1"/>
      <c r="CL141" s="1"/>
      <c r="CM141" s="1"/>
      <c r="CN141" s="15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5"/>
      <c r="CI142" s="15"/>
      <c r="CJ142" s="15"/>
      <c r="CK142" s="1"/>
      <c r="CL142" s="1"/>
      <c r="CM142" s="1"/>
      <c r="CN142" s="15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5"/>
      <c r="CI143" s="15"/>
      <c r="CJ143" s="15"/>
      <c r="CK143" s="1"/>
      <c r="CL143" s="1"/>
      <c r="CM143" s="1"/>
      <c r="CN143" s="15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5"/>
      <c r="CI144" s="15"/>
      <c r="CJ144" s="15"/>
      <c r="CK144" s="1"/>
      <c r="CL144" s="1"/>
      <c r="CM144" s="1"/>
      <c r="CN144" s="15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5"/>
      <c r="CI145" s="15"/>
      <c r="CJ145" s="15"/>
      <c r="CK145" s="1"/>
      <c r="CL145" s="1"/>
      <c r="CM145" s="1"/>
      <c r="CN145" s="15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5"/>
      <c r="CI146" s="15"/>
      <c r="CJ146" s="15"/>
      <c r="CK146" s="1"/>
      <c r="CL146" s="1"/>
      <c r="CM146" s="1"/>
      <c r="CN146" s="15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5"/>
      <c r="CI147" s="15"/>
      <c r="CJ147" s="15"/>
      <c r="CK147" s="1"/>
      <c r="CL147" s="1"/>
      <c r="CM147" s="1"/>
      <c r="CN147" s="15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5"/>
      <c r="CI148" s="15"/>
      <c r="CJ148" s="15"/>
      <c r="CK148" s="1"/>
      <c r="CL148" s="1"/>
      <c r="CM148" s="1"/>
      <c r="CN148" s="15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5"/>
      <c r="CI149" s="15"/>
      <c r="CJ149" s="15"/>
      <c r="CK149" s="1"/>
      <c r="CL149" s="1"/>
      <c r="CM149" s="1"/>
      <c r="CN149" s="15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5"/>
      <c r="CI150" s="15"/>
      <c r="CJ150" s="15"/>
      <c r="CK150" s="1"/>
      <c r="CL150" s="1"/>
      <c r="CM150" s="1"/>
      <c r="CN150" s="15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5"/>
      <c r="CI151" s="15"/>
      <c r="CJ151" s="15"/>
      <c r="CK151" s="1"/>
      <c r="CL151" s="1"/>
      <c r="CM151" s="1"/>
      <c r="CN151" s="15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5"/>
      <c r="CI152" s="15"/>
      <c r="CJ152" s="15"/>
      <c r="CK152" s="1"/>
      <c r="CL152" s="1"/>
      <c r="CM152" s="1"/>
      <c r="CN152" s="15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5"/>
      <c r="CI153" s="15"/>
      <c r="CJ153" s="15"/>
      <c r="CK153" s="1"/>
      <c r="CL153" s="1"/>
      <c r="CM153" s="1"/>
      <c r="CN153" s="15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5"/>
      <c r="CI154" s="15"/>
      <c r="CJ154" s="15"/>
      <c r="CK154" s="1"/>
      <c r="CL154" s="1"/>
      <c r="CM154" s="1"/>
      <c r="CN154" s="15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5"/>
      <c r="CI155" s="15"/>
      <c r="CJ155" s="15"/>
      <c r="CK155" s="1"/>
      <c r="CL155" s="1"/>
      <c r="CM155" s="1"/>
      <c r="CN155" s="15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5"/>
      <c r="CI156" s="15"/>
      <c r="CJ156" s="15"/>
      <c r="CK156" s="1"/>
      <c r="CL156" s="1"/>
      <c r="CM156" s="1"/>
      <c r="CN156" s="15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5"/>
      <c r="CI157" s="15"/>
      <c r="CJ157" s="15"/>
      <c r="CK157" s="1"/>
      <c r="CL157" s="1"/>
      <c r="CM157" s="1"/>
      <c r="CN157" s="15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5"/>
      <c r="CI158" s="15"/>
      <c r="CJ158" s="15"/>
      <c r="CK158" s="1"/>
      <c r="CL158" s="1"/>
      <c r="CM158" s="1"/>
      <c r="CN158" s="15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5"/>
      <c r="CI159" s="15"/>
      <c r="CJ159" s="15"/>
      <c r="CK159" s="1"/>
      <c r="CL159" s="1"/>
      <c r="CM159" s="1"/>
      <c r="CN159" s="15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5"/>
      <c r="CI160" s="15"/>
      <c r="CJ160" s="15"/>
      <c r="CK160" s="1"/>
      <c r="CL160" s="1"/>
      <c r="CM160" s="1"/>
      <c r="CN160" s="15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5"/>
      <c r="CI161" s="15"/>
      <c r="CJ161" s="15"/>
      <c r="CK161" s="1"/>
      <c r="CL161" s="1"/>
      <c r="CM161" s="1"/>
      <c r="CN161" s="15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5"/>
      <c r="CI162" s="15"/>
      <c r="CJ162" s="15"/>
      <c r="CK162" s="1"/>
      <c r="CL162" s="1"/>
      <c r="CM162" s="1"/>
      <c r="CN162" s="15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5"/>
      <c r="CI163" s="15"/>
      <c r="CJ163" s="15"/>
      <c r="CK163" s="1"/>
      <c r="CL163" s="1"/>
      <c r="CM163" s="1"/>
      <c r="CN163" s="15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5"/>
      <c r="CI164" s="15"/>
      <c r="CJ164" s="15"/>
      <c r="CK164" s="1"/>
      <c r="CL164" s="1"/>
      <c r="CM164" s="1"/>
      <c r="CN164" s="15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5"/>
      <c r="CI165" s="15"/>
      <c r="CJ165" s="15"/>
      <c r="CK165" s="1"/>
      <c r="CL165" s="1"/>
      <c r="CM165" s="1"/>
      <c r="CN165" s="15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5"/>
      <c r="CI166" s="15"/>
      <c r="CJ166" s="15"/>
      <c r="CK166" s="1"/>
      <c r="CL166" s="1"/>
      <c r="CM166" s="1"/>
      <c r="CN166" s="15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5"/>
      <c r="CI167" s="15"/>
      <c r="CJ167" s="15"/>
      <c r="CK167" s="1"/>
      <c r="CL167" s="1"/>
      <c r="CM167" s="1"/>
      <c r="CN167" s="15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5"/>
      <c r="CI168" s="15"/>
      <c r="CJ168" s="15"/>
      <c r="CK168" s="1"/>
      <c r="CL168" s="1"/>
      <c r="CM168" s="1"/>
      <c r="CN168" s="15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5"/>
      <c r="CI169" s="15"/>
      <c r="CJ169" s="15"/>
      <c r="CK169" s="1"/>
      <c r="CL169" s="1"/>
      <c r="CM169" s="1"/>
      <c r="CN169" s="15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5"/>
      <c r="CI170" s="15"/>
      <c r="CJ170" s="15"/>
      <c r="CK170" s="1"/>
      <c r="CL170" s="1"/>
      <c r="CM170" s="1"/>
      <c r="CN170" s="15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5"/>
      <c r="CI171" s="15"/>
      <c r="CJ171" s="15"/>
      <c r="CK171" s="1"/>
      <c r="CL171" s="1"/>
      <c r="CM171" s="1"/>
      <c r="CN171" s="15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5"/>
      <c r="CI172" s="15"/>
      <c r="CJ172" s="15"/>
      <c r="CK172" s="1"/>
      <c r="CL172" s="1"/>
      <c r="CM172" s="1"/>
      <c r="CN172" s="15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5"/>
      <c r="CI173" s="15"/>
      <c r="CJ173" s="15"/>
      <c r="CK173" s="1"/>
      <c r="CL173" s="1"/>
      <c r="CM173" s="1"/>
      <c r="CN173" s="15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5"/>
      <c r="CI174" s="15"/>
      <c r="CJ174" s="15"/>
      <c r="CK174" s="1"/>
      <c r="CL174" s="1"/>
      <c r="CM174" s="1"/>
      <c r="CN174" s="15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5"/>
      <c r="CI175" s="15"/>
      <c r="CJ175" s="15"/>
      <c r="CK175" s="1"/>
      <c r="CL175" s="1"/>
      <c r="CM175" s="1"/>
      <c r="CN175" s="15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5"/>
      <c r="CI176" s="15"/>
      <c r="CJ176" s="15"/>
      <c r="CK176" s="1"/>
      <c r="CL176" s="1"/>
      <c r="CM176" s="1"/>
      <c r="CN176" s="15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5"/>
      <c r="CI177" s="15"/>
      <c r="CJ177" s="15"/>
      <c r="CK177" s="1"/>
      <c r="CL177" s="1"/>
      <c r="CM177" s="1"/>
      <c r="CN177" s="15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5"/>
      <c r="CI178" s="15"/>
      <c r="CJ178" s="15"/>
      <c r="CK178" s="1"/>
      <c r="CL178" s="1"/>
      <c r="CM178" s="1"/>
      <c r="CN178" s="15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5"/>
      <c r="CI179" s="15"/>
      <c r="CJ179" s="15"/>
      <c r="CK179" s="1"/>
      <c r="CL179" s="1"/>
      <c r="CM179" s="1"/>
      <c r="CN179" s="15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5"/>
      <c r="CI180" s="15"/>
      <c r="CJ180" s="15"/>
      <c r="CK180" s="1"/>
      <c r="CL180" s="1"/>
      <c r="CM180" s="1"/>
      <c r="CN180" s="15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5"/>
      <c r="CI181" s="15"/>
      <c r="CJ181" s="15"/>
      <c r="CK181" s="1"/>
      <c r="CL181" s="1"/>
      <c r="CM181" s="1"/>
      <c r="CN181" s="15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5"/>
      <c r="CI182" s="15"/>
      <c r="CJ182" s="15"/>
      <c r="CK182" s="1"/>
      <c r="CL182" s="1"/>
      <c r="CM182" s="1"/>
      <c r="CN182" s="15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5"/>
      <c r="CI183" s="15"/>
      <c r="CJ183" s="15"/>
      <c r="CK183" s="1"/>
      <c r="CL183" s="1"/>
      <c r="CM183" s="1"/>
      <c r="CN183" s="15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5"/>
      <c r="CI184" s="15"/>
      <c r="CJ184" s="15"/>
      <c r="CK184" s="1"/>
      <c r="CL184" s="1"/>
      <c r="CM184" s="1"/>
      <c r="CN184" s="15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5"/>
      <c r="CI185" s="15"/>
      <c r="CJ185" s="15"/>
      <c r="CK185" s="1"/>
      <c r="CL185" s="1"/>
      <c r="CM185" s="1"/>
      <c r="CN185" s="15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5"/>
      <c r="CI186" s="15"/>
      <c r="CJ186" s="15"/>
      <c r="CK186" s="1"/>
      <c r="CL186" s="1"/>
      <c r="CM186" s="1"/>
      <c r="CN186" s="15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5"/>
      <c r="CI187" s="15"/>
      <c r="CJ187" s="15"/>
      <c r="CK187" s="1"/>
      <c r="CL187" s="1"/>
      <c r="CM187" s="1"/>
      <c r="CN187" s="15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5"/>
      <c r="CI188" s="15"/>
      <c r="CJ188" s="15"/>
      <c r="CK188" s="1"/>
      <c r="CL188" s="1"/>
      <c r="CM188" s="1"/>
      <c r="CN188" s="15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5"/>
      <c r="CI189" s="15"/>
      <c r="CJ189" s="15"/>
      <c r="CK189" s="1"/>
      <c r="CL189" s="1"/>
      <c r="CM189" s="1"/>
      <c r="CN189" s="15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5"/>
      <c r="CI190" s="15"/>
      <c r="CJ190" s="15"/>
      <c r="CK190" s="1"/>
      <c r="CL190" s="1"/>
      <c r="CM190" s="1"/>
      <c r="CN190" s="15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5"/>
      <c r="CI191" s="15"/>
      <c r="CJ191" s="15"/>
      <c r="CK191" s="1"/>
      <c r="CL191" s="1"/>
      <c r="CM191" s="1"/>
      <c r="CN191" s="15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5"/>
      <c r="CI192" s="15"/>
      <c r="CJ192" s="15"/>
      <c r="CK192" s="1"/>
      <c r="CL192" s="1"/>
      <c r="CM192" s="1"/>
      <c r="CN192" s="15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5"/>
      <c r="CI193" s="15"/>
      <c r="CJ193" s="15"/>
      <c r="CK193" s="1"/>
      <c r="CL193" s="1"/>
      <c r="CM193" s="1"/>
      <c r="CN193" s="15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5"/>
      <c r="CI194" s="15"/>
      <c r="CJ194" s="15"/>
      <c r="CK194" s="1"/>
      <c r="CL194" s="1"/>
      <c r="CM194" s="1"/>
      <c r="CN194" s="15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5"/>
      <c r="CI195" s="15"/>
      <c r="CJ195" s="15"/>
      <c r="CK195" s="1"/>
      <c r="CL195" s="1"/>
      <c r="CM195" s="1"/>
      <c r="CN195" s="15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5"/>
      <c r="CI196" s="15"/>
      <c r="CJ196" s="15"/>
      <c r="CK196" s="1"/>
      <c r="CL196" s="1"/>
      <c r="CM196" s="1"/>
      <c r="CN196" s="15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5"/>
      <c r="CI197" s="15"/>
      <c r="CJ197" s="15"/>
      <c r="CK197" s="1"/>
      <c r="CL197" s="1"/>
      <c r="CM197" s="1"/>
      <c r="CN197" s="15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5"/>
      <c r="CI198" s="15"/>
      <c r="CJ198" s="15"/>
      <c r="CK198" s="1"/>
      <c r="CL198" s="1"/>
      <c r="CM198" s="1"/>
      <c r="CN198" s="15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5"/>
      <c r="CI199" s="15"/>
      <c r="CJ199" s="15"/>
      <c r="CK199" s="1"/>
      <c r="CL199" s="1"/>
      <c r="CM199" s="1"/>
      <c r="CN199" s="15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5"/>
      <c r="CI200" s="15"/>
      <c r="CJ200" s="15"/>
      <c r="CK200" s="1"/>
      <c r="CL200" s="1"/>
      <c r="CM200" s="1"/>
      <c r="CN200" s="15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5"/>
      <c r="CI201" s="15"/>
      <c r="CJ201" s="15"/>
      <c r="CK201" s="1"/>
      <c r="CL201" s="1"/>
      <c r="CM201" s="1"/>
      <c r="CN201" s="15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5"/>
      <c r="CI202" s="15"/>
      <c r="CJ202" s="15"/>
      <c r="CK202" s="1"/>
      <c r="CL202" s="1"/>
      <c r="CM202" s="1"/>
      <c r="CN202" s="15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5"/>
      <c r="CI203" s="15"/>
      <c r="CJ203" s="15"/>
      <c r="CK203" s="1"/>
      <c r="CL203" s="1"/>
      <c r="CM203" s="1"/>
      <c r="CN203" s="15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5"/>
      <c r="CI204" s="15"/>
      <c r="CJ204" s="15"/>
      <c r="CK204" s="1"/>
      <c r="CL204" s="1"/>
      <c r="CM204" s="1"/>
      <c r="CN204" s="15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5"/>
      <c r="CI205" s="15"/>
      <c r="CJ205" s="15"/>
      <c r="CK205" s="1"/>
      <c r="CL205" s="1"/>
      <c r="CM205" s="1"/>
      <c r="CN205" s="15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5"/>
      <c r="CI206" s="15"/>
      <c r="CJ206" s="15"/>
      <c r="CK206" s="1"/>
      <c r="CL206" s="1"/>
      <c r="CM206" s="1"/>
      <c r="CN206" s="15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5"/>
      <c r="CI207" s="15"/>
      <c r="CJ207" s="15"/>
      <c r="CK207" s="1"/>
      <c r="CL207" s="1"/>
      <c r="CM207" s="1"/>
      <c r="CN207" s="15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5"/>
      <c r="CI208" s="15"/>
      <c r="CJ208" s="15"/>
      <c r="CK208" s="1"/>
      <c r="CL208" s="1"/>
      <c r="CM208" s="1"/>
      <c r="CN208" s="15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5"/>
      <c r="CI209" s="15"/>
      <c r="CJ209" s="15"/>
      <c r="CK209" s="1"/>
      <c r="CL209" s="1"/>
      <c r="CM209" s="1"/>
      <c r="CN209" s="15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5"/>
      <c r="CI210" s="15"/>
      <c r="CJ210" s="15"/>
      <c r="CK210" s="1"/>
      <c r="CL210" s="1"/>
      <c r="CM210" s="1"/>
      <c r="CN210" s="15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5"/>
      <c r="CI211" s="15"/>
      <c r="CJ211" s="15"/>
      <c r="CK211" s="1"/>
      <c r="CL211" s="1"/>
      <c r="CM211" s="1"/>
      <c r="CN211" s="15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5"/>
      <c r="CI212" s="15"/>
      <c r="CJ212" s="15"/>
      <c r="CK212" s="1"/>
      <c r="CL212" s="1"/>
      <c r="CM212" s="1"/>
      <c r="CN212" s="15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5"/>
      <c r="CI213" s="15"/>
      <c r="CJ213" s="15"/>
      <c r="CK213" s="1"/>
      <c r="CL213" s="1"/>
      <c r="CM213" s="1"/>
      <c r="CN213" s="15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5"/>
      <c r="CI214" s="15"/>
      <c r="CJ214" s="15"/>
      <c r="CK214" s="1"/>
      <c r="CL214" s="1"/>
      <c r="CM214" s="1"/>
      <c r="CN214" s="15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5"/>
      <c r="CI215" s="15"/>
      <c r="CJ215" s="15"/>
      <c r="CK215" s="1"/>
      <c r="CL215" s="1"/>
      <c r="CM215" s="1"/>
      <c r="CN215" s="15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5"/>
      <c r="CI216" s="15"/>
      <c r="CJ216" s="15"/>
      <c r="CK216" s="1"/>
      <c r="CL216" s="1"/>
      <c r="CM216" s="1"/>
      <c r="CN216" s="15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5"/>
      <c r="CI217" s="15"/>
      <c r="CJ217" s="15"/>
      <c r="CK217" s="1"/>
      <c r="CL217" s="1"/>
      <c r="CM217" s="1"/>
      <c r="CN217" s="15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5"/>
      <c r="CI218" s="15"/>
      <c r="CJ218" s="15"/>
      <c r="CK218" s="1"/>
      <c r="CL218" s="1"/>
      <c r="CM218" s="1"/>
      <c r="CN218" s="15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5"/>
      <c r="CI219" s="15"/>
      <c r="CJ219" s="15"/>
      <c r="CK219" s="1"/>
      <c r="CL219" s="1"/>
      <c r="CM219" s="1"/>
      <c r="CN219" s="15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5"/>
      <c r="CI220" s="15"/>
      <c r="CJ220" s="15"/>
      <c r="CK220" s="1"/>
      <c r="CL220" s="1"/>
      <c r="CM220" s="1"/>
      <c r="CN220" s="15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5"/>
      <c r="CI221" s="15"/>
      <c r="CJ221" s="15"/>
      <c r="CK221" s="1"/>
      <c r="CL221" s="1"/>
      <c r="CM221" s="1"/>
      <c r="CN221" s="15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5"/>
      <c r="CI222" s="15"/>
      <c r="CJ222" s="15"/>
      <c r="CK222" s="1"/>
      <c r="CL222" s="1"/>
      <c r="CM222" s="1"/>
      <c r="CN222" s="15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5"/>
      <c r="CI223" s="15"/>
      <c r="CJ223" s="15"/>
      <c r="CK223" s="1"/>
      <c r="CL223" s="1"/>
      <c r="CM223" s="1"/>
      <c r="CN223" s="15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5"/>
      <c r="CI224" s="15"/>
      <c r="CJ224" s="15"/>
      <c r="CK224" s="1"/>
      <c r="CL224" s="1"/>
      <c r="CM224" s="1"/>
      <c r="CN224" s="15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5"/>
      <c r="CI225" s="15"/>
      <c r="CJ225" s="15"/>
      <c r="CK225" s="1"/>
      <c r="CL225" s="1"/>
      <c r="CM225" s="1"/>
      <c r="CN225" s="15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5"/>
      <c r="CI226" s="15"/>
      <c r="CJ226" s="15"/>
      <c r="CK226" s="1"/>
      <c r="CL226" s="1"/>
      <c r="CM226" s="1"/>
      <c r="CN226" s="15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5"/>
      <c r="CI227" s="15"/>
      <c r="CJ227" s="15"/>
      <c r="CK227" s="1"/>
      <c r="CL227" s="1"/>
      <c r="CM227" s="1"/>
      <c r="CN227" s="15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5"/>
      <c r="CI228" s="15"/>
      <c r="CJ228" s="15"/>
      <c r="CK228" s="1"/>
      <c r="CL228" s="1"/>
      <c r="CM228" s="1"/>
      <c r="CN228" s="15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5"/>
      <c r="CI229" s="15"/>
      <c r="CJ229" s="15"/>
      <c r="CK229" s="1"/>
      <c r="CL229" s="1"/>
      <c r="CM229" s="1"/>
      <c r="CN229" s="15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5"/>
      <c r="CI230" s="15"/>
      <c r="CJ230" s="15"/>
      <c r="CK230" s="1"/>
      <c r="CL230" s="1"/>
      <c r="CM230" s="1"/>
      <c r="CN230" s="15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5"/>
      <c r="CI231" s="15"/>
      <c r="CJ231" s="15"/>
      <c r="CK231" s="1"/>
      <c r="CL231" s="1"/>
      <c r="CM231" s="1"/>
      <c r="CN231" s="15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5"/>
      <c r="CI232" s="15"/>
      <c r="CJ232" s="15"/>
      <c r="CK232" s="1"/>
      <c r="CL232" s="1"/>
      <c r="CM232" s="1"/>
      <c r="CN232" s="15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5"/>
      <c r="CI233" s="15"/>
      <c r="CJ233" s="15"/>
      <c r="CK233" s="1"/>
      <c r="CL233" s="1"/>
      <c r="CM233" s="1"/>
      <c r="CN233" s="15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5"/>
      <c r="CI234" s="15"/>
      <c r="CJ234" s="15"/>
      <c r="CK234" s="1"/>
      <c r="CL234" s="1"/>
      <c r="CM234" s="1"/>
      <c r="CN234" s="15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5"/>
      <c r="CI235" s="15"/>
      <c r="CJ235" s="15"/>
      <c r="CK235" s="1"/>
      <c r="CL235" s="1"/>
      <c r="CM235" s="1"/>
      <c r="CN235" s="15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5"/>
      <c r="CI236" s="15"/>
      <c r="CJ236" s="15"/>
      <c r="CK236" s="1"/>
      <c r="CL236" s="1"/>
      <c r="CM236" s="1"/>
      <c r="CN236" s="15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5"/>
      <c r="CI237" s="15"/>
      <c r="CJ237" s="15"/>
      <c r="CK237" s="1"/>
      <c r="CL237" s="1"/>
      <c r="CM237" s="1"/>
      <c r="CN237" s="15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5"/>
      <c r="CI238" s="15"/>
      <c r="CJ238" s="15"/>
      <c r="CK238" s="1"/>
      <c r="CL238" s="1"/>
      <c r="CM238" s="1"/>
      <c r="CN238" s="15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5"/>
      <c r="CI239" s="15"/>
      <c r="CJ239" s="15"/>
      <c r="CK239" s="1"/>
      <c r="CL239" s="1"/>
      <c r="CM239" s="1"/>
      <c r="CN239" s="15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5"/>
      <c r="CI240" s="15"/>
      <c r="CJ240" s="15"/>
      <c r="CK240" s="1"/>
      <c r="CL240" s="1"/>
      <c r="CM240" s="1"/>
      <c r="CN240" s="15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5"/>
      <c r="CI241" s="15"/>
      <c r="CJ241" s="15"/>
      <c r="CK241" s="1"/>
      <c r="CL241" s="1"/>
      <c r="CM241" s="1"/>
      <c r="CN241" s="15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5"/>
      <c r="CI242" s="15"/>
      <c r="CJ242" s="15"/>
      <c r="CK242" s="1"/>
      <c r="CL242" s="1"/>
      <c r="CM242" s="1"/>
      <c r="CN242" s="15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5"/>
      <c r="CI243" s="15"/>
      <c r="CJ243" s="15"/>
      <c r="CK243" s="1"/>
      <c r="CL243" s="1"/>
      <c r="CM243" s="1"/>
      <c r="CN243" s="15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5"/>
      <c r="CI244" s="15"/>
      <c r="CJ244" s="15"/>
      <c r="CK244" s="1"/>
      <c r="CL244" s="1"/>
      <c r="CM244" s="1"/>
      <c r="CN244" s="15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5"/>
      <c r="CI245" s="15"/>
      <c r="CJ245" s="15"/>
      <c r="CK245" s="1"/>
      <c r="CL245" s="1"/>
      <c r="CM245" s="1"/>
      <c r="CN245" s="15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5"/>
      <c r="CI246" s="15"/>
      <c r="CJ246" s="15"/>
      <c r="CK246" s="1"/>
      <c r="CL246" s="1"/>
      <c r="CM246" s="1"/>
      <c r="CN246" s="15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5"/>
      <c r="CI247" s="15"/>
      <c r="CJ247" s="15"/>
      <c r="CK247" s="1"/>
      <c r="CL247" s="1"/>
      <c r="CM247" s="1"/>
      <c r="CN247" s="15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5"/>
      <c r="CI248" s="15"/>
      <c r="CJ248" s="15"/>
      <c r="CK248" s="1"/>
      <c r="CL248" s="1"/>
      <c r="CM248" s="1"/>
      <c r="CN248" s="15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5"/>
      <c r="CI249" s="15"/>
      <c r="CJ249" s="15"/>
      <c r="CK249" s="1"/>
      <c r="CL249" s="1"/>
      <c r="CM249" s="1"/>
      <c r="CN249" s="15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5"/>
      <c r="CI250" s="15"/>
      <c r="CJ250" s="15"/>
      <c r="CK250" s="1"/>
      <c r="CL250" s="1"/>
      <c r="CM250" s="1"/>
      <c r="CN250" s="15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5"/>
      <c r="CI251" s="15"/>
      <c r="CJ251" s="15"/>
      <c r="CK251" s="1"/>
      <c r="CL251" s="1"/>
      <c r="CM251" s="1"/>
      <c r="CN251" s="15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5"/>
      <c r="CI252" s="15"/>
      <c r="CJ252" s="15"/>
      <c r="CK252" s="1"/>
      <c r="CL252" s="1"/>
      <c r="CM252" s="1"/>
      <c r="CN252" s="15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5"/>
      <c r="CI253" s="15"/>
      <c r="CJ253" s="15"/>
      <c r="CK253" s="1"/>
      <c r="CL253" s="1"/>
      <c r="CM253" s="1"/>
      <c r="CN253" s="15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5"/>
      <c r="CI254" s="15"/>
      <c r="CJ254" s="15"/>
      <c r="CK254" s="1"/>
      <c r="CL254" s="1"/>
      <c r="CM254" s="1"/>
      <c r="CN254" s="15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5"/>
      <c r="CI255" s="15"/>
      <c r="CJ255" s="15"/>
      <c r="CK255" s="1"/>
      <c r="CL255" s="1"/>
      <c r="CM255" s="1"/>
      <c r="CN255" s="15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5"/>
      <c r="CI256" s="15"/>
      <c r="CJ256" s="15"/>
      <c r="CK256" s="1"/>
      <c r="CL256" s="1"/>
      <c r="CM256" s="1"/>
      <c r="CN256" s="15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5"/>
      <c r="CI257" s="15"/>
      <c r="CJ257" s="15"/>
      <c r="CK257" s="1"/>
      <c r="CL257" s="1"/>
      <c r="CM257" s="1"/>
      <c r="CN257" s="15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5"/>
      <c r="CI258" s="15"/>
      <c r="CJ258" s="15"/>
      <c r="CK258" s="1"/>
      <c r="CL258" s="1"/>
      <c r="CM258" s="1"/>
      <c r="CN258" s="15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5"/>
      <c r="CI259" s="15"/>
      <c r="CJ259" s="15"/>
      <c r="CK259" s="1"/>
      <c r="CL259" s="1"/>
      <c r="CM259" s="1"/>
      <c r="CN259" s="15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5"/>
      <c r="CI260" s="15"/>
      <c r="CJ260" s="15"/>
      <c r="CK260" s="1"/>
      <c r="CL260" s="1"/>
      <c r="CM260" s="1"/>
      <c r="CN260" s="15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5"/>
      <c r="CI261" s="15"/>
      <c r="CJ261" s="15"/>
      <c r="CK261" s="1"/>
      <c r="CL261" s="1"/>
      <c r="CM261" s="1"/>
      <c r="CN261" s="15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5"/>
      <c r="CI262" s="15"/>
      <c r="CJ262" s="15"/>
      <c r="CK262" s="1"/>
      <c r="CL262" s="1"/>
      <c r="CM262" s="1"/>
      <c r="CN262" s="15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5"/>
      <c r="CI263" s="15"/>
      <c r="CJ263" s="15"/>
      <c r="CK263" s="1"/>
      <c r="CL263" s="1"/>
      <c r="CM263" s="1"/>
      <c r="CN263" s="15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5"/>
      <c r="CI264" s="15"/>
      <c r="CJ264" s="15"/>
      <c r="CK264" s="1"/>
      <c r="CL264" s="1"/>
      <c r="CM264" s="1"/>
      <c r="CN264" s="15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5"/>
      <c r="CI265" s="15"/>
      <c r="CJ265" s="15"/>
      <c r="CK265" s="1"/>
      <c r="CL265" s="1"/>
      <c r="CM265" s="1"/>
      <c r="CN265" s="15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5"/>
      <c r="CI266" s="15"/>
      <c r="CJ266" s="15"/>
      <c r="CK266" s="1"/>
      <c r="CL266" s="1"/>
      <c r="CM266" s="1"/>
      <c r="CN266" s="15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5"/>
      <c r="CI267" s="15"/>
      <c r="CJ267" s="15"/>
      <c r="CK267" s="1"/>
      <c r="CL267" s="1"/>
      <c r="CM267" s="1"/>
      <c r="CN267" s="15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5"/>
      <c r="CI268" s="15"/>
      <c r="CJ268" s="15"/>
      <c r="CK268" s="1"/>
      <c r="CL268" s="1"/>
      <c r="CM268" s="1"/>
      <c r="CN268" s="15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5"/>
      <c r="CI269" s="15"/>
      <c r="CJ269" s="15"/>
      <c r="CK269" s="1"/>
      <c r="CL269" s="1"/>
      <c r="CM269" s="1"/>
      <c r="CN269" s="15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5"/>
      <c r="CI270" s="15"/>
      <c r="CJ270" s="15"/>
      <c r="CK270" s="1"/>
      <c r="CL270" s="1"/>
      <c r="CM270" s="1"/>
      <c r="CN270" s="15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5"/>
      <c r="CI271" s="15"/>
      <c r="CJ271" s="15"/>
      <c r="CK271" s="1"/>
      <c r="CL271" s="1"/>
      <c r="CM271" s="1"/>
      <c r="CN271" s="15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5"/>
      <c r="CI272" s="15"/>
      <c r="CJ272" s="15"/>
      <c r="CK272" s="1"/>
      <c r="CL272" s="1"/>
      <c r="CM272" s="1"/>
      <c r="CN272" s="15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5"/>
      <c r="CI273" s="15"/>
      <c r="CJ273" s="15"/>
      <c r="CK273" s="1"/>
      <c r="CL273" s="1"/>
      <c r="CM273" s="1"/>
      <c r="CN273" s="15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5"/>
      <c r="CI274" s="15"/>
      <c r="CJ274" s="15"/>
      <c r="CK274" s="1"/>
      <c r="CL274" s="1"/>
      <c r="CM274" s="1"/>
      <c r="CN274" s="15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5"/>
      <c r="CI275" s="15"/>
      <c r="CJ275" s="15"/>
      <c r="CK275" s="1"/>
      <c r="CL275" s="1"/>
      <c r="CM275" s="1"/>
      <c r="CN275" s="15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5"/>
      <c r="CI276" s="15"/>
      <c r="CJ276" s="15"/>
      <c r="CK276" s="1"/>
      <c r="CL276" s="1"/>
      <c r="CM276" s="1"/>
      <c r="CN276" s="15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5"/>
      <c r="CI277" s="15"/>
      <c r="CJ277" s="15"/>
      <c r="CK277" s="1"/>
      <c r="CL277" s="1"/>
      <c r="CM277" s="1"/>
      <c r="CN277" s="15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5"/>
      <c r="CI278" s="15"/>
      <c r="CJ278" s="15"/>
      <c r="CK278" s="1"/>
      <c r="CL278" s="1"/>
      <c r="CM278" s="1"/>
      <c r="CN278" s="15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5"/>
      <c r="CI279" s="15"/>
      <c r="CJ279" s="15"/>
      <c r="CK279" s="1"/>
      <c r="CL279" s="1"/>
      <c r="CM279" s="1"/>
      <c r="CN279" s="15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5"/>
      <c r="CI280" s="15"/>
      <c r="CJ280" s="15"/>
      <c r="CK280" s="1"/>
      <c r="CL280" s="1"/>
      <c r="CM280" s="1"/>
      <c r="CN280" s="15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5"/>
      <c r="CI281" s="15"/>
      <c r="CJ281" s="15"/>
      <c r="CK281" s="1"/>
      <c r="CL281" s="1"/>
      <c r="CM281" s="1"/>
      <c r="CN281" s="15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5"/>
      <c r="CI282" s="15"/>
      <c r="CJ282" s="15"/>
      <c r="CK282" s="1"/>
      <c r="CL282" s="1"/>
      <c r="CM282" s="1"/>
      <c r="CN282" s="15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5"/>
      <c r="CI283" s="15"/>
      <c r="CJ283" s="15"/>
      <c r="CK283" s="1"/>
      <c r="CL283" s="1"/>
      <c r="CM283" s="1"/>
      <c r="CN283" s="15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5"/>
      <c r="CI284" s="15"/>
      <c r="CJ284" s="15"/>
      <c r="CK284" s="1"/>
      <c r="CL284" s="1"/>
      <c r="CM284" s="1"/>
      <c r="CN284" s="15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5"/>
      <c r="CI285" s="15"/>
      <c r="CJ285" s="15"/>
      <c r="CK285" s="1"/>
      <c r="CL285" s="1"/>
      <c r="CM285" s="1"/>
      <c r="CN285" s="15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5"/>
      <c r="CI286" s="15"/>
      <c r="CJ286" s="15"/>
      <c r="CK286" s="1"/>
      <c r="CL286" s="1"/>
      <c r="CM286" s="1"/>
      <c r="CN286" s="15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5"/>
      <c r="CI287" s="15"/>
      <c r="CJ287" s="15"/>
      <c r="CK287" s="1"/>
      <c r="CL287" s="1"/>
      <c r="CM287" s="1"/>
      <c r="CN287" s="15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5"/>
      <c r="CI288" s="15"/>
      <c r="CJ288" s="15"/>
      <c r="CK288" s="1"/>
      <c r="CL288" s="1"/>
      <c r="CM288" s="1"/>
      <c r="CN288" s="15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5"/>
      <c r="CI289" s="15"/>
      <c r="CJ289" s="15"/>
      <c r="CK289" s="1"/>
      <c r="CL289" s="1"/>
      <c r="CM289" s="1"/>
      <c r="CN289" s="15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5"/>
      <c r="CI290" s="15"/>
      <c r="CJ290" s="15"/>
      <c r="CK290" s="1"/>
      <c r="CL290" s="1"/>
      <c r="CM290" s="1"/>
      <c r="CN290" s="15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5"/>
      <c r="CI291" s="15"/>
      <c r="CJ291" s="15"/>
      <c r="CK291" s="1"/>
      <c r="CL291" s="1"/>
      <c r="CM291" s="1"/>
      <c r="CN291" s="15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5"/>
      <c r="CI292" s="15"/>
      <c r="CJ292" s="15"/>
      <c r="CK292" s="1"/>
      <c r="CL292" s="1"/>
      <c r="CM292" s="1"/>
      <c r="CN292" s="15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5"/>
      <c r="CI293" s="15"/>
      <c r="CJ293" s="15"/>
      <c r="CK293" s="1"/>
      <c r="CL293" s="1"/>
      <c r="CM293" s="1"/>
      <c r="CN293" s="15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5"/>
      <c r="CI294" s="15"/>
      <c r="CJ294" s="15"/>
      <c r="CK294" s="1"/>
      <c r="CL294" s="1"/>
      <c r="CM294" s="1"/>
      <c r="CN294" s="15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5"/>
      <c r="CI295" s="15"/>
      <c r="CJ295" s="15"/>
      <c r="CK295" s="1"/>
      <c r="CL295" s="1"/>
      <c r="CM295" s="1"/>
      <c r="CN295" s="15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5"/>
      <c r="CI296" s="15"/>
      <c r="CJ296" s="15"/>
      <c r="CK296" s="1"/>
      <c r="CL296" s="1"/>
      <c r="CM296" s="1"/>
      <c r="CN296" s="15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5"/>
      <c r="CI297" s="15"/>
      <c r="CJ297" s="15"/>
      <c r="CK297" s="1"/>
      <c r="CL297" s="1"/>
      <c r="CM297" s="1"/>
      <c r="CN297" s="15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5"/>
      <c r="CI298" s="15"/>
      <c r="CJ298" s="15"/>
      <c r="CK298" s="1"/>
      <c r="CL298" s="1"/>
      <c r="CM298" s="1"/>
      <c r="CN298" s="15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5"/>
      <c r="CI299" s="15"/>
      <c r="CJ299" s="15"/>
      <c r="CK299" s="1"/>
      <c r="CL299" s="1"/>
      <c r="CM299" s="1"/>
      <c r="CN299" s="15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5"/>
      <c r="CI300" s="15"/>
      <c r="CJ300" s="15"/>
      <c r="CK300" s="1"/>
      <c r="CL300" s="1"/>
      <c r="CM300" s="1"/>
      <c r="CN300" s="15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5"/>
      <c r="CI301" s="15"/>
      <c r="CJ301" s="15"/>
      <c r="CK301" s="1"/>
      <c r="CL301" s="1"/>
      <c r="CM301" s="1"/>
      <c r="CN301" s="15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5"/>
      <c r="CI302" s="15"/>
      <c r="CJ302" s="15"/>
      <c r="CK302" s="1"/>
      <c r="CL302" s="1"/>
      <c r="CM302" s="1"/>
      <c r="CN302" s="15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5"/>
      <c r="CI303" s="15"/>
      <c r="CJ303" s="15"/>
      <c r="CK303" s="1"/>
      <c r="CL303" s="1"/>
      <c r="CM303" s="1"/>
      <c r="CN303" s="15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5"/>
      <c r="CI304" s="15"/>
      <c r="CJ304" s="15"/>
      <c r="CK304" s="1"/>
      <c r="CL304" s="1"/>
      <c r="CM304" s="1"/>
      <c r="CN304" s="15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5"/>
      <c r="CI305" s="15"/>
      <c r="CJ305" s="15"/>
      <c r="CK305" s="1"/>
      <c r="CL305" s="1"/>
      <c r="CM305" s="1"/>
      <c r="CN305" s="15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5"/>
      <c r="CI306" s="15"/>
      <c r="CJ306" s="15"/>
      <c r="CK306" s="1"/>
      <c r="CL306" s="1"/>
      <c r="CM306" s="1"/>
      <c r="CN306" s="15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5"/>
      <c r="CI307" s="15"/>
      <c r="CJ307" s="15"/>
      <c r="CK307" s="1"/>
      <c r="CL307" s="1"/>
      <c r="CM307" s="1"/>
      <c r="CN307" s="15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5"/>
      <c r="CI308" s="15"/>
      <c r="CJ308" s="15"/>
      <c r="CK308" s="1"/>
      <c r="CL308" s="1"/>
      <c r="CM308" s="1"/>
      <c r="CN308" s="15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5"/>
      <c r="CI309" s="15"/>
      <c r="CJ309" s="15"/>
      <c r="CK309" s="1"/>
      <c r="CL309" s="1"/>
      <c r="CM309" s="1"/>
      <c r="CN309" s="15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5"/>
      <c r="CI310" s="15"/>
      <c r="CJ310" s="15"/>
      <c r="CK310" s="1"/>
      <c r="CL310" s="1"/>
      <c r="CM310" s="1"/>
      <c r="CN310" s="15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5"/>
      <c r="CI311" s="15"/>
      <c r="CJ311" s="15"/>
      <c r="CK311" s="1"/>
      <c r="CL311" s="1"/>
      <c r="CM311" s="1"/>
      <c r="CN311" s="15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5"/>
      <c r="CI312" s="15"/>
      <c r="CJ312" s="15"/>
      <c r="CK312" s="1"/>
      <c r="CL312" s="1"/>
      <c r="CM312" s="1"/>
      <c r="CN312" s="15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5"/>
      <c r="CI313" s="15"/>
      <c r="CJ313" s="15"/>
      <c r="CK313" s="1"/>
      <c r="CL313" s="1"/>
      <c r="CM313" s="1"/>
      <c r="CN313" s="15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5"/>
      <c r="CI314" s="15"/>
      <c r="CJ314" s="15"/>
      <c r="CK314" s="1"/>
      <c r="CL314" s="1"/>
      <c r="CM314" s="1"/>
      <c r="CN314" s="15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5"/>
      <c r="CI315" s="15"/>
      <c r="CJ315" s="15"/>
      <c r="CK315" s="1"/>
      <c r="CL315" s="1"/>
      <c r="CM315" s="1"/>
      <c r="CN315" s="15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5"/>
      <c r="CI316" s="15"/>
      <c r="CJ316" s="15"/>
      <c r="CK316" s="1"/>
      <c r="CL316" s="1"/>
      <c r="CM316" s="1"/>
      <c r="CN316" s="15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5"/>
      <c r="CI317" s="15"/>
      <c r="CJ317" s="15"/>
      <c r="CK317" s="1"/>
      <c r="CL317" s="1"/>
      <c r="CM317" s="1"/>
      <c r="CN317" s="15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5"/>
      <c r="CI318" s="15"/>
      <c r="CJ318" s="15"/>
      <c r="CK318" s="1"/>
      <c r="CL318" s="1"/>
      <c r="CM318" s="1"/>
      <c r="CN318" s="15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5"/>
      <c r="CI319" s="15"/>
      <c r="CJ319" s="15"/>
      <c r="CK319" s="1"/>
      <c r="CL319" s="1"/>
      <c r="CM319" s="1"/>
      <c r="CN319" s="15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5"/>
      <c r="CI320" s="15"/>
      <c r="CJ320" s="15"/>
      <c r="CK320" s="1"/>
      <c r="CL320" s="1"/>
      <c r="CM320" s="1"/>
      <c r="CN320" s="15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5"/>
      <c r="CI321" s="15"/>
      <c r="CJ321" s="15"/>
      <c r="CK321" s="1"/>
      <c r="CL321" s="1"/>
      <c r="CM321" s="1"/>
      <c r="CN321" s="15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5"/>
      <c r="CI322" s="15"/>
      <c r="CJ322" s="15"/>
      <c r="CK322" s="1"/>
      <c r="CL322" s="1"/>
      <c r="CM322" s="1"/>
      <c r="CN322" s="15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5"/>
      <c r="CI323" s="15"/>
      <c r="CJ323" s="15"/>
      <c r="CK323" s="1"/>
      <c r="CL323" s="1"/>
      <c r="CM323" s="1"/>
      <c r="CN323" s="15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5"/>
      <c r="CI324" s="15"/>
      <c r="CJ324" s="15"/>
      <c r="CK324" s="1"/>
      <c r="CL324" s="1"/>
      <c r="CM324" s="1"/>
      <c r="CN324" s="15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5"/>
      <c r="CI325" s="15"/>
      <c r="CJ325" s="15"/>
      <c r="CK325" s="1"/>
      <c r="CL325" s="1"/>
      <c r="CM325" s="1"/>
      <c r="CN325" s="15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5"/>
      <c r="CI326" s="15"/>
      <c r="CJ326" s="15"/>
      <c r="CK326" s="1"/>
      <c r="CL326" s="1"/>
      <c r="CM326" s="1"/>
      <c r="CN326" s="15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5"/>
      <c r="CI327" s="15"/>
      <c r="CJ327" s="15"/>
      <c r="CK327" s="1"/>
      <c r="CL327" s="1"/>
      <c r="CM327" s="1"/>
      <c r="CN327" s="15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5"/>
      <c r="CI328" s="15"/>
      <c r="CJ328" s="15"/>
      <c r="CK328" s="1"/>
      <c r="CL328" s="1"/>
      <c r="CM328" s="1"/>
      <c r="CN328" s="15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5"/>
      <c r="CI329" s="15"/>
      <c r="CJ329" s="15"/>
      <c r="CK329" s="1"/>
      <c r="CL329" s="1"/>
      <c r="CM329" s="1"/>
      <c r="CN329" s="15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5"/>
      <c r="CI330" s="15"/>
      <c r="CJ330" s="15"/>
      <c r="CK330" s="1"/>
      <c r="CL330" s="1"/>
      <c r="CM330" s="1"/>
      <c r="CN330" s="15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5"/>
      <c r="CI331" s="15"/>
      <c r="CJ331" s="15"/>
      <c r="CK331" s="1"/>
      <c r="CL331" s="1"/>
      <c r="CM331" s="1"/>
      <c r="CN331" s="15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5"/>
      <c r="CI332" s="15"/>
      <c r="CJ332" s="15"/>
      <c r="CK332" s="1"/>
      <c r="CL332" s="1"/>
      <c r="CM332" s="1"/>
      <c r="CN332" s="15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5"/>
      <c r="CI333" s="15"/>
      <c r="CJ333" s="15"/>
      <c r="CK333" s="1"/>
      <c r="CL333" s="1"/>
      <c r="CM333" s="1"/>
      <c r="CN333" s="15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5"/>
      <c r="CI334" s="15"/>
      <c r="CJ334" s="15"/>
      <c r="CK334" s="1"/>
      <c r="CL334" s="1"/>
      <c r="CM334" s="1"/>
      <c r="CN334" s="15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5"/>
      <c r="CI335" s="15"/>
      <c r="CJ335" s="15"/>
      <c r="CK335" s="1"/>
      <c r="CL335" s="1"/>
      <c r="CM335" s="1"/>
      <c r="CN335" s="15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5"/>
      <c r="CI336" s="15"/>
      <c r="CJ336" s="15"/>
      <c r="CK336" s="1"/>
      <c r="CL336" s="1"/>
      <c r="CM336" s="1"/>
      <c r="CN336" s="15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5"/>
      <c r="CI337" s="15"/>
      <c r="CJ337" s="15"/>
      <c r="CK337" s="1"/>
      <c r="CL337" s="1"/>
      <c r="CM337" s="1"/>
      <c r="CN337" s="15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5"/>
      <c r="CI338" s="15"/>
      <c r="CJ338" s="15"/>
      <c r="CK338" s="1"/>
      <c r="CL338" s="1"/>
      <c r="CM338" s="1"/>
      <c r="CN338" s="15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5"/>
      <c r="CI339" s="15"/>
      <c r="CJ339" s="15"/>
      <c r="CK339" s="1"/>
      <c r="CL339" s="1"/>
      <c r="CM339" s="1"/>
      <c r="CN339" s="15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5"/>
      <c r="CI340" s="15"/>
      <c r="CJ340" s="15"/>
      <c r="CK340" s="1"/>
      <c r="CL340" s="1"/>
      <c r="CM340" s="1"/>
      <c r="CN340" s="15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5"/>
      <c r="CI341" s="15"/>
      <c r="CJ341" s="15"/>
      <c r="CK341" s="1"/>
      <c r="CL341" s="1"/>
      <c r="CM341" s="1"/>
      <c r="CN341" s="15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5"/>
      <c r="CI342" s="15"/>
      <c r="CJ342" s="15"/>
      <c r="CK342" s="1"/>
      <c r="CL342" s="1"/>
      <c r="CM342" s="1"/>
      <c r="CN342" s="15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5"/>
      <c r="CI343" s="15"/>
      <c r="CJ343" s="15"/>
      <c r="CK343" s="1"/>
      <c r="CL343" s="1"/>
      <c r="CM343" s="1"/>
      <c r="CN343" s="15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5"/>
      <c r="CI344" s="15"/>
      <c r="CJ344" s="15"/>
      <c r="CK344" s="1"/>
      <c r="CL344" s="1"/>
      <c r="CM344" s="1"/>
      <c r="CN344" s="15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5"/>
      <c r="CI345" s="15"/>
      <c r="CJ345" s="15"/>
      <c r="CK345" s="1"/>
      <c r="CL345" s="1"/>
      <c r="CM345" s="1"/>
      <c r="CN345" s="15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5"/>
      <c r="CI346" s="15"/>
      <c r="CJ346" s="15"/>
      <c r="CK346" s="1"/>
      <c r="CL346" s="1"/>
      <c r="CM346" s="1"/>
      <c r="CN346" s="15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5"/>
      <c r="CI347" s="15"/>
      <c r="CJ347" s="15"/>
      <c r="CK347" s="1"/>
      <c r="CL347" s="1"/>
      <c r="CM347" s="1"/>
      <c r="CN347" s="15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5"/>
      <c r="CI348" s="15"/>
      <c r="CJ348" s="15"/>
      <c r="CK348" s="1"/>
      <c r="CL348" s="1"/>
      <c r="CM348" s="1"/>
      <c r="CN348" s="15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5"/>
      <c r="CI349" s="15"/>
      <c r="CJ349" s="15"/>
      <c r="CK349" s="1"/>
      <c r="CL349" s="1"/>
      <c r="CM349" s="1"/>
      <c r="CN349" s="15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5"/>
      <c r="CI350" s="15"/>
      <c r="CJ350" s="15"/>
      <c r="CK350" s="1"/>
      <c r="CL350" s="1"/>
      <c r="CM350" s="1"/>
      <c r="CN350" s="15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5"/>
      <c r="CI351" s="15"/>
      <c r="CJ351" s="15"/>
      <c r="CK351" s="1"/>
      <c r="CL351" s="1"/>
      <c r="CM351" s="1"/>
      <c r="CN351" s="15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5"/>
      <c r="CI352" s="15"/>
      <c r="CJ352" s="15"/>
      <c r="CK352" s="1"/>
      <c r="CL352" s="1"/>
      <c r="CM352" s="1"/>
      <c r="CN352" s="15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5"/>
      <c r="CI353" s="15"/>
      <c r="CJ353" s="15"/>
      <c r="CK353" s="1"/>
      <c r="CL353" s="1"/>
      <c r="CM353" s="1"/>
      <c r="CN353" s="15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5"/>
      <c r="CI354" s="15"/>
      <c r="CJ354" s="15"/>
      <c r="CK354" s="1"/>
      <c r="CL354" s="1"/>
      <c r="CM354" s="1"/>
      <c r="CN354" s="15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5"/>
      <c r="CI355" s="15"/>
      <c r="CJ355" s="15"/>
      <c r="CK355" s="1"/>
      <c r="CL355" s="1"/>
      <c r="CM355" s="1"/>
      <c r="CN355" s="15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5"/>
      <c r="CI356" s="15"/>
      <c r="CJ356" s="15"/>
      <c r="CK356" s="1"/>
      <c r="CL356" s="1"/>
      <c r="CM356" s="1"/>
      <c r="CN356" s="15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5"/>
      <c r="CI357" s="15"/>
      <c r="CJ357" s="15"/>
      <c r="CK357" s="1"/>
      <c r="CL357" s="1"/>
      <c r="CM357" s="1"/>
      <c r="CN357" s="15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5"/>
      <c r="CI358" s="15"/>
      <c r="CJ358" s="15"/>
      <c r="CK358" s="1"/>
      <c r="CL358" s="1"/>
      <c r="CM358" s="1"/>
      <c r="CN358" s="15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5"/>
      <c r="CI359" s="15"/>
      <c r="CJ359" s="15"/>
      <c r="CK359" s="1"/>
      <c r="CL359" s="1"/>
      <c r="CM359" s="1"/>
      <c r="CN359" s="15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5"/>
      <c r="CI360" s="15"/>
      <c r="CJ360" s="15"/>
      <c r="CK360" s="1"/>
      <c r="CL360" s="1"/>
      <c r="CM360" s="1"/>
      <c r="CN360" s="15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5"/>
      <c r="CI361" s="15"/>
      <c r="CJ361" s="15"/>
      <c r="CK361" s="1"/>
      <c r="CL361" s="1"/>
      <c r="CM361" s="1"/>
      <c r="CN361" s="15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5"/>
      <c r="CI362" s="15"/>
      <c r="CJ362" s="15"/>
      <c r="CK362" s="1"/>
      <c r="CL362" s="1"/>
      <c r="CM362" s="1"/>
      <c r="CN362" s="15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5"/>
      <c r="CI363" s="15"/>
      <c r="CJ363" s="15"/>
      <c r="CK363" s="1"/>
      <c r="CL363" s="1"/>
      <c r="CM363" s="1"/>
      <c r="CN363" s="15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5"/>
      <c r="CI364" s="15"/>
      <c r="CJ364" s="15"/>
      <c r="CK364" s="1"/>
      <c r="CL364" s="1"/>
      <c r="CM364" s="1"/>
      <c r="CN364" s="15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5"/>
      <c r="CI365" s="15"/>
      <c r="CJ365" s="15"/>
      <c r="CK365" s="1"/>
      <c r="CL365" s="1"/>
      <c r="CM365" s="1"/>
      <c r="CN365" s="15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5"/>
      <c r="CI366" s="15"/>
      <c r="CJ366" s="15"/>
      <c r="CK366" s="1"/>
      <c r="CL366" s="1"/>
      <c r="CM366" s="1"/>
      <c r="CN366" s="15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5"/>
      <c r="CI367" s="15"/>
      <c r="CJ367" s="15"/>
      <c r="CK367" s="1"/>
      <c r="CL367" s="1"/>
      <c r="CM367" s="1"/>
      <c r="CN367" s="15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5"/>
      <c r="CI368" s="15"/>
      <c r="CJ368" s="15"/>
      <c r="CK368" s="1"/>
      <c r="CL368" s="1"/>
      <c r="CM368" s="1"/>
      <c r="CN368" s="15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5"/>
      <c r="CI369" s="15"/>
      <c r="CJ369" s="15"/>
      <c r="CK369" s="1"/>
      <c r="CL369" s="1"/>
      <c r="CM369" s="1"/>
      <c r="CN369" s="15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5"/>
      <c r="CI370" s="15"/>
      <c r="CJ370" s="15"/>
      <c r="CK370" s="1"/>
      <c r="CL370" s="1"/>
      <c r="CM370" s="1"/>
      <c r="CN370" s="15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5"/>
      <c r="CI371" s="15"/>
      <c r="CJ371" s="15"/>
      <c r="CK371" s="1"/>
      <c r="CL371" s="1"/>
      <c r="CM371" s="1"/>
      <c r="CN371" s="15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5"/>
      <c r="CI372" s="15"/>
      <c r="CJ372" s="15"/>
      <c r="CK372" s="1"/>
      <c r="CL372" s="1"/>
      <c r="CM372" s="1"/>
      <c r="CN372" s="15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5"/>
      <c r="CI373" s="15"/>
      <c r="CJ373" s="15"/>
      <c r="CK373" s="1"/>
      <c r="CL373" s="1"/>
      <c r="CM373" s="1"/>
      <c r="CN373" s="15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5"/>
      <c r="CI374" s="15"/>
      <c r="CJ374" s="15"/>
      <c r="CK374" s="1"/>
      <c r="CL374" s="1"/>
      <c r="CM374" s="1"/>
      <c r="CN374" s="15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5"/>
      <c r="CI375" s="15"/>
      <c r="CJ375" s="15"/>
      <c r="CK375" s="1"/>
      <c r="CL375" s="1"/>
      <c r="CM375" s="1"/>
      <c r="CN375" s="15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5"/>
      <c r="CI376" s="15"/>
      <c r="CJ376" s="15"/>
      <c r="CK376" s="1"/>
      <c r="CL376" s="1"/>
      <c r="CM376" s="1"/>
      <c r="CN376" s="15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5"/>
      <c r="CI377" s="15"/>
      <c r="CJ377" s="15"/>
      <c r="CK377" s="1"/>
      <c r="CL377" s="1"/>
      <c r="CM377" s="1"/>
      <c r="CN377" s="15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5"/>
      <c r="CI378" s="15"/>
      <c r="CJ378" s="15"/>
      <c r="CK378" s="1"/>
      <c r="CL378" s="1"/>
      <c r="CM378" s="1"/>
      <c r="CN378" s="15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5"/>
      <c r="CI379" s="15"/>
      <c r="CJ379" s="15"/>
      <c r="CK379" s="1"/>
      <c r="CL379" s="1"/>
      <c r="CM379" s="1"/>
      <c r="CN379" s="15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5"/>
      <c r="CI380" s="15"/>
      <c r="CJ380" s="15"/>
      <c r="CK380" s="1"/>
      <c r="CL380" s="1"/>
      <c r="CM380" s="1"/>
      <c r="CN380" s="15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5"/>
      <c r="CI381" s="15"/>
      <c r="CJ381" s="15"/>
      <c r="CK381" s="1"/>
      <c r="CL381" s="1"/>
      <c r="CM381" s="1"/>
      <c r="CN381" s="15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5"/>
      <c r="CI382" s="15"/>
      <c r="CJ382" s="15"/>
      <c r="CK382" s="1"/>
      <c r="CL382" s="1"/>
      <c r="CM382" s="1"/>
      <c r="CN382" s="15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5"/>
      <c r="CI383" s="15"/>
      <c r="CJ383" s="15"/>
      <c r="CK383" s="1"/>
      <c r="CL383" s="1"/>
      <c r="CM383" s="1"/>
      <c r="CN383" s="15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5"/>
      <c r="CI384" s="15"/>
      <c r="CJ384" s="15"/>
      <c r="CK384" s="1"/>
      <c r="CL384" s="1"/>
      <c r="CM384" s="1"/>
      <c r="CN384" s="15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5"/>
      <c r="CI385" s="15"/>
      <c r="CJ385" s="15"/>
      <c r="CK385" s="1"/>
      <c r="CL385" s="1"/>
      <c r="CM385" s="1"/>
      <c r="CN385" s="15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5"/>
      <c r="CI386" s="15"/>
      <c r="CJ386" s="15"/>
      <c r="CK386" s="1"/>
      <c r="CL386" s="1"/>
      <c r="CM386" s="1"/>
      <c r="CN386" s="15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5"/>
      <c r="CI387" s="15"/>
      <c r="CJ387" s="15"/>
      <c r="CK387" s="1"/>
      <c r="CL387" s="1"/>
      <c r="CM387" s="1"/>
      <c r="CN387" s="15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5"/>
      <c r="CI388" s="15"/>
      <c r="CJ388" s="15"/>
      <c r="CK388" s="1"/>
      <c r="CL388" s="1"/>
      <c r="CM388" s="1"/>
      <c r="CN388" s="15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5"/>
      <c r="CI389" s="15"/>
      <c r="CJ389" s="15"/>
      <c r="CK389" s="1"/>
      <c r="CL389" s="1"/>
      <c r="CM389" s="1"/>
      <c r="CN389" s="15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5"/>
      <c r="CI390" s="15"/>
      <c r="CJ390" s="15"/>
      <c r="CK390" s="1"/>
      <c r="CL390" s="1"/>
      <c r="CM390" s="1"/>
      <c r="CN390" s="15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5"/>
      <c r="CI391" s="15"/>
      <c r="CJ391" s="15"/>
      <c r="CK391" s="1"/>
      <c r="CL391" s="1"/>
      <c r="CM391" s="1"/>
      <c r="CN391" s="15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5"/>
      <c r="CI392" s="15"/>
      <c r="CJ392" s="15"/>
      <c r="CK392" s="1"/>
      <c r="CL392" s="1"/>
      <c r="CM392" s="1"/>
      <c r="CN392" s="15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5"/>
      <c r="CI393" s="15"/>
      <c r="CJ393" s="15"/>
      <c r="CK393" s="1"/>
      <c r="CL393" s="1"/>
      <c r="CM393" s="1"/>
      <c r="CN393" s="15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5"/>
      <c r="CI394" s="15"/>
      <c r="CJ394" s="15"/>
      <c r="CK394" s="1"/>
      <c r="CL394" s="1"/>
      <c r="CM394" s="1"/>
      <c r="CN394" s="15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5"/>
      <c r="CI395" s="15"/>
      <c r="CJ395" s="15"/>
      <c r="CK395" s="1"/>
      <c r="CL395" s="1"/>
      <c r="CM395" s="1"/>
      <c r="CN395" s="15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5"/>
      <c r="CI396" s="15"/>
      <c r="CJ396" s="15"/>
      <c r="CK396" s="1"/>
      <c r="CL396" s="1"/>
      <c r="CM396" s="1"/>
      <c r="CN396" s="15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5"/>
      <c r="CI397" s="15"/>
      <c r="CJ397" s="15"/>
      <c r="CK397" s="1"/>
      <c r="CL397" s="1"/>
      <c r="CM397" s="1"/>
      <c r="CN397" s="15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5"/>
      <c r="CI398" s="15"/>
      <c r="CJ398" s="15"/>
      <c r="CK398" s="1"/>
      <c r="CL398" s="1"/>
      <c r="CM398" s="1"/>
      <c r="CN398" s="15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5"/>
      <c r="CI399" s="15"/>
      <c r="CJ399" s="15"/>
      <c r="CK399" s="1"/>
      <c r="CL399" s="1"/>
      <c r="CM399" s="1"/>
      <c r="CN399" s="15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5"/>
      <c r="CI400" s="15"/>
      <c r="CJ400" s="15"/>
      <c r="CK400" s="1"/>
      <c r="CL400" s="1"/>
      <c r="CM400" s="1"/>
      <c r="CN400" s="15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5"/>
      <c r="CI401" s="15"/>
      <c r="CJ401" s="15"/>
      <c r="CK401" s="1"/>
      <c r="CL401" s="1"/>
      <c r="CM401" s="1"/>
      <c r="CN401" s="15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5"/>
      <c r="CI402" s="15"/>
      <c r="CJ402" s="15"/>
      <c r="CK402" s="1"/>
      <c r="CL402" s="1"/>
      <c r="CM402" s="1"/>
      <c r="CN402" s="15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5"/>
      <c r="CI403" s="15"/>
      <c r="CJ403" s="15"/>
      <c r="CK403" s="1"/>
      <c r="CL403" s="1"/>
      <c r="CM403" s="1"/>
      <c r="CN403" s="15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5"/>
      <c r="CI404" s="15"/>
      <c r="CJ404" s="15"/>
      <c r="CK404" s="1"/>
      <c r="CL404" s="1"/>
      <c r="CM404" s="1"/>
      <c r="CN404" s="15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5"/>
      <c r="CI405" s="15"/>
      <c r="CJ405" s="15"/>
      <c r="CK405" s="1"/>
      <c r="CL405" s="1"/>
      <c r="CM405" s="1"/>
      <c r="CN405" s="15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5"/>
      <c r="CI406" s="15"/>
      <c r="CJ406" s="15"/>
      <c r="CK406" s="1"/>
      <c r="CL406" s="1"/>
      <c r="CM406" s="1"/>
      <c r="CN406" s="15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5"/>
      <c r="CI407" s="15"/>
      <c r="CJ407" s="15"/>
      <c r="CK407" s="1"/>
      <c r="CL407" s="1"/>
      <c r="CM407" s="1"/>
      <c r="CN407" s="15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5"/>
      <c r="CI408" s="15"/>
      <c r="CJ408" s="15"/>
      <c r="CK408" s="1"/>
      <c r="CL408" s="1"/>
      <c r="CM408" s="1"/>
      <c r="CN408" s="15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5"/>
      <c r="CI409" s="15"/>
      <c r="CJ409" s="15"/>
      <c r="CK409" s="1"/>
      <c r="CL409" s="1"/>
      <c r="CM409" s="1"/>
      <c r="CN409" s="15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5"/>
      <c r="CI410" s="15"/>
      <c r="CJ410" s="15"/>
      <c r="CK410" s="1"/>
      <c r="CL410" s="1"/>
      <c r="CM410" s="1"/>
      <c r="CN410" s="15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5"/>
      <c r="CI411" s="15"/>
      <c r="CJ411" s="15"/>
      <c r="CK411" s="1"/>
      <c r="CL411" s="1"/>
      <c r="CM411" s="1"/>
      <c r="CN411" s="15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5"/>
      <c r="CI412" s="15"/>
      <c r="CJ412" s="15"/>
      <c r="CK412" s="1"/>
      <c r="CL412" s="1"/>
      <c r="CM412" s="1"/>
      <c r="CN412" s="15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5"/>
      <c r="CI413" s="15"/>
      <c r="CJ413" s="15"/>
      <c r="CK413" s="1"/>
      <c r="CL413" s="1"/>
      <c r="CM413" s="1"/>
      <c r="CN413" s="15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5"/>
      <c r="CI414" s="15"/>
      <c r="CJ414" s="15"/>
      <c r="CK414" s="1"/>
      <c r="CL414" s="1"/>
      <c r="CM414" s="1"/>
      <c r="CN414" s="15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5"/>
      <c r="CI415" s="15"/>
      <c r="CJ415" s="15"/>
      <c r="CK415" s="1"/>
      <c r="CL415" s="1"/>
      <c r="CM415" s="1"/>
      <c r="CN415" s="15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5"/>
      <c r="CI416" s="15"/>
      <c r="CJ416" s="15"/>
      <c r="CK416" s="1"/>
      <c r="CL416" s="1"/>
      <c r="CM416" s="1"/>
      <c r="CN416" s="15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5"/>
      <c r="CI417" s="15"/>
      <c r="CJ417" s="15"/>
      <c r="CK417" s="1"/>
      <c r="CL417" s="1"/>
      <c r="CM417" s="1"/>
      <c r="CN417" s="15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5"/>
      <c r="CI418" s="15"/>
      <c r="CJ418" s="15"/>
      <c r="CK418" s="1"/>
      <c r="CL418" s="1"/>
      <c r="CM418" s="1"/>
      <c r="CN418" s="15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5"/>
      <c r="CI419" s="15"/>
      <c r="CJ419" s="15"/>
      <c r="CK419" s="1"/>
      <c r="CL419" s="1"/>
      <c r="CM419" s="1"/>
      <c r="CN419" s="15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5"/>
      <c r="CI420" s="15"/>
      <c r="CJ420" s="15"/>
      <c r="CK420" s="1"/>
      <c r="CL420" s="1"/>
      <c r="CM420" s="1"/>
      <c r="CN420" s="15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5"/>
      <c r="CI421" s="15"/>
      <c r="CJ421" s="15"/>
      <c r="CK421" s="1"/>
      <c r="CL421" s="1"/>
      <c r="CM421" s="1"/>
      <c r="CN421" s="15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5"/>
      <c r="CI422" s="15"/>
      <c r="CJ422" s="15"/>
      <c r="CK422" s="1"/>
      <c r="CL422" s="1"/>
      <c r="CM422" s="1"/>
      <c r="CN422" s="15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5"/>
      <c r="CI423" s="15"/>
      <c r="CJ423" s="15"/>
      <c r="CK423" s="1"/>
      <c r="CL423" s="1"/>
      <c r="CM423" s="1"/>
      <c r="CN423" s="15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5"/>
      <c r="CI424" s="15"/>
      <c r="CJ424" s="15"/>
      <c r="CK424" s="1"/>
      <c r="CL424" s="1"/>
      <c r="CM424" s="1"/>
      <c r="CN424" s="15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5"/>
      <c r="CI425" s="15"/>
      <c r="CJ425" s="15"/>
      <c r="CK425" s="1"/>
      <c r="CL425" s="1"/>
      <c r="CM425" s="1"/>
      <c r="CN425" s="15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5"/>
      <c r="CI426" s="15"/>
      <c r="CJ426" s="15"/>
      <c r="CK426" s="1"/>
      <c r="CL426" s="1"/>
      <c r="CM426" s="1"/>
      <c r="CN426" s="15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5"/>
      <c r="CI427" s="15"/>
      <c r="CJ427" s="15"/>
      <c r="CK427" s="1"/>
      <c r="CL427" s="1"/>
      <c r="CM427" s="1"/>
      <c r="CN427" s="15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5"/>
      <c r="CI428" s="15"/>
      <c r="CJ428" s="15"/>
      <c r="CK428" s="1"/>
      <c r="CL428" s="1"/>
      <c r="CM428" s="1"/>
      <c r="CN428" s="15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5"/>
      <c r="CI429" s="15"/>
      <c r="CJ429" s="15"/>
      <c r="CK429" s="1"/>
      <c r="CL429" s="1"/>
      <c r="CM429" s="1"/>
      <c r="CN429" s="15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5"/>
      <c r="CI430" s="15"/>
      <c r="CJ430" s="15"/>
      <c r="CK430" s="1"/>
      <c r="CL430" s="1"/>
      <c r="CM430" s="1"/>
      <c r="CN430" s="15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5"/>
      <c r="CI431" s="15"/>
      <c r="CJ431" s="15"/>
      <c r="CK431" s="1"/>
      <c r="CL431" s="1"/>
      <c r="CM431" s="1"/>
      <c r="CN431" s="15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5"/>
      <c r="CI432" s="15"/>
      <c r="CJ432" s="15"/>
      <c r="CK432" s="1"/>
      <c r="CL432" s="1"/>
      <c r="CM432" s="1"/>
      <c r="CN432" s="15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5"/>
      <c r="CI433" s="15"/>
      <c r="CJ433" s="15"/>
      <c r="CK433" s="1"/>
      <c r="CL433" s="1"/>
      <c r="CM433" s="1"/>
      <c r="CN433" s="15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5"/>
      <c r="CI434" s="15"/>
      <c r="CJ434" s="15"/>
      <c r="CK434" s="1"/>
      <c r="CL434" s="1"/>
      <c r="CM434" s="1"/>
      <c r="CN434" s="15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5"/>
      <c r="CI435" s="15"/>
      <c r="CJ435" s="15"/>
      <c r="CK435" s="1"/>
      <c r="CL435" s="1"/>
      <c r="CM435" s="1"/>
      <c r="CN435" s="15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5"/>
      <c r="CI436" s="15"/>
      <c r="CJ436" s="15"/>
      <c r="CK436" s="1"/>
      <c r="CL436" s="1"/>
      <c r="CM436" s="1"/>
      <c r="CN436" s="15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5"/>
      <c r="CI437" s="15"/>
      <c r="CJ437" s="15"/>
      <c r="CK437" s="1"/>
      <c r="CL437" s="1"/>
      <c r="CM437" s="1"/>
      <c r="CN437" s="15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5"/>
      <c r="CI438" s="15"/>
      <c r="CJ438" s="15"/>
      <c r="CK438" s="1"/>
      <c r="CL438" s="1"/>
      <c r="CM438" s="1"/>
      <c r="CN438" s="15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5"/>
      <c r="CI439" s="15"/>
      <c r="CJ439" s="15"/>
      <c r="CK439" s="1"/>
      <c r="CL439" s="1"/>
      <c r="CM439" s="1"/>
      <c r="CN439" s="15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5"/>
      <c r="CI440" s="15"/>
      <c r="CJ440" s="15"/>
      <c r="CK440" s="1"/>
      <c r="CL440" s="1"/>
      <c r="CM440" s="1"/>
      <c r="CN440" s="15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5"/>
      <c r="CI441" s="15"/>
      <c r="CJ441" s="15"/>
      <c r="CK441" s="1"/>
      <c r="CL441" s="1"/>
      <c r="CM441" s="1"/>
      <c r="CN441" s="15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5"/>
      <c r="CI442" s="15"/>
      <c r="CJ442" s="15"/>
      <c r="CK442" s="1"/>
      <c r="CL442" s="1"/>
      <c r="CM442" s="1"/>
      <c r="CN442" s="15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5"/>
      <c r="CI443" s="15"/>
      <c r="CJ443" s="15"/>
      <c r="CK443" s="1"/>
      <c r="CL443" s="1"/>
      <c r="CM443" s="1"/>
      <c r="CN443" s="15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5"/>
      <c r="CI444" s="15"/>
      <c r="CJ444" s="15"/>
      <c r="CK444" s="1"/>
      <c r="CL444" s="1"/>
      <c r="CM444" s="1"/>
      <c r="CN444" s="15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5"/>
      <c r="CI445" s="15"/>
      <c r="CJ445" s="15"/>
      <c r="CK445" s="1"/>
      <c r="CL445" s="1"/>
      <c r="CM445" s="1"/>
      <c r="CN445" s="15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5"/>
      <c r="CI446" s="15"/>
      <c r="CJ446" s="15"/>
      <c r="CK446" s="1"/>
      <c r="CL446" s="1"/>
      <c r="CM446" s="1"/>
      <c r="CN446" s="15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5"/>
      <c r="CI447" s="15"/>
      <c r="CJ447" s="15"/>
      <c r="CK447" s="1"/>
      <c r="CL447" s="1"/>
      <c r="CM447" s="1"/>
      <c r="CN447" s="15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5"/>
      <c r="CI448" s="15"/>
      <c r="CJ448" s="15"/>
      <c r="CK448" s="1"/>
      <c r="CL448" s="1"/>
      <c r="CM448" s="1"/>
      <c r="CN448" s="15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5"/>
      <c r="CI449" s="15"/>
      <c r="CJ449" s="15"/>
      <c r="CK449" s="1"/>
      <c r="CL449" s="1"/>
      <c r="CM449" s="1"/>
      <c r="CN449" s="15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5"/>
      <c r="CI450" s="15"/>
      <c r="CJ450" s="15"/>
      <c r="CK450" s="1"/>
      <c r="CL450" s="1"/>
      <c r="CM450" s="1"/>
      <c r="CN450" s="15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5"/>
      <c r="CI451" s="15"/>
      <c r="CJ451" s="15"/>
      <c r="CK451" s="1"/>
      <c r="CL451" s="1"/>
      <c r="CM451" s="1"/>
      <c r="CN451" s="15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5"/>
      <c r="CI452" s="15"/>
      <c r="CJ452" s="15"/>
      <c r="CK452" s="1"/>
      <c r="CL452" s="1"/>
      <c r="CM452" s="1"/>
      <c r="CN452" s="15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5"/>
      <c r="CI453" s="15"/>
      <c r="CJ453" s="15"/>
      <c r="CK453" s="1"/>
      <c r="CL453" s="1"/>
      <c r="CM453" s="1"/>
      <c r="CN453" s="15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5"/>
      <c r="CI454" s="15"/>
      <c r="CJ454" s="15"/>
      <c r="CK454" s="1"/>
      <c r="CL454" s="1"/>
      <c r="CM454" s="1"/>
      <c r="CN454" s="15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5"/>
      <c r="CI455" s="15"/>
      <c r="CJ455" s="15"/>
      <c r="CK455" s="1"/>
      <c r="CL455" s="1"/>
      <c r="CM455" s="1"/>
      <c r="CN455" s="15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5"/>
      <c r="CI456" s="15"/>
      <c r="CJ456" s="15"/>
      <c r="CK456" s="1"/>
      <c r="CL456" s="1"/>
      <c r="CM456" s="1"/>
      <c r="CN456" s="15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5"/>
      <c r="CI457" s="15"/>
      <c r="CJ457" s="15"/>
      <c r="CK457" s="1"/>
      <c r="CL457" s="1"/>
      <c r="CM457" s="1"/>
      <c r="CN457" s="15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5"/>
      <c r="CI458" s="15"/>
      <c r="CJ458" s="15"/>
      <c r="CK458" s="1"/>
      <c r="CL458" s="1"/>
      <c r="CM458" s="1"/>
      <c r="CN458" s="15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5"/>
      <c r="CI459" s="15"/>
      <c r="CJ459" s="15"/>
      <c r="CK459" s="1"/>
      <c r="CL459" s="1"/>
      <c r="CM459" s="1"/>
      <c r="CN459" s="15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5"/>
      <c r="CI460" s="15"/>
      <c r="CJ460" s="15"/>
      <c r="CK460" s="1"/>
      <c r="CL460" s="1"/>
      <c r="CM460" s="1"/>
      <c r="CN460" s="15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5"/>
      <c r="CI461" s="15"/>
      <c r="CJ461" s="15"/>
      <c r="CK461" s="1"/>
      <c r="CL461" s="1"/>
      <c r="CM461" s="1"/>
      <c r="CN461" s="15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5"/>
      <c r="CI462" s="15"/>
      <c r="CJ462" s="15"/>
      <c r="CK462" s="1"/>
      <c r="CL462" s="1"/>
      <c r="CM462" s="1"/>
      <c r="CN462" s="15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5"/>
      <c r="CI463" s="15"/>
      <c r="CJ463" s="15"/>
      <c r="CK463" s="1"/>
      <c r="CL463" s="1"/>
      <c r="CM463" s="1"/>
      <c r="CN463" s="15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5"/>
      <c r="CI464" s="15"/>
      <c r="CJ464" s="15"/>
      <c r="CK464" s="1"/>
      <c r="CL464" s="1"/>
      <c r="CM464" s="1"/>
      <c r="CN464" s="15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5"/>
      <c r="CI465" s="15"/>
      <c r="CJ465" s="15"/>
      <c r="CK465" s="1"/>
      <c r="CL465" s="1"/>
      <c r="CM465" s="1"/>
      <c r="CN465" s="15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5"/>
      <c r="CI466" s="15"/>
      <c r="CJ466" s="15"/>
      <c r="CK466" s="1"/>
      <c r="CL466" s="1"/>
      <c r="CM466" s="1"/>
      <c r="CN466" s="15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5"/>
      <c r="CI467" s="15"/>
      <c r="CJ467" s="15"/>
      <c r="CK467" s="1"/>
      <c r="CL467" s="1"/>
      <c r="CM467" s="1"/>
      <c r="CN467" s="15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5"/>
      <c r="CI468" s="15"/>
      <c r="CJ468" s="15"/>
      <c r="CK468" s="1"/>
      <c r="CL468" s="1"/>
      <c r="CM468" s="1"/>
      <c r="CN468" s="15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5"/>
      <c r="CI469" s="15"/>
      <c r="CJ469" s="15"/>
      <c r="CK469" s="1"/>
      <c r="CL469" s="1"/>
      <c r="CM469" s="1"/>
      <c r="CN469" s="15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5"/>
      <c r="CI470" s="15"/>
      <c r="CJ470" s="15"/>
      <c r="CK470" s="1"/>
      <c r="CL470" s="1"/>
      <c r="CM470" s="1"/>
      <c r="CN470" s="15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5"/>
      <c r="CI471" s="15"/>
      <c r="CJ471" s="15"/>
      <c r="CK471" s="1"/>
      <c r="CL471" s="1"/>
      <c r="CM471" s="1"/>
      <c r="CN471" s="15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5"/>
      <c r="CI472" s="15"/>
      <c r="CJ472" s="15"/>
      <c r="CK472" s="1"/>
      <c r="CL472" s="1"/>
      <c r="CM472" s="1"/>
      <c r="CN472" s="15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5"/>
      <c r="CI473" s="15"/>
      <c r="CJ473" s="15"/>
      <c r="CK473" s="1"/>
      <c r="CL473" s="1"/>
      <c r="CM473" s="1"/>
      <c r="CN473" s="15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5"/>
      <c r="CI474" s="15"/>
      <c r="CJ474" s="15"/>
      <c r="CK474" s="1"/>
      <c r="CL474" s="1"/>
      <c r="CM474" s="1"/>
      <c r="CN474" s="15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5"/>
      <c r="CI475" s="15"/>
      <c r="CJ475" s="15"/>
      <c r="CK475" s="1"/>
      <c r="CL475" s="1"/>
      <c r="CM475" s="1"/>
      <c r="CN475" s="15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5"/>
      <c r="CI476" s="15"/>
      <c r="CJ476" s="15"/>
      <c r="CK476" s="1"/>
      <c r="CL476" s="1"/>
      <c r="CM476" s="1"/>
      <c r="CN476" s="15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5"/>
      <c r="CI477" s="15"/>
      <c r="CJ477" s="15"/>
      <c r="CK477" s="1"/>
      <c r="CL477" s="1"/>
      <c r="CM477" s="1"/>
      <c r="CN477" s="15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5"/>
      <c r="CI478" s="15"/>
      <c r="CJ478" s="15"/>
      <c r="CK478" s="1"/>
      <c r="CL478" s="1"/>
      <c r="CM478" s="1"/>
      <c r="CN478" s="15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5"/>
      <c r="CI479" s="15"/>
      <c r="CJ479" s="15"/>
      <c r="CK479" s="1"/>
      <c r="CL479" s="1"/>
      <c r="CM479" s="1"/>
      <c r="CN479" s="15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5"/>
      <c r="CI480" s="15"/>
      <c r="CJ480" s="15"/>
      <c r="CK480" s="1"/>
      <c r="CL480" s="1"/>
      <c r="CM480" s="1"/>
      <c r="CN480" s="15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5"/>
      <c r="CI481" s="15"/>
      <c r="CJ481" s="15"/>
      <c r="CK481" s="1"/>
      <c r="CL481" s="1"/>
      <c r="CM481" s="1"/>
      <c r="CN481" s="15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5"/>
      <c r="CI482" s="15"/>
      <c r="CJ482" s="15"/>
      <c r="CK482" s="1"/>
      <c r="CL482" s="1"/>
      <c r="CM482" s="1"/>
      <c r="CN482" s="15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5"/>
      <c r="CI483" s="15"/>
      <c r="CJ483" s="15"/>
      <c r="CK483" s="1"/>
      <c r="CL483" s="1"/>
      <c r="CM483" s="1"/>
      <c r="CN483" s="15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5"/>
      <c r="CI484" s="15"/>
      <c r="CJ484" s="15"/>
      <c r="CK484" s="1"/>
      <c r="CL484" s="1"/>
      <c r="CM484" s="1"/>
      <c r="CN484" s="15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5"/>
      <c r="CI485" s="15"/>
      <c r="CJ485" s="15"/>
      <c r="CK485" s="1"/>
      <c r="CL485" s="1"/>
      <c r="CM485" s="1"/>
      <c r="CN485" s="15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5"/>
      <c r="CI486" s="15"/>
      <c r="CJ486" s="15"/>
      <c r="CK486" s="1"/>
      <c r="CL486" s="1"/>
      <c r="CM486" s="1"/>
      <c r="CN486" s="15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5"/>
      <c r="CI487" s="15"/>
      <c r="CJ487" s="15"/>
      <c r="CK487" s="1"/>
      <c r="CL487" s="1"/>
      <c r="CM487" s="1"/>
      <c r="CN487" s="15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5"/>
      <c r="CI488" s="15"/>
      <c r="CJ488" s="15"/>
      <c r="CK488" s="1"/>
      <c r="CL488" s="1"/>
      <c r="CM488" s="1"/>
      <c r="CN488" s="15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5"/>
      <c r="CI489" s="15"/>
      <c r="CJ489" s="15"/>
      <c r="CK489" s="1"/>
      <c r="CL489" s="1"/>
      <c r="CM489" s="1"/>
      <c r="CN489" s="15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5"/>
      <c r="CI490" s="15"/>
      <c r="CJ490" s="15"/>
      <c r="CK490" s="1"/>
      <c r="CL490" s="1"/>
      <c r="CM490" s="1"/>
      <c r="CN490" s="15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5"/>
      <c r="CI491" s="15"/>
      <c r="CJ491" s="15"/>
      <c r="CK491" s="1"/>
      <c r="CL491" s="1"/>
      <c r="CM491" s="1"/>
      <c r="CN491" s="15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5"/>
      <c r="CI492" s="15"/>
      <c r="CJ492" s="15"/>
      <c r="CK492" s="1"/>
      <c r="CL492" s="1"/>
      <c r="CM492" s="1"/>
      <c r="CN492" s="15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5"/>
      <c r="CI493" s="15"/>
      <c r="CJ493" s="15"/>
      <c r="CK493" s="1"/>
      <c r="CL493" s="1"/>
      <c r="CM493" s="1"/>
      <c r="CN493" s="15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5"/>
      <c r="CI494" s="15"/>
      <c r="CJ494" s="15"/>
      <c r="CK494" s="1"/>
      <c r="CL494" s="1"/>
      <c r="CM494" s="1"/>
      <c r="CN494" s="15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5"/>
      <c r="CI495" s="15"/>
      <c r="CJ495" s="15"/>
      <c r="CK495" s="1"/>
      <c r="CL495" s="1"/>
      <c r="CM495" s="1"/>
      <c r="CN495" s="15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5"/>
      <c r="CI496" s="15"/>
      <c r="CJ496" s="15"/>
      <c r="CK496" s="1"/>
      <c r="CL496" s="1"/>
      <c r="CM496" s="1"/>
      <c r="CN496" s="15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5"/>
      <c r="CI497" s="15"/>
      <c r="CJ497" s="15"/>
      <c r="CK497" s="1"/>
      <c r="CL497" s="1"/>
      <c r="CM497" s="1"/>
      <c r="CN497" s="15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5"/>
      <c r="CI498" s="15"/>
      <c r="CJ498" s="15"/>
      <c r="CK498" s="1"/>
      <c r="CL498" s="1"/>
      <c r="CM498" s="1"/>
      <c r="CN498" s="15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5"/>
      <c r="CI499" s="15"/>
      <c r="CJ499" s="15"/>
      <c r="CK499" s="1"/>
      <c r="CL499" s="1"/>
      <c r="CM499" s="1"/>
      <c r="CN499" s="15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5"/>
      <c r="CI500" s="15"/>
      <c r="CJ500" s="15"/>
      <c r="CK500" s="1"/>
      <c r="CL500" s="1"/>
      <c r="CM500" s="1"/>
      <c r="CN500" s="15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5"/>
      <c r="CI501" s="15"/>
      <c r="CJ501" s="15"/>
      <c r="CK501" s="1"/>
      <c r="CL501" s="1"/>
      <c r="CM501" s="1"/>
      <c r="CN501" s="15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5"/>
      <c r="CI502" s="15"/>
      <c r="CJ502" s="15"/>
      <c r="CK502" s="1"/>
      <c r="CL502" s="1"/>
      <c r="CM502" s="1"/>
      <c r="CN502" s="15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5"/>
      <c r="CI503" s="15"/>
      <c r="CJ503" s="15"/>
      <c r="CK503" s="1"/>
      <c r="CL503" s="1"/>
      <c r="CM503" s="1"/>
      <c r="CN503" s="15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5"/>
      <c r="CI504" s="15"/>
      <c r="CJ504" s="15"/>
      <c r="CK504" s="1"/>
      <c r="CL504" s="1"/>
      <c r="CM504" s="1"/>
      <c r="CN504" s="15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5"/>
      <c r="CI505" s="15"/>
      <c r="CJ505" s="15"/>
      <c r="CK505" s="1"/>
      <c r="CL505" s="1"/>
      <c r="CM505" s="1"/>
      <c r="CN505" s="15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5"/>
      <c r="CI506" s="15"/>
      <c r="CJ506" s="15"/>
      <c r="CK506" s="1"/>
      <c r="CL506" s="1"/>
      <c r="CM506" s="1"/>
      <c r="CN506" s="15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5"/>
      <c r="CI507" s="15"/>
      <c r="CJ507" s="15"/>
      <c r="CK507" s="1"/>
      <c r="CL507" s="1"/>
      <c r="CM507" s="1"/>
      <c r="CN507" s="15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5"/>
      <c r="CI508" s="15"/>
      <c r="CJ508" s="15"/>
      <c r="CK508" s="1"/>
      <c r="CL508" s="1"/>
      <c r="CM508" s="1"/>
      <c r="CN508" s="15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5"/>
      <c r="CI509" s="15"/>
      <c r="CJ509" s="15"/>
      <c r="CK509" s="1"/>
      <c r="CL509" s="1"/>
      <c r="CM509" s="1"/>
      <c r="CN509" s="15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5"/>
      <c r="CI510" s="15"/>
      <c r="CJ510" s="15"/>
      <c r="CK510" s="1"/>
      <c r="CL510" s="1"/>
      <c r="CM510" s="1"/>
      <c r="CN510" s="15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5"/>
      <c r="CI511" s="15"/>
      <c r="CJ511" s="15"/>
      <c r="CK511" s="1"/>
      <c r="CL511" s="1"/>
      <c r="CM511" s="1"/>
      <c r="CN511" s="15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5"/>
      <c r="CI512" s="15"/>
      <c r="CJ512" s="15"/>
      <c r="CK512" s="1"/>
      <c r="CL512" s="1"/>
      <c r="CM512" s="1"/>
      <c r="CN512" s="15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5"/>
      <c r="CI513" s="15"/>
      <c r="CJ513" s="15"/>
      <c r="CK513" s="1"/>
      <c r="CL513" s="1"/>
      <c r="CM513" s="1"/>
      <c r="CN513" s="15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5"/>
      <c r="CI514" s="15"/>
      <c r="CJ514" s="15"/>
      <c r="CK514" s="1"/>
      <c r="CL514" s="1"/>
      <c r="CM514" s="1"/>
      <c r="CN514" s="15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5"/>
      <c r="CI515" s="15"/>
      <c r="CJ515" s="15"/>
      <c r="CK515" s="1"/>
      <c r="CL515" s="1"/>
      <c r="CM515" s="1"/>
      <c r="CN515" s="15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5"/>
      <c r="CI516" s="15"/>
      <c r="CJ516" s="15"/>
      <c r="CK516" s="1"/>
      <c r="CL516" s="1"/>
      <c r="CM516" s="1"/>
      <c r="CN516" s="15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5"/>
      <c r="CI517" s="15"/>
      <c r="CJ517" s="15"/>
      <c r="CK517" s="1"/>
      <c r="CL517" s="1"/>
      <c r="CM517" s="1"/>
      <c r="CN517" s="15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5"/>
      <c r="CI518" s="15"/>
      <c r="CJ518" s="15"/>
      <c r="CK518" s="1"/>
      <c r="CL518" s="1"/>
      <c r="CM518" s="1"/>
      <c r="CN518" s="15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5"/>
      <c r="CI519" s="15"/>
      <c r="CJ519" s="15"/>
      <c r="CK519" s="1"/>
      <c r="CL519" s="1"/>
      <c r="CM519" s="1"/>
      <c r="CN519" s="15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5"/>
      <c r="CI520" s="15"/>
      <c r="CJ520" s="15"/>
      <c r="CK520" s="1"/>
      <c r="CL520" s="1"/>
      <c r="CM520" s="1"/>
      <c r="CN520" s="15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5"/>
      <c r="CI521" s="15"/>
      <c r="CJ521" s="15"/>
      <c r="CK521" s="1"/>
      <c r="CL521" s="1"/>
      <c r="CM521" s="1"/>
      <c r="CN521" s="15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5"/>
      <c r="CI522" s="15"/>
      <c r="CJ522" s="15"/>
      <c r="CK522" s="1"/>
      <c r="CL522" s="1"/>
      <c r="CM522" s="1"/>
      <c r="CN522" s="15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5"/>
      <c r="CI523" s="15"/>
      <c r="CJ523" s="15"/>
      <c r="CK523" s="1"/>
      <c r="CL523" s="1"/>
      <c r="CM523" s="1"/>
      <c r="CN523" s="15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5"/>
      <c r="CI524" s="15"/>
      <c r="CJ524" s="15"/>
      <c r="CK524" s="1"/>
      <c r="CL524" s="1"/>
      <c r="CM524" s="1"/>
      <c r="CN524" s="15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5"/>
      <c r="CI525" s="15"/>
      <c r="CJ525" s="15"/>
      <c r="CK525" s="1"/>
      <c r="CL525" s="1"/>
      <c r="CM525" s="1"/>
      <c r="CN525" s="15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5"/>
      <c r="CI526" s="15"/>
      <c r="CJ526" s="15"/>
      <c r="CK526" s="1"/>
      <c r="CL526" s="1"/>
      <c r="CM526" s="1"/>
      <c r="CN526" s="15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5"/>
      <c r="CI527" s="15"/>
      <c r="CJ527" s="15"/>
      <c r="CK527" s="1"/>
      <c r="CL527" s="1"/>
      <c r="CM527" s="1"/>
      <c r="CN527" s="15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5"/>
      <c r="CI528" s="15"/>
      <c r="CJ528" s="15"/>
      <c r="CK528" s="1"/>
      <c r="CL528" s="1"/>
      <c r="CM528" s="1"/>
      <c r="CN528" s="15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5"/>
      <c r="CI529" s="15"/>
      <c r="CJ529" s="15"/>
      <c r="CK529" s="1"/>
      <c r="CL529" s="1"/>
      <c r="CM529" s="1"/>
      <c r="CN529" s="15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5"/>
      <c r="CI530" s="15"/>
      <c r="CJ530" s="15"/>
      <c r="CK530" s="1"/>
      <c r="CL530" s="1"/>
      <c r="CM530" s="1"/>
      <c r="CN530" s="15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5"/>
      <c r="CI531" s="15"/>
      <c r="CJ531" s="15"/>
      <c r="CK531" s="1"/>
      <c r="CL531" s="1"/>
      <c r="CM531" s="1"/>
      <c r="CN531" s="15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5"/>
      <c r="CI532" s="15"/>
      <c r="CJ532" s="15"/>
      <c r="CK532" s="1"/>
      <c r="CL532" s="1"/>
      <c r="CM532" s="1"/>
      <c r="CN532" s="15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5"/>
      <c r="CI533" s="15"/>
      <c r="CJ533" s="15"/>
      <c r="CK533" s="1"/>
      <c r="CL533" s="1"/>
      <c r="CM533" s="1"/>
      <c r="CN533" s="15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5"/>
      <c r="CI534" s="15"/>
      <c r="CJ534" s="15"/>
      <c r="CK534" s="1"/>
      <c r="CL534" s="1"/>
      <c r="CM534" s="1"/>
      <c r="CN534" s="15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5"/>
      <c r="CI535" s="15"/>
      <c r="CJ535" s="15"/>
      <c r="CK535" s="1"/>
      <c r="CL535" s="1"/>
      <c r="CM535" s="1"/>
      <c r="CN535" s="15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5"/>
      <c r="CI536" s="15"/>
      <c r="CJ536" s="15"/>
      <c r="CK536" s="1"/>
      <c r="CL536" s="1"/>
      <c r="CM536" s="1"/>
      <c r="CN536" s="15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5"/>
      <c r="CI537" s="15"/>
      <c r="CJ537" s="15"/>
      <c r="CK537" s="1"/>
      <c r="CL537" s="1"/>
      <c r="CM537" s="1"/>
      <c r="CN537" s="15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5"/>
      <c r="CI538" s="15"/>
      <c r="CJ538" s="15"/>
      <c r="CK538" s="1"/>
      <c r="CL538" s="1"/>
      <c r="CM538" s="1"/>
      <c r="CN538" s="15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5"/>
      <c r="CI539" s="15"/>
      <c r="CJ539" s="15"/>
      <c r="CK539" s="1"/>
      <c r="CL539" s="1"/>
      <c r="CM539" s="1"/>
      <c r="CN539" s="15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5"/>
      <c r="CI540" s="15"/>
      <c r="CJ540" s="15"/>
      <c r="CK540" s="1"/>
      <c r="CL540" s="1"/>
      <c r="CM540" s="1"/>
      <c r="CN540" s="15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5"/>
      <c r="CI541" s="15"/>
      <c r="CJ541" s="15"/>
      <c r="CK541" s="1"/>
      <c r="CL541" s="1"/>
      <c r="CM541" s="1"/>
      <c r="CN541" s="15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5"/>
      <c r="CI542" s="15"/>
      <c r="CJ542" s="15"/>
      <c r="CK542" s="1"/>
      <c r="CL542" s="1"/>
      <c r="CM542" s="1"/>
      <c r="CN542" s="15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5"/>
      <c r="CI543" s="15"/>
      <c r="CJ543" s="15"/>
      <c r="CK543" s="1"/>
      <c r="CL543" s="1"/>
      <c r="CM543" s="1"/>
      <c r="CN543" s="15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5"/>
      <c r="CI544" s="15"/>
      <c r="CJ544" s="15"/>
      <c r="CK544" s="1"/>
      <c r="CL544" s="1"/>
      <c r="CM544" s="1"/>
      <c r="CN544" s="15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5"/>
      <c r="CI545" s="15"/>
      <c r="CJ545" s="15"/>
      <c r="CK545" s="1"/>
      <c r="CL545" s="1"/>
      <c r="CM545" s="1"/>
      <c r="CN545" s="15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5"/>
      <c r="CI546" s="15"/>
      <c r="CJ546" s="15"/>
      <c r="CK546" s="1"/>
      <c r="CL546" s="1"/>
      <c r="CM546" s="1"/>
      <c r="CN546" s="15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5"/>
      <c r="CI547" s="15"/>
      <c r="CJ547" s="15"/>
      <c r="CK547" s="1"/>
      <c r="CL547" s="1"/>
      <c r="CM547" s="1"/>
      <c r="CN547" s="15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5"/>
      <c r="CI548" s="15"/>
      <c r="CJ548" s="15"/>
      <c r="CK548" s="1"/>
      <c r="CL548" s="1"/>
      <c r="CM548" s="1"/>
      <c r="CN548" s="15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5"/>
      <c r="CI549" s="15"/>
      <c r="CJ549" s="15"/>
      <c r="CK549" s="1"/>
      <c r="CL549" s="1"/>
      <c r="CM549" s="1"/>
      <c r="CN549" s="15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5"/>
      <c r="CI550" s="15"/>
      <c r="CJ550" s="15"/>
      <c r="CK550" s="1"/>
      <c r="CL550" s="1"/>
      <c r="CM550" s="1"/>
      <c r="CN550" s="15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5"/>
      <c r="CI551" s="15"/>
      <c r="CJ551" s="15"/>
      <c r="CK551" s="1"/>
      <c r="CL551" s="1"/>
      <c r="CM551" s="1"/>
      <c r="CN551" s="15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5"/>
      <c r="CI552" s="15"/>
      <c r="CJ552" s="15"/>
      <c r="CK552" s="1"/>
      <c r="CL552" s="1"/>
      <c r="CM552" s="1"/>
      <c r="CN552" s="15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5"/>
      <c r="CI553" s="15"/>
      <c r="CJ553" s="15"/>
      <c r="CK553" s="1"/>
      <c r="CL553" s="1"/>
      <c r="CM553" s="1"/>
      <c r="CN553" s="15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5"/>
      <c r="CI554" s="15"/>
      <c r="CJ554" s="15"/>
      <c r="CK554" s="1"/>
      <c r="CL554" s="1"/>
      <c r="CM554" s="1"/>
      <c r="CN554" s="15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5"/>
      <c r="CI555" s="15"/>
      <c r="CJ555" s="15"/>
      <c r="CK555" s="1"/>
      <c r="CL555" s="1"/>
      <c r="CM555" s="1"/>
      <c r="CN555" s="15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5"/>
      <c r="CI556" s="15"/>
      <c r="CJ556" s="15"/>
      <c r="CK556" s="1"/>
      <c r="CL556" s="1"/>
      <c r="CM556" s="1"/>
      <c r="CN556" s="15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5"/>
      <c r="CI557" s="15"/>
      <c r="CJ557" s="15"/>
      <c r="CK557" s="1"/>
      <c r="CL557" s="1"/>
      <c r="CM557" s="1"/>
      <c r="CN557" s="15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5"/>
      <c r="CI558" s="15"/>
      <c r="CJ558" s="15"/>
      <c r="CK558" s="1"/>
      <c r="CL558" s="1"/>
      <c r="CM558" s="1"/>
      <c r="CN558" s="15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5"/>
      <c r="CI559" s="15"/>
      <c r="CJ559" s="15"/>
      <c r="CK559" s="1"/>
      <c r="CL559" s="1"/>
      <c r="CM559" s="1"/>
      <c r="CN559" s="15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5"/>
      <c r="CI560" s="15"/>
      <c r="CJ560" s="15"/>
      <c r="CK560" s="1"/>
      <c r="CL560" s="1"/>
      <c r="CM560" s="1"/>
      <c r="CN560" s="15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5"/>
      <c r="CI561" s="15"/>
      <c r="CJ561" s="15"/>
      <c r="CK561" s="1"/>
      <c r="CL561" s="1"/>
      <c r="CM561" s="1"/>
      <c r="CN561" s="15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5"/>
      <c r="CI562" s="15"/>
      <c r="CJ562" s="15"/>
      <c r="CK562" s="1"/>
      <c r="CL562" s="1"/>
      <c r="CM562" s="1"/>
      <c r="CN562" s="15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5"/>
      <c r="CI563" s="15"/>
      <c r="CJ563" s="15"/>
      <c r="CK563" s="1"/>
      <c r="CL563" s="1"/>
      <c r="CM563" s="1"/>
      <c r="CN563" s="15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5"/>
      <c r="CI564" s="15"/>
      <c r="CJ564" s="15"/>
      <c r="CK564" s="1"/>
      <c r="CL564" s="1"/>
      <c r="CM564" s="1"/>
      <c r="CN564" s="15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5"/>
      <c r="CI565" s="15"/>
      <c r="CJ565" s="15"/>
      <c r="CK565" s="1"/>
      <c r="CL565" s="1"/>
      <c r="CM565" s="1"/>
      <c r="CN565" s="15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5"/>
      <c r="CI566" s="15"/>
      <c r="CJ566" s="15"/>
      <c r="CK566" s="1"/>
      <c r="CL566" s="1"/>
      <c r="CM566" s="1"/>
      <c r="CN566" s="15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5"/>
      <c r="CI567" s="15"/>
      <c r="CJ567" s="15"/>
      <c r="CK567" s="1"/>
      <c r="CL567" s="1"/>
      <c r="CM567" s="1"/>
      <c r="CN567" s="15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5"/>
      <c r="CI568" s="15"/>
      <c r="CJ568" s="15"/>
      <c r="CK568" s="1"/>
      <c r="CL568" s="1"/>
      <c r="CM568" s="1"/>
      <c r="CN568" s="15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5"/>
      <c r="CI569" s="15"/>
      <c r="CJ569" s="15"/>
      <c r="CK569" s="1"/>
      <c r="CL569" s="1"/>
      <c r="CM569" s="1"/>
      <c r="CN569" s="15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5"/>
      <c r="CI570" s="15"/>
      <c r="CJ570" s="15"/>
      <c r="CK570" s="1"/>
      <c r="CL570" s="1"/>
      <c r="CM570" s="1"/>
      <c r="CN570" s="15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5"/>
      <c r="CI571" s="15"/>
      <c r="CJ571" s="15"/>
      <c r="CK571" s="1"/>
      <c r="CL571" s="1"/>
      <c r="CM571" s="1"/>
      <c r="CN571" s="15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5"/>
      <c r="CI572" s="15"/>
      <c r="CJ572" s="15"/>
      <c r="CK572" s="1"/>
      <c r="CL572" s="1"/>
      <c r="CM572" s="1"/>
      <c r="CN572" s="15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5"/>
      <c r="CI573" s="15"/>
      <c r="CJ573" s="15"/>
      <c r="CK573" s="1"/>
      <c r="CL573" s="1"/>
      <c r="CM573" s="1"/>
      <c r="CN573" s="15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5"/>
      <c r="CI574" s="15"/>
      <c r="CJ574" s="15"/>
      <c r="CK574" s="1"/>
      <c r="CL574" s="1"/>
      <c r="CM574" s="1"/>
      <c r="CN574" s="15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5"/>
      <c r="CI575" s="15"/>
      <c r="CJ575" s="15"/>
      <c r="CK575" s="1"/>
      <c r="CL575" s="1"/>
      <c r="CM575" s="1"/>
      <c r="CN575" s="15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5"/>
      <c r="CI576" s="15"/>
      <c r="CJ576" s="15"/>
      <c r="CK576" s="1"/>
      <c r="CL576" s="1"/>
      <c r="CM576" s="1"/>
      <c r="CN576" s="15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5"/>
      <c r="CI577" s="15"/>
      <c r="CJ577" s="15"/>
      <c r="CK577" s="1"/>
      <c r="CL577" s="1"/>
      <c r="CM577" s="1"/>
      <c r="CN577" s="15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5"/>
      <c r="CI578" s="15"/>
      <c r="CJ578" s="15"/>
      <c r="CK578" s="1"/>
      <c r="CL578" s="1"/>
      <c r="CM578" s="1"/>
      <c r="CN578" s="15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5"/>
      <c r="CI579" s="15"/>
      <c r="CJ579" s="15"/>
      <c r="CK579" s="1"/>
      <c r="CL579" s="1"/>
      <c r="CM579" s="1"/>
      <c r="CN579" s="15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5"/>
      <c r="CI580" s="15"/>
      <c r="CJ580" s="15"/>
      <c r="CK580" s="1"/>
      <c r="CL580" s="1"/>
      <c r="CM580" s="1"/>
      <c r="CN580" s="15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5"/>
      <c r="CI581" s="15"/>
      <c r="CJ581" s="15"/>
      <c r="CK581" s="1"/>
      <c r="CL581" s="1"/>
      <c r="CM581" s="1"/>
      <c r="CN581" s="15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5"/>
      <c r="CI582" s="15"/>
      <c r="CJ582" s="15"/>
      <c r="CK582" s="1"/>
      <c r="CL582" s="1"/>
      <c r="CM582" s="1"/>
      <c r="CN582" s="15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5"/>
      <c r="CI583" s="15"/>
      <c r="CJ583" s="15"/>
      <c r="CK583" s="1"/>
      <c r="CL583" s="1"/>
      <c r="CM583" s="1"/>
      <c r="CN583" s="15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5"/>
      <c r="CI584" s="15"/>
      <c r="CJ584" s="15"/>
      <c r="CK584" s="1"/>
      <c r="CL584" s="1"/>
      <c r="CM584" s="1"/>
      <c r="CN584" s="15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5"/>
      <c r="CI585" s="15"/>
      <c r="CJ585" s="15"/>
      <c r="CK585" s="1"/>
      <c r="CL585" s="1"/>
      <c r="CM585" s="1"/>
      <c r="CN585" s="15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5"/>
      <c r="CI586" s="15"/>
      <c r="CJ586" s="15"/>
      <c r="CK586" s="1"/>
      <c r="CL586" s="1"/>
      <c r="CM586" s="1"/>
      <c r="CN586" s="15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5"/>
      <c r="CI587" s="15"/>
      <c r="CJ587" s="15"/>
      <c r="CK587" s="1"/>
      <c r="CL587" s="1"/>
      <c r="CM587" s="1"/>
      <c r="CN587" s="15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5"/>
      <c r="CI588" s="15"/>
      <c r="CJ588" s="15"/>
      <c r="CK588" s="1"/>
      <c r="CL588" s="1"/>
      <c r="CM588" s="1"/>
      <c r="CN588" s="15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5"/>
      <c r="CI589" s="15"/>
      <c r="CJ589" s="15"/>
      <c r="CK589" s="1"/>
      <c r="CL589" s="1"/>
      <c r="CM589" s="1"/>
      <c r="CN589" s="15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5"/>
      <c r="CI590" s="15"/>
      <c r="CJ590" s="15"/>
      <c r="CK590" s="1"/>
      <c r="CL590" s="1"/>
      <c r="CM590" s="1"/>
      <c r="CN590" s="15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5"/>
      <c r="CI591" s="15"/>
      <c r="CJ591" s="15"/>
      <c r="CK591" s="1"/>
      <c r="CL591" s="1"/>
      <c r="CM591" s="1"/>
      <c r="CN591" s="15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5"/>
      <c r="CI592" s="15"/>
      <c r="CJ592" s="15"/>
      <c r="CK592" s="1"/>
      <c r="CL592" s="1"/>
      <c r="CM592" s="1"/>
      <c r="CN592" s="15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5"/>
      <c r="CI593" s="15"/>
      <c r="CJ593" s="15"/>
      <c r="CK593" s="1"/>
      <c r="CL593" s="1"/>
      <c r="CM593" s="1"/>
      <c r="CN593" s="15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5"/>
      <c r="CI594" s="15"/>
      <c r="CJ594" s="15"/>
      <c r="CK594" s="1"/>
      <c r="CL594" s="1"/>
      <c r="CM594" s="1"/>
      <c r="CN594" s="15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5"/>
      <c r="CI595" s="15"/>
      <c r="CJ595" s="15"/>
      <c r="CK595" s="1"/>
      <c r="CL595" s="1"/>
      <c r="CM595" s="1"/>
      <c r="CN595" s="15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5"/>
      <c r="CI596" s="15"/>
      <c r="CJ596" s="15"/>
      <c r="CK596" s="1"/>
      <c r="CL596" s="1"/>
      <c r="CM596" s="1"/>
      <c r="CN596" s="15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5"/>
      <c r="CI597" s="15"/>
      <c r="CJ597" s="15"/>
      <c r="CK597" s="1"/>
      <c r="CL597" s="1"/>
      <c r="CM597" s="1"/>
      <c r="CN597" s="15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5"/>
      <c r="CI598" s="15"/>
      <c r="CJ598" s="15"/>
      <c r="CK598" s="1"/>
      <c r="CL598" s="1"/>
      <c r="CM598" s="1"/>
      <c r="CN598" s="15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5"/>
      <c r="CI599" s="15"/>
      <c r="CJ599" s="15"/>
      <c r="CK599" s="1"/>
      <c r="CL599" s="1"/>
      <c r="CM599" s="1"/>
      <c r="CN599" s="15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5"/>
      <c r="CI600" s="15"/>
      <c r="CJ600" s="15"/>
      <c r="CK600" s="1"/>
      <c r="CL600" s="1"/>
      <c r="CM600" s="1"/>
      <c r="CN600" s="15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5"/>
      <c r="CI601" s="15"/>
      <c r="CJ601" s="15"/>
      <c r="CK601" s="1"/>
      <c r="CL601" s="1"/>
      <c r="CM601" s="1"/>
      <c r="CN601" s="15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5"/>
      <c r="CI602" s="15"/>
      <c r="CJ602" s="15"/>
      <c r="CK602" s="1"/>
      <c r="CL602" s="1"/>
      <c r="CM602" s="1"/>
      <c r="CN602" s="15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5"/>
      <c r="CI603" s="15"/>
      <c r="CJ603" s="15"/>
      <c r="CK603" s="1"/>
      <c r="CL603" s="1"/>
      <c r="CM603" s="1"/>
      <c r="CN603" s="15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5"/>
      <c r="CI604" s="15"/>
      <c r="CJ604" s="15"/>
      <c r="CK604" s="1"/>
      <c r="CL604" s="1"/>
      <c r="CM604" s="1"/>
      <c r="CN604" s="15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5"/>
      <c r="CI605" s="15"/>
      <c r="CJ605" s="15"/>
      <c r="CK605" s="1"/>
      <c r="CL605" s="1"/>
      <c r="CM605" s="1"/>
      <c r="CN605" s="15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5"/>
      <c r="CI606" s="15"/>
      <c r="CJ606" s="15"/>
      <c r="CK606" s="1"/>
      <c r="CL606" s="1"/>
      <c r="CM606" s="1"/>
      <c r="CN606" s="15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5"/>
      <c r="CI607" s="15"/>
      <c r="CJ607" s="15"/>
      <c r="CK607" s="1"/>
      <c r="CL607" s="1"/>
      <c r="CM607" s="1"/>
      <c r="CN607" s="15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5"/>
      <c r="CI608" s="15"/>
      <c r="CJ608" s="15"/>
      <c r="CK608" s="1"/>
      <c r="CL608" s="1"/>
      <c r="CM608" s="1"/>
      <c r="CN608" s="15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5"/>
      <c r="CI609" s="15"/>
      <c r="CJ609" s="15"/>
      <c r="CK609" s="1"/>
      <c r="CL609" s="1"/>
      <c r="CM609" s="1"/>
      <c r="CN609" s="15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5"/>
      <c r="CI610" s="15"/>
      <c r="CJ610" s="15"/>
      <c r="CK610" s="1"/>
      <c r="CL610" s="1"/>
      <c r="CM610" s="1"/>
      <c r="CN610" s="15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5"/>
      <c r="CI611" s="15"/>
      <c r="CJ611" s="15"/>
      <c r="CK611" s="1"/>
      <c r="CL611" s="1"/>
      <c r="CM611" s="1"/>
      <c r="CN611" s="15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5"/>
      <c r="CI612" s="15"/>
      <c r="CJ612" s="15"/>
      <c r="CK612" s="1"/>
      <c r="CL612" s="1"/>
      <c r="CM612" s="1"/>
      <c r="CN612" s="15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5"/>
      <c r="CI613" s="15"/>
      <c r="CJ613" s="15"/>
      <c r="CK613" s="1"/>
      <c r="CL613" s="1"/>
      <c r="CM613" s="1"/>
      <c r="CN613" s="15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5"/>
      <c r="CI614" s="15"/>
      <c r="CJ614" s="15"/>
      <c r="CK614" s="1"/>
      <c r="CL614" s="1"/>
      <c r="CM614" s="1"/>
      <c r="CN614" s="15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5"/>
      <c r="CI615" s="15"/>
      <c r="CJ615" s="15"/>
      <c r="CK615" s="1"/>
      <c r="CL615" s="1"/>
      <c r="CM615" s="1"/>
      <c r="CN615" s="15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5"/>
      <c r="CI616" s="15"/>
      <c r="CJ616" s="15"/>
      <c r="CK616" s="1"/>
      <c r="CL616" s="1"/>
      <c r="CM616" s="1"/>
      <c r="CN616" s="15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5"/>
      <c r="CI617" s="15"/>
      <c r="CJ617" s="15"/>
      <c r="CK617" s="1"/>
      <c r="CL617" s="1"/>
      <c r="CM617" s="1"/>
      <c r="CN617" s="15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5"/>
      <c r="CI618" s="15"/>
      <c r="CJ618" s="15"/>
      <c r="CK618" s="1"/>
      <c r="CL618" s="1"/>
      <c r="CM618" s="1"/>
      <c r="CN618" s="15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5"/>
      <c r="CI619" s="15"/>
      <c r="CJ619" s="15"/>
      <c r="CK619" s="1"/>
      <c r="CL619" s="1"/>
      <c r="CM619" s="1"/>
      <c r="CN619" s="15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5"/>
      <c r="CI620" s="15"/>
      <c r="CJ620" s="15"/>
      <c r="CK620" s="1"/>
      <c r="CL620" s="1"/>
      <c r="CM620" s="1"/>
      <c r="CN620" s="15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5"/>
      <c r="CI621" s="15"/>
      <c r="CJ621" s="15"/>
      <c r="CK621" s="1"/>
      <c r="CL621" s="1"/>
      <c r="CM621" s="1"/>
      <c r="CN621" s="15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5"/>
      <c r="CI622" s="15"/>
      <c r="CJ622" s="15"/>
      <c r="CK622" s="1"/>
      <c r="CL622" s="1"/>
      <c r="CM622" s="1"/>
      <c r="CN622" s="15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5"/>
      <c r="CI623" s="15"/>
      <c r="CJ623" s="15"/>
      <c r="CK623" s="1"/>
      <c r="CL623" s="1"/>
      <c r="CM623" s="1"/>
      <c r="CN623" s="15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5"/>
      <c r="CI624" s="15"/>
      <c r="CJ624" s="15"/>
      <c r="CK624" s="1"/>
      <c r="CL624" s="1"/>
      <c r="CM624" s="1"/>
      <c r="CN624" s="15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5"/>
      <c r="CI625" s="15"/>
      <c r="CJ625" s="15"/>
      <c r="CK625" s="1"/>
      <c r="CL625" s="1"/>
      <c r="CM625" s="1"/>
      <c r="CN625" s="15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5"/>
      <c r="CI626" s="15"/>
      <c r="CJ626" s="15"/>
      <c r="CK626" s="1"/>
      <c r="CL626" s="1"/>
      <c r="CM626" s="1"/>
      <c r="CN626" s="15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5"/>
      <c r="CI627" s="15"/>
      <c r="CJ627" s="15"/>
      <c r="CK627" s="1"/>
      <c r="CL627" s="1"/>
      <c r="CM627" s="1"/>
      <c r="CN627" s="15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5"/>
      <c r="CI628" s="15"/>
      <c r="CJ628" s="15"/>
      <c r="CK628" s="1"/>
      <c r="CL628" s="1"/>
      <c r="CM628" s="1"/>
      <c r="CN628" s="15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5"/>
      <c r="CI629" s="15"/>
      <c r="CJ629" s="15"/>
      <c r="CK629" s="1"/>
      <c r="CL629" s="1"/>
      <c r="CM629" s="1"/>
      <c r="CN629" s="15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5"/>
      <c r="CI630" s="15"/>
      <c r="CJ630" s="15"/>
      <c r="CK630" s="1"/>
      <c r="CL630" s="1"/>
      <c r="CM630" s="1"/>
      <c r="CN630" s="15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5"/>
      <c r="CI631" s="15"/>
      <c r="CJ631" s="15"/>
      <c r="CK631" s="1"/>
      <c r="CL631" s="1"/>
      <c r="CM631" s="1"/>
      <c r="CN631" s="15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5"/>
      <c r="CI632" s="15"/>
      <c r="CJ632" s="15"/>
      <c r="CK632" s="1"/>
      <c r="CL632" s="1"/>
      <c r="CM632" s="1"/>
      <c r="CN632" s="15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5"/>
      <c r="CI633" s="15"/>
      <c r="CJ633" s="15"/>
      <c r="CK633" s="1"/>
      <c r="CL633" s="1"/>
      <c r="CM633" s="1"/>
      <c r="CN633" s="15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5"/>
      <c r="CI634" s="15"/>
      <c r="CJ634" s="15"/>
      <c r="CK634" s="1"/>
      <c r="CL634" s="1"/>
      <c r="CM634" s="1"/>
      <c r="CN634" s="15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5"/>
      <c r="CI635" s="15"/>
      <c r="CJ635" s="15"/>
      <c r="CK635" s="1"/>
      <c r="CL635" s="1"/>
      <c r="CM635" s="1"/>
      <c r="CN635" s="15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5"/>
      <c r="CI636" s="15"/>
      <c r="CJ636" s="15"/>
      <c r="CK636" s="1"/>
      <c r="CL636" s="1"/>
      <c r="CM636" s="1"/>
      <c r="CN636" s="15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5"/>
      <c r="CI637" s="15"/>
      <c r="CJ637" s="15"/>
      <c r="CK637" s="1"/>
      <c r="CL637" s="1"/>
      <c r="CM637" s="1"/>
      <c r="CN637" s="15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5"/>
      <c r="CI638" s="15"/>
      <c r="CJ638" s="15"/>
      <c r="CK638" s="1"/>
      <c r="CL638" s="1"/>
      <c r="CM638" s="1"/>
      <c r="CN638" s="15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5"/>
      <c r="CI639" s="15"/>
      <c r="CJ639" s="15"/>
      <c r="CK639" s="1"/>
      <c r="CL639" s="1"/>
      <c r="CM639" s="1"/>
      <c r="CN639" s="15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5"/>
      <c r="CI640" s="15"/>
      <c r="CJ640" s="15"/>
      <c r="CK640" s="1"/>
      <c r="CL640" s="1"/>
      <c r="CM640" s="1"/>
      <c r="CN640" s="15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5"/>
      <c r="CI641" s="15"/>
      <c r="CJ641" s="15"/>
      <c r="CK641" s="1"/>
      <c r="CL641" s="1"/>
      <c r="CM641" s="1"/>
      <c r="CN641" s="15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5"/>
      <c r="CI642" s="15"/>
      <c r="CJ642" s="15"/>
      <c r="CK642" s="1"/>
      <c r="CL642" s="1"/>
      <c r="CM642" s="1"/>
      <c r="CN642" s="15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5"/>
      <c r="CI643" s="15"/>
      <c r="CJ643" s="15"/>
      <c r="CK643" s="1"/>
      <c r="CL643" s="1"/>
      <c r="CM643" s="1"/>
      <c r="CN643" s="15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5"/>
      <c r="CI644" s="15"/>
      <c r="CJ644" s="15"/>
      <c r="CK644" s="1"/>
      <c r="CL644" s="1"/>
      <c r="CM644" s="1"/>
      <c r="CN644" s="15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5"/>
      <c r="CI645" s="15"/>
      <c r="CJ645" s="15"/>
      <c r="CK645" s="1"/>
      <c r="CL645" s="1"/>
      <c r="CM645" s="1"/>
      <c r="CN645" s="15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5"/>
      <c r="CI646" s="15"/>
      <c r="CJ646" s="15"/>
      <c r="CK646" s="1"/>
      <c r="CL646" s="1"/>
      <c r="CM646" s="1"/>
      <c r="CN646" s="15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5"/>
      <c r="CI647" s="15"/>
      <c r="CJ647" s="15"/>
      <c r="CK647" s="1"/>
      <c r="CL647" s="1"/>
      <c r="CM647" s="1"/>
      <c r="CN647" s="15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5"/>
      <c r="CI648" s="15"/>
      <c r="CJ648" s="15"/>
      <c r="CK648" s="1"/>
      <c r="CL648" s="1"/>
      <c r="CM648" s="1"/>
      <c r="CN648" s="15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5"/>
      <c r="CI649" s="15"/>
      <c r="CJ649" s="15"/>
      <c r="CK649" s="1"/>
      <c r="CL649" s="1"/>
      <c r="CM649" s="1"/>
      <c r="CN649" s="15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5"/>
      <c r="CI650" s="15"/>
      <c r="CJ650" s="15"/>
      <c r="CK650" s="1"/>
      <c r="CL650" s="1"/>
      <c r="CM650" s="1"/>
      <c r="CN650" s="15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5"/>
      <c r="CI651" s="15"/>
      <c r="CJ651" s="15"/>
      <c r="CK651" s="1"/>
      <c r="CL651" s="1"/>
      <c r="CM651" s="1"/>
      <c r="CN651" s="15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5"/>
      <c r="CI652" s="15"/>
      <c r="CJ652" s="15"/>
      <c r="CK652" s="1"/>
      <c r="CL652" s="1"/>
      <c r="CM652" s="1"/>
      <c r="CN652" s="15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5"/>
      <c r="CI653" s="15"/>
      <c r="CJ653" s="15"/>
      <c r="CK653" s="1"/>
      <c r="CL653" s="1"/>
      <c r="CM653" s="1"/>
      <c r="CN653" s="15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5"/>
      <c r="CI654" s="15"/>
      <c r="CJ654" s="15"/>
      <c r="CK654" s="1"/>
      <c r="CL654" s="1"/>
      <c r="CM654" s="1"/>
      <c r="CN654" s="15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5"/>
      <c r="CI655" s="15"/>
      <c r="CJ655" s="15"/>
      <c r="CK655" s="1"/>
      <c r="CL655" s="1"/>
      <c r="CM655" s="1"/>
      <c r="CN655" s="15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5"/>
      <c r="CI656" s="15"/>
      <c r="CJ656" s="15"/>
      <c r="CK656" s="1"/>
      <c r="CL656" s="1"/>
      <c r="CM656" s="1"/>
      <c r="CN656" s="15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5"/>
      <c r="CI657" s="15"/>
      <c r="CJ657" s="15"/>
      <c r="CK657" s="1"/>
      <c r="CL657" s="1"/>
      <c r="CM657" s="1"/>
      <c r="CN657" s="15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5"/>
      <c r="CI658" s="15"/>
      <c r="CJ658" s="15"/>
      <c r="CK658" s="1"/>
      <c r="CL658" s="1"/>
      <c r="CM658" s="1"/>
      <c r="CN658" s="15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5"/>
      <c r="CI659" s="15"/>
      <c r="CJ659" s="15"/>
      <c r="CK659" s="1"/>
      <c r="CL659" s="1"/>
      <c r="CM659" s="1"/>
      <c r="CN659" s="15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5"/>
      <c r="CI660" s="15"/>
      <c r="CJ660" s="15"/>
      <c r="CK660" s="1"/>
      <c r="CL660" s="1"/>
      <c r="CM660" s="1"/>
      <c r="CN660" s="15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5"/>
      <c r="CI661" s="15"/>
      <c r="CJ661" s="15"/>
      <c r="CK661" s="1"/>
      <c r="CL661" s="1"/>
      <c r="CM661" s="1"/>
      <c r="CN661" s="15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5"/>
      <c r="CI662" s="15"/>
      <c r="CJ662" s="15"/>
      <c r="CK662" s="1"/>
      <c r="CL662" s="1"/>
      <c r="CM662" s="1"/>
      <c r="CN662" s="15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5"/>
      <c r="CI663" s="15"/>
      <c r="CJ663" s="15"/>
      <c r="CK663" s="1"/>
      <c r="CL663" s="1"/>
      <c r="CM663" s="1"/>
      <c r="CN663" s="15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5"/>
      <c r="CI664" s="15"/>
      <c r="CJ664" s="15"/>
      <c r="CK664" s="1"/>
      <c r="CL664" s="1"/>
      <c r="CM664" s="1"/>
      <c r="CN664" s="15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5"/>
      <c r="CI665" s="15"/>
      <c r="CJ665" s="15"/>
      <c r="CK665" s="1"/>
      <c r="CL665" s="1"/>
      <c r="CM665" s="1"/>
      <c r="CN665" s="15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5"/>
      <c r="CI666" s="15"/>
      <c r="CJ666" s="15"/>
      <c r="CK666" s="1"/>
      <c r="CL666" s="1"/>
      <c r="CM666" s="1"/>
      <c r="CN666" s="15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5"/>
      <c r="CI667" s="15"/>
      <c r="CJ667" s="15"/>
      <c r="CK667" s="1"/>
      <c r="CL667" s="1"/>
      <c r="CM667" s="1"/>
      <c r="CN667" s="15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5"/>
      <c r="CI668" s="15"/>
      <c r="CJ668" s="15"/>
      <c r="CK668" s="1"/>
      <c r="CL668" s="1"/>
      <c r="CM668" s="1"/>
      <c r="CN668" s="15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5"/>
      <c r="CI669" s="15"/>
      <c r="CJ669" s="15"/>
      <c r="CK669" s="1"/>
      <c r="CL669" s="1"/>
      <c r="CM669" s="1"/>
      <c r="CN669" s="15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5"/>
      <c r="CI670" s="15"/>
      <c r="CJ670" s="15"/>
      <c r="CK670" s="1"/>
      <c r="CL670" s="1"/>
      <c r="CM670" s="1"/>
      <c r="CN670" s="15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5"/>
      <c r="CI671" s="15"/>
      <c r="CJ671" s="15"/>
      <c r="CK671" s="1"/>
      <c r="CL671" s="1"/>
      <c r="CM671" s="1"/>
      <c r="CN671" s="15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5"/>
      <c r="CI672" s="15"/>
      <c r="CJ672" s="15"/>
      <c r="CK672" s="1"/>
      <c r="CL672" s="1"/>
      <c r="CM672" s="1"/>
      <c r="CN672" s="15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5"/>
      <c r="CI673" s="15"/>
      <c r="CJ673" s="15"/>
      <c r="CK673" s="1"/>
      <c r="CL673" s="1"/>
      <c r="CM673" s="1"/>
      <c r="CN673" s="15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5"/>
      <c r="CI674" s="15"/>
      <c r="CJ674" s="15"/>
      <c r="CK674" s="1"/>
      <c r="CL674" s="1"/>
      <c r="CM674" s="1"/>
      <c r="CN674" s="15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5"/>
      <c r="CI675" s="15"/>
      <c r="CJ675" s="15"/>
      <c r="CK675" s="1"/>
      <c r="CL675" s="1"/>
      <c r="CM675" s="1"/>
      <c r="CN675" s="15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5"/>
      <c r="CI676" s="15"/>
      <c r="CJ676" s="15"/>
      <c r="CK676" s="1"/>
      <c r="CL676" s="1"/>
      <c r="CM676" s="1"/>
      <c r="CN676" s="15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5"/>
      <c r="CI677" s="15"/>
      <c r="CJ677" s="15"/>
      <c r="CK677" s="1"/>
      <c r="CL677" s="1"/>
      <c r="CM677" s="1"/>
      <c r="CN677" s="15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5"/>
      <c r="CI678" s="15"/>
      <c r="CJ678" s="15"/>
      <c r="CK678" s="1"/>
      <c r="CL678" s="1"/>
      <c r="CM678" s="1"/>
      <c r="CN678" s="15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5"/>
      <c r="CI679" s="15"/>
      <c r="CJ679" s="15"/>
      <c r="CK679" s="1"/>
      <c r="CL679" s="1"/>
      <c r="CM679" s="1"/>
      <c r="CN679" s="15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5"/>
      <c r="CI680" s="15"/>
      <c r="CJ680" s="15"/>
      <c r="CK680" s="1"/>
      <c r="CL680" s="1"/>
      <c r="CM680" s="1"/>
      <c r="CN680" s="15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5"/>
      <c r="CI681" s="15"/>
      <c r="CJ681" s="15"/>
      <c r="CK681" s="1"/>
      <c r="CL681" s="1"/>
      <c r="CM681" s="1"/>
      <c r="CN681" s="15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5"/>
      <c r="CI682" s="15"/>
      <c r="CJ682" s="15"/>
      <c r="CK682" s="1"/>
      <c r="CL682" s="1"/>
      <c r="CM682" s="1"/>
      <c r="CN682" s="15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5"/>
      <c r="CI683" s="15"/>
      <c r="CJ683" s="15"/>
      <c r="CK683" s="1"/>
      <c r="CL683" s="1"/>
      <c r="CM683" s="1"/>
      <c r="CN683" s="15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5"/>
      <c r="CI684" s="15"/>
      <c r="CJ684" s="15"/>
      <c r="CK684" s="1"/>
      <c r="CL684" s="1"/>
      <c r="CM684" s="1"/>
      <c r="CN684" s="15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5"/>
      <c r="CI685" s="15"/>
      <c r="CJ685" s="15"/>
      <c r="CK685" s="1"/>
      <c r="CL685" s="1"/>
      <c r="CM685" s="1"/>
      <c r="CN685" s="15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5"/>
      <c r="CI686" s="15"/>
      <c r="CJ686" s="15"/>
      <c r="CK686" s="1"/>
      <c r="CL686" s="1"/>
      <c r="CM686" s="1"/>
      <c r="CN686" s="15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5"/>
      <c r="CI687" s="15"/>
      <c r="CJ687" s="15"/>
      <c r="CK687" s="1"/>
      <c r="CL687" s="1"/>
      <c r="CM687" s="1"/>
      <c r="CN687" s="15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5"/>
      <c r="CI688" s="15"/>
      <c r="CJ688" s="15"/>
      <c r="CK688" s="1"/>
      <c r="CL688" s="1"/>
      <c r="CM688" s="1"/>
      <c r="CN688" s="15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5"/>
      <c r="CI689" s="15"/>
      <c r="CJ689" s="15"/>
      <c r="CK689" s="1"/>
      <c r="CL689" s="1"/>
      <c r="CM689" s="1"/>
      <c r="CN689" s="15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5"/>
      <c r="CI690" s="15"/>
      <c r="CJ690" s="15"/>
      <c r="CK690" s="1"/>
      <c r="CL690" s="1"/>
      <c r="CM690" s="1"/>
      <c r="CN690" s="15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5"/>
      <c r="CI691" s="15"/>
      <c r="CJ691" s="15"/>
      <c r="CK691" s="1"/>
      <c r="CL691" s="1"/>
      <c r="CM691" s="1"/>
      <c r="CN691" s="15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5"/>
      <c r="CI692" s="15"/>
      <c r="CJ692" s="15"/>
      <c r="CK692" s="1"/>
      <c r="CL692" s="1"/>
      <c r="CM692" s="1"/>
      <c r="CN692" s="15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5"/>
      <c r="CI693" s="15"/>
      <c r="CJ693" s="15"/>
      <c r="CK693" s="1"/>
      <c r="CL693" s="1"/>
      <c r="CM693" s="1"/>
      <c r="CN693" s="15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5"/>
      <c r="CI694" s="15"/>
      <c r="CJ694" s="15"/>
      <c r="CK694" s="1"/>
      <c r="CL694" s="1"/>
      <c r="CM694" s="1"/>
      <c r="CN694" s="15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5"/>
      <c r="CI695" s="15"/>
      <c r="CJ695" s="15"/>
      <c r="CK695" s="1"/>
      <c r="CL695" s="1"/>
      <c r="CM695" s="1"/>
      <c r="CN695" s="15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5"/>
      <c r="CI696" s="15"/>
      <c r="CJ696" s="15"/>
      <c r="CK696" s="1"/>
      <c r="CL696" s="1"/>
      <c r="CM696" s="1"/>
      <c r="CN696" s="15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5"/>
      <c r="CI697" s="15"/>
      <c r="CJ697" s="15"/>
      <c r="CK697" s="1"/>
      <c r="CL697" s="1"/>
      <c r="CM697" s="1"/>
      <c r="CN697" s="15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5"/>
      <c r="CI698" s="15"/>
      <c r="CJ698" s="15"/>
      <c r="CK698" s="1"/>
      <c r="CL698" s="1"/>
      <c r="CM698" s="1"/>
      <c r="CN698" s="15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5"/>
      <c r="CI699" s="15"/>
      <c r="CJ699" s="15"/>
      <c r="CK699" s="1"/>
      <c r="CL699" s="1"/>
      <c r="CM699" s="1"/>
      <c r="CN699" s="15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5"/>
      <c r="CI700" s="15"/>
      <c r="CJ700" s="15"/>
      <c r="CK700" s="1"/>
      <c r="CL700" s="1"/>
      <c r="CM700" s="1"/>
      <c r="CN700" s="15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5"/>
      <c r="CI701" s="15"/>
      <c r="CJ701" s="15"/>
      <c r="CK701" s="1"/>
      <c r="CL701" s="1"/>
      <c r="CM701" s="1"/>
      <c r="CN701" s="15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5"/>
      <c r="CI702" s="15"/>
      <c r="CJ702" s="15"/>
      <c r="CK702" s="1"/>
      <c r="CL702" s="1"/>
      <c r="CM702" s="1"/>
      <c r="CN702" s="15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5"/>
      <c r="CI703" s="15"/>
      <c r="CJ703" s="15"/>
      <c r="CK703" s="1"/>
      <c r="CL703" s="1"/>
      <c r="CM703" s="1"/>
      <c r="CN703" s="15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5"/>
      <c r="CI704" s="15"/>
      <c r="CJ704" s="15"/>
      <c r="CK704" s="1"/>
      <c r="CL704" s="1"/>
      <c r="CM704" s="1"/>
      <c r="CN704" s="15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5"/>
      <c r="CI705" s="15"/>
      <c r="CJ705" s="15"/>
      <c r="CK705" s="1"/>
      <c r="CL705" s="1"/>
      <c r="CM705" s="1"/>
      <c r="CN705" s="15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5"/>
      <c r="CI706" s="15"/>
      <c r="CJ706" s="15"/>
      <c r="CK706" s="1"/>
      <c r="CL706" s="1"/>
      <c r="CM706" s="1"/>
      <c r="CN706" s="15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5"/>
      <c r="CI707" s="15"/>
      <c r="CJ707" s="15"/>
      <c r="CK707" s="1"/>
      <c r="CL707" s="1"/>
      <c r="CM707" s="1"/>
      <c r="CN707" s="15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5"/>
      <c r="CI708" s="15"/>
      <c r="CJ708" s="15"/>
      <c r="CK708" s="1"/>
      <c r="CL708" s="1"/>
      <c r="CM708" s="1"/>
      <c r="CN708" s="15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5"/>
      <c r="CI709" s="15"/>
      <c r="CJ709" s="15"/>
      <c r="CK709" s="1"/>
      <c r="CL709" s="1"/>
      <c r="CM709" s="1"/>
      <c r="CN709" s="15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5"/>
      <c r="CI710" s="15"/>
      <c r="CJ710" s="15"/>
      <c r="CK710" s="1"/>
      <c r="CL710" s="1"/>
      <c r="CM710" s="1"/>
      <c r="CN710" s="15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5"/>
      <c r="CI711" s="15"/>
      <c r="CJ711" s="15"/>
      <c r="CK711" s="1"/>
      <c r="CL711" s="1"/>
      <c r="CM711" s="1"/>
      <c r="CN711" s="15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5"/>
      <c r="CI712" s="15"/>
      <c r="CJ712" s="15"/>
      <c r="CK712" s="1"/>
      <c r="CL712" s="1"/>
      <c r="CM712" s="1"/>
      <c r="CN712" s="15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5"/>
      <c r="CI713" s="15"/>
      <c r="CJ713" s="15"/>
      <c r="CK713" s="1"/>
      <c r="CL713" s="1"/>
      <c r="CM713" s="1"/>
      <c r="CN713" s="15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5"/>
      <c r="CI714" s="15"/>
      <c r="CJ714" s="15"/>
      <c r="CK714" s="1"/>
      <c r="CL714" s="1"/>
      <c r="CM714" s="1"/>
      <c r="CN714" s="15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5"/>
      <c r="CI715" s="15"/>
      <c r="CJ715" s="15"/>
      <c r="CK715" s="1"/>
      <c r="CL715" s="1"/>
      <c r="CM715" s="1"/>
      <c r="CN715" s="15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5"/>
      <c r="CI716" s="15"/>
      <c r="CJ716" s="15"/>
      <c r="CK716" s="1"/>
      <c r="CL716" s="1"/>
      <c r="CM716" s="1"/>
      <c r="CN716" s="15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5"/>
      <c r="CI717" s="15"/>
      <c r="CJ717" s="15"/>
      <c r="CK717" s="1"/>
      <c r="CL717" s="1"/>
      <c r="CM717" s="1"/>
      <c r="CN717" s="15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5"/>
      <c r="CI718" s="15"/>
      <c r="CJ718" s="15"/>
      <c r="CK718" s="1"/>
      <c r="CL718" s="1"/>
      <c r="CM718" s="1"/>
      <c r="CN718" s="15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5"/>
      <c r="CI719" s="15"/>
      <c r="CJ719" s="15"/>
      <c r="CK719" s="1"/>
      <c r="CL719" s="1"/>
      <c r="CM719" s="1"/>
      <c r="CN719" s="15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5"/>
      <c r="CI720" s="15"/>
      <c r="CJ720" s="15"/>
      <c r="CK720" s="1"/>
      <c r="CL720" s="1"/>
      <c r="CM720" s="1"/>
      <c r="CN720" s="15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5"/>
      <c r="CI721" s="15"/>
      <c r="CJ721" s="15"/>
      <c r="CK721" s="1"/>
      <c r="CL721" s="1"/>
      <c r="CM721" s="1"/>
      <c r="CN721" s="15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5"/>
      <c r="CI722" s="15"/>
      <c r="CJ722" s="15"/>
      <c r="CK722" s="1"/>
      <c r="CL722" s="1"/>
      <c r="CM722" s="1"/>
      <c r="CN722" s="15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5"/>
      <c r="CI723" s="15"/>
      <c r="CJ723" s="15"/>
      <c r="CK723" s="1"/>
      <c r="CL723" s="1"/>
      <c r="CM723" s="1"/>
      <c r="CN723" s="15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5"/>
      <c r="CI724" s="15"/>
      <c r="CJ724" s="15"/>
      <c r="CK724" s="1"/>
      <c r="CL724" s="1"/>
      <c r="CM724" s="1"/>
      <c r="CN724" s="15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5"/>
      <c r="CI725" s="15"/>
      <c r="CJ725" s="15"/>
      <c r="CK725" s="1"/>
      <c r="CL725" s="1"/>
      <c r="CM725" s="1"/>
      <c r="CN725" s="15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5"/>
      <c r="CI726" s="15"/>
      <c r="CJ726" s="15"/>
      <c r="CK726" s="1"/>
      <c r="CL726" s="1"/>
      <c r="CM726" s="1"/>
      <c r="CN726" s="15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5"/>
      <c r="CI727" s="15"/>
      <c r="CJ727" s="15"/>
      <c r="CK727" s="1"/>
      <c r="CL727" s="1"/>
      <c r="CM727" s="1"/>
      <c r="CN727" s="15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5"/>
      <c r="CI728" s="15"/>
      <c r="CJ728" s="15"/>
      <c r="CK728" s="1"/>
      <c r="CL728" s="1"/>
      <c r="CM728" s="1"/>
      <c r="CN728" s="15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5"/>
      <c r="CI729" s="15"/>
      <c r="CJ729" s="15"/>
      <c r="CK729" s="1"/>
      <c r="CL729" s="1"/>
      <c r="CM729" s="1"/>
      <c r="CN729" s="15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5"/>
      <c r="CI730" s="15"/>
      <c r="CJ730" s="15"/>
      <c r="CK730" s="1"/>
      <c r="CL730" s="1"/>
      <c r="CM730" s="1"/>
      <c r="CN730" s="15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5"/>
      <c r="CI731" s="15"/>
      <c r="CJ731" s="15"/>
      <c r="CK731" s="1"/>
      <c r="CL731" s="1"/>
      <c r="CM731" s="1"/>
      <c r="CN731" s="15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5"/>
      <c r="CI732" s="15"/>
      <c r="CJ732" s="15"/>
      <c r="CK732" s="1"/>
      <c r="CL732" s="1"/>
      <c r="CM732" s="1"/>
      <c r="CN732" s="15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5"/>
      <c r="CI733" s="15"/>
      <c r="CJ733" s="15"/>
      <c r="CK733" s="1"/>
      <c r="CL733" s="1"/>
      <c r="CM733" s="1"/>
      <c r="CN733" s="15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5"/>
      <c r="CI734" s="15"/>
      <c r="CJ734" s="15"/>
      <c r="CK734" s="1"/>
      <c r="CL734" s="1"/>
      <c r="CM734" s="1"/>
      <c r="CN734" s="15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5"/>
      <c r="CI735" s="15"/>
      <c r="CJ735" s="15"/>
      <c r="CK735" s="1"/>
      <c r="CL735" s="1"/>
      <c r="CM735" s="1"/>
      <c r="CN735" s="15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5"/>
      <c r="CI736" s="15"/>
      <c r="CJ736" s="15"/>
      <c r="CK736" s="1"/>
      <c r="CL736" s="1"/>
      <c r="CM736" s="1"/>
      <c r="CN736" s="15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5"/>
      <c r="CI737" s="15"/>
      <c r="CJ737" s="15"/>
      <c r="CK737" s="1"/>
      <c r="CL737" s="1"/>
      <c r="CM737" s="1"/>
      <c r="CN737" s="15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5"/>
      <c r="CI738" s="15"/>
      <c r="CJ738" s="15"/>
      <c r="CK738" s="1"/>
      <c r="CL738" s="1"/>
      <c r="CM738" s="1"/>
      <c r="CN738" s="15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5"/>
      <c r="CI739" s="15"/>
      <c r="CJ739" s="15"/>
      <c r="CK739" s="1"/>
      <c r="CL739" s="1"/>
      <c r="CM739" s="1"/>
      <c r="CN739" s="15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5"/>
      <c r="CI740" s="15"/>
      <c r="CJ740" s="15"/>
      <c r="CK740" s="1"/>
      <c r="CL740" s="1"/>
      <c r="CM740" s="1"/>
      <c r="CN740" s="15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5"/>
      <c r="CI741" s="15"/>
      <c r="CJ741" s="15"/>
      <c r="CK741" s="1"/>
      <c r="CL741" s="1"/>
      <c r="CM741" s="1"/>
      <c r="CN741" s="15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5"/>
      <c r="CI742" s="15"/>
      <c r="CJ742" s="15"/>
      <c r="CK742" s="1"/>
      <c r="CL742" s="1"/>
      <c r="CM742" s="1"/>
      <c r="CN742" s="15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5"/>
      <c r="CI743" s="15"/>
      <c r="CJ743" s="15"/>
      <c r="CK743" s="1"/>
      <c r="CL743" s="1"/>
      <c r="CM743" s="1"/>
      <c r="CN743" s="15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5"/>
      <c r="CI744" s="15"/>
      <c r="CJ744" s="15"/>
      <c r="CK744" s="1"/>
      <c r="CL744" s="1"/>
      <c r="CM744" s="1"/>
      <c r="CN744" s="15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5"/>
      <c r="CI745" s="15"/>
      <c r="CJ745" s="15"/>
      <c r="CK745" s="1"/>
      <c r="CL745" s="1"/>
      <c r="CM745" s="1"/>
      <c r="CN745" s="15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5"/>
      <c r="CI746" s="15"/>
      <c r="CJ746" s="15"/>
      <c r="CK746" s="1"/>
      <c r="CL746" s="1"/>
      <c r="CM746" s="1"/>
      <c r="CN746" s="15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5"/>
      <c r="CI747" s="15"/>
      <c r="CJ747" s="15"/>
      <c r="CK747" s="1"/>
      <c r="CL747" s="1"/>
      <c r="CM747" s="1"/>
      <c r="CN747" s="15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5"/>
      <c r="CI748" s="15"/>
      <c r="CJ748" s="15"/>
      <c r="CK748" s="1"/>
      <c r="CL748" s="1"/>
      <c r="CM748" s="1"/>
      <c r="CN748" s="15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5"/>
      <c r="CI749" s="15"/>
      <c r="CJ749" s="15"/>
      <c r="CK749" s="1"/>
      <c r="CL749" s="1"/>
      <c r="CM749" s="1"/>
      <c r="CN749" s="15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5"/>
      <c r="CI750" s="15"/>
      <c r="CJ750" s="15"/>
      <c r="CK750" s="1"/>
      <c r="CL750" s="1"/>
      <c r="CM750" s="1"/>
      <c r="CN750" s="15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5"/>
      <c r="CI751" s="15"/>
      <c r="CJ751" s="15"/>
      <c r="CK751" s="1"/>
      <c r="CL751" s="1"/>
      <c r="CM751" s="1"/>
      <c r="CN751" s="15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5"/>
      <c r="CI752" s="15"/>
      <c r="CJ752" s="15"/>
      <c r="CK752" s="1"/>
      <c r="CL752" s="1"/>
      <c r="CM752" s="1"/>
      <c r="CN752" s="15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5"/>
      <c r="CI753" s="15"/>
      <c r="CJ753" s="15"/>
      <c r="CK753" s="1"/>
      <c r="CL753" s="1"/>
      <c r="CM753" s="1"/>
      <c r="CN753" s="15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5"/>
      <c r="CI754" s="15"/>
      <c r="CJ754" s="15"/>
      <c r="CK754" s="1"/>
      <c r="CL754" s="1"/>
      <c r="CM754" s="1"/>
      <c r="CN754" s="15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5"/>
      <c r="CI755" s="15"/>
      <c r="CJ755" s="15"/>
      <c r="CK755" s="1"/>
      <c r="CL755" s="1"/>
      <c r="CM755" s="1"/>
      <c r="CN755" s="15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5"/>
      <c r="CI756" s="15"/>
      <c r="CJ756" s="15"/>
      <c r="CK756" s="1"/>
      <c r="CL756" s="1"/>
      <c r="CM756" s="1"/>
      <c r="CN756" s="15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5"/>
      <c r="CI757" s="15"/>
      <c r="CJ757" s="15"/>
      <c r="CK757" s="1"/>
      <c r="CL757" s="1"/>
      <c r="CM757" s="1"/>
      <c r="CN757" s="15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5"/>
      <c r="CI758" s="15"/>
      <c r="CJ758" s="15"/>
      <c r="CK758" s="1"/>
      <c r="CL758" s="1"/>
      <c r="CM758" s="1"/>
      <c r="CN758" s="15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5"/>
      <c r="CI759" s="15"/>
      <c r="CJ759" s="15"/>
      <c r="CK759" s="1"/>
      <c r="CL759" s="1"/>
      <c r="CM759" s="1"/>
      <c r="CN759" s="15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5"/>
      <c r="CI760" s="15"/>
      <c r="CJ760" s="15"/>
      <c r="CK760" s="1"/>
      <c r="CL760" s="1"/>
      <c r="CM760" s="1"/>
      <c r="CN760" s="15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5"/>
      <c r="CI761" s="15"/>
      <c r="CJ761" s="15"/>
      <c r="CK761" s="1"/>
      <c r="CL761" s="1"/>
      <c r="CM761" s="1"/>
      <c r="CN761" s="15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5"/>
      <c r="CI762" s="15"/>
      <c r="CJ762" s="15"/>
      <c r="CK762" s="1"/>
      <c r="CL762" s="1"/>
      <c r="CM762" s="1"/>
      <c r="CN762" s="15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5"/>
      <c r="CI763" s="15"/>
      <c r="CJ763" s="15"/>
      <c r="CK763" s="1"/>
      <c r="CL763" s="1"/>
      <c r="CM763" s="1"/>
      <c r="CN763" s="15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5"/>
      <c r="CI764" s="15"/>
      <c r="CJ764" s="15"/>
      <c r="CK764" s="1"/>
      <c r="CL764" s="1"/>
      <c r="CM764" s="1"/>
      <c r="CN764" s="15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5"/>
      <c r="CI765" s="15"/>
      <c r="CJ765" s="15"/>
      <c r="CK765" s="1"/>
      <c r="CL765" s="1"/>
      <c r="CM765" s="1"/>
      <c r="CN765" s="15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5"/>
      <c r="CI766" s="15"/>
      <c r="CJ766" s="15"/>
      <c r="CK766" s="1"/>
      <c r="CL766" s="1"/>
      <c r="CM766" s="1"/>
      <c r="CN766" s="15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5"/>
      <c r="CI767" s="15"/>
      <c r="CJ767" s="15"/>
      <c r="CK767" s="1"/>
      <c r="CL767" s="1"/>
      <c r="CM767" s="1"/>
      <c r="CN767" s="15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5"/>
      <c r="CI768" s="15"/>
      <c r="CJ768" s="15"/>
      <c r="CK768" s="1"/>
      <c r="CL768" s="1"/>
      <c r="CM768" s="1"/>
      <c r="CN768" s="15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5"/>
      <c r="CI769" s="15"/>
      <c r="CJ769" s="15"/>
      <c r="CK769" s="1"/>
      <c r="CL769" s="1"/>
      <c r="CM769" s="1"/>
      <c r="CN769" s="15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5"/>
      <c r="CI770" s="15"/>
      <c r="CJ770" s="15"/>
      <c r="CK770" s="1"/>
      <c r="CL770" s="1"/>
      <c r="CM770" s="1"/>
      <c r="CN770" s="15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5"/>
      <c r="CI771" s="15"/>
      <c r="CJ771" s="15"/>
      <c r="CK771" s="1"/>
      <c r="CL771" s="1"/>
      <c r="CM771" s="1"/>
      <c r="CN771" s="15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5"/>
      <c r="CI772" s="15"/>
      <c r="CJ772" s="15"/>
      <c r="CK772" s="1"/>
      <c r="CL772" s="1"/>
      <c r="CM772" s="1"/>
      <c r="CN772" s="15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5"/>
      <c r="CI773" s="15"/>
      <c r="CJ773" s="15"/>
      <c r="CK773" s="1"/>
      <c r="CL773" s="1"/>
      <c r="CM773" s="1"/>
      <c r="CN773" s="15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5"/>
      <c r="CI774" s="15"/>
      <c r="CJ774" s="15"/>
      <c r="CK774" s="1"/>
      <c r="CL774" s="1"/>
      <c r="CM774" s="1"/>
      <c r="CN774" s="15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5"/>
      <c r="CI775" s="15"/>
      <c r="CJ775" s="15"/>
      <c r="CK775" s="1"/>
      <c r="CL775" s="1"/>
      <c r="CM775" s="1"/>
      <c r="CN775" s="15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5"/>
      <c r="CI776" s="15"/>
      <c r="CJ776" s="15"/>
      <c r="CK776" s="1"/>
      <c r="CL776" s="1"/>
      <c r="CM776" s="1"/>
      <c r="CN776" s="15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5"/>
      <c r="CI777" s="15"/>
      <c r="CJ777" s="15"/>
      <c r="CK777" s="1"/>
      <c r="CL777" s="1"/>
      <c r="CM777" s="1"/>
      <c r="CN777" s="15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5"/>
      <c r="CI778" s="15"/>
      <c r="CJ778" s="15"/>
      <c r="CK778" s="1"/>
      <c r="CL778" s="1"/>
      <c r="CM778" s="1"/>
      <c r="CN778" s="15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5"/>
      <c r="CI779" s="15"/>
      <c r="CJ779" s="15"/>
      <c r="CK779" s="1"/>
      <c r="CL779" s="1"/>
      <c r="CM779" s="1"/>
      <c r="CN779" s="15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5"/>
      <c r="CI780" s="15"/>
      <c r="CJ780" s="15"/>
      <c r="CK780" s="1"/>
      <c r="CL780" s="1"/>
      <c r="CM780" s="1"/>
      <c r="CN780" s="15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5"/>
      <c r="CI781" s="15"/>
      <c r="CJ781" s="15"/>
      <c r="CK781" s="1"/>
      <c r="CL781" s="1"/>
      <c r="CM781" s="1"/>
      <c r="CN781" s="15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5"/>
      <c r="CI782" s="15"/>
      <c r="CJ782" s="15"/>
      <c r="CK782" s="1"/>
      <c r="CL782" s="1"/>
      <c r="CM782" s="1"/>
      <c r="CN782" s="15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5"/>
      <c r="CI783" s="15"/>
      <c r="CJ783" s="15"/>
      <c r="CK783" s="1"/>
      <c r="CL783" s="1"/>
      <c r="CM783" s="1"/>
      <c r="CN783" s="15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5"/>
      <c r="CI784" s="15"/>
      <c r="CJ784" s="15"/>
      <c r="CK784" s="1"/>
      <c r="CL784" s="1"/>
      <c r="CM784" s="1"/>
      <c r="CN784" s="15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5"/>
      <c r="CI785" s="15"/>
      <c r="CJ785" s="15"/>
      <c r="CK785" s="1"/>
      <c r="CL785" s="1"/>
      <c r="CM785" s="1"/>
      <c r="CN785" s="15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5"/>
      <c r="CI786" s="15"/>
      <c r="CJ786" s="15"/>
      <c r="CK786" s="1"/>
      <c r="CL786" s="1"/>
      <c r="CM786" s="1"/>
      <c r="CN786" s="15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5"/>
      <c r="CI787" s="15"/>
      <c r="CJ787" s="15"/>
      <c r="CK787" s="1"/>
      <c r="CL787" s="1"/>
      <c r="CM787" s="1"/>
      <c r="CN787" s="15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5"/>
      <c r="CI788" s="15"/>
      <c r="CJ788" s="15"/>
      <c r="CK788" s="1"/>
      <c r="CL788" s="1"/>
      <c r="CM788" s="1"/>
      <c r="CN788" s="15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5"/>
      <c r="CI789" s="15"/>
      <c r="CJ789" s="15"/>
      <c r="CK789" s="1"/>
      <c r="CL789" s="1"/>
      <c r="CM789" s="1"/>
      <c r="CN789" s="15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5"/>
      <c r="CI790" s="15"/>
      <c r="CJ790" s="15"/>
      <c r="CK790" s="1"/>
      <c r="CL790" s="1"/>
      <c r="CM790" s="1"/>
      <c r="CN790" s="15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5"/>
      <c r="CI791" s="15"/>
      <c r="CJ791" s="15"/>
      <c r="CK791" s="1"/>
      <c r="CL791" s="1"/>
      <c r="CM791" s="1"/>
      <c r="CN791" s="15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5"/>
      <c r="CI792" s="15"/>
      <c r="CJ792" s="15"/>
      <c r="CK792" s="1"/>
      <c r="CL792" s="1"/>
      <c r="CM792" s="1"/>
      <c r="CN792" s="15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5"/>
      <c r="CI793" s="15"/>
      <c r="CJ793" s="15"/>
      <c r="CK793" s="1"/>
      <c r="CL793" s="1"/>
      <c r="CM793" s="1"/>
      <c r="CN793" s="15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5"/>
      <c r="CI794" s="15"/>
      <c r="CJ794" s="15"/>
      <c r="CK794" s="1"/>
      <c r="CL794" s="1"/>
      <c r="CM794" s="1"/>
      <c r="CN794" s="15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5"/>
      <c r="CI795" s="15"/>
      <c r="CJ795" s="15"/>
      <c r="CK795" s="1"/>
      <c r="CL795" s="1"/>
      <c r="CM795" s="1"/>
      <c r="CN795" s="15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5"/>
      <c r="CI796" s="15"/>
      <c r="CJ796" s="15"/>
      <c r="CK796" s="1"/>
      <c r="CL796" s="1"/>
      <c r="CM796" s="1"/>
      <c r="CN796" s="15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5"/>
      <c r="CI797" s="15"/>
      <c r="CJ797" s="15"/>
      <c r="CK797" s="1"/>
      <c r="CL797" s="1"/>
      <c r="CM797" s="1"/>
      <c r="CN797" s="15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5"/>
      <c r="CI798" s="15"/>
      <c r="CJ798" s="15"/>
      <c r="CK798" s="1"/>
      <c r="CL798" s="1"/>
      <c r="CM798" s="1"/>
      <c r="CN798" s="15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5"/>
      <c r="CI799" s="15"/>
      <c r="CJ799" s="15"/>
      <c r="CK799" s="1"/>
      <c r="CL799" s="1"/>
      <c r="CM799" s="1"/>
      <c r="CN799" s="15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5"/>
      <c r="CI800" s="15"/>
      <c r="CJ800" s="15"/>
      <c r="CK800" s="1"/>
      <c r="CL800" s="1"/>
      <c r="CM800" s="1"/>
      <c r="CN800" s="15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5"/>
      <c r="CI801" s="15"/>
      <c r="CJ801" s="15"/>
      <c r="CK801" s="1"/>
      <c r="CL801" s="1"/>
      <c r="CM801" s="1"/>
      <c r="CN801" s="15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5"/>
      <c r="CI802" s="15"/>
      <c r="CJ802" s="15"/>
      <c r="CK802" s="1"/>
      <c r="CL802" s="1"/>
      <c r="CM802" s="1"/>
      <c r="CN802" s="15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5"/>
      <c r="CI803" s="15"/>
      <c r="CJ803" s="15"/>
      <c r="CK803" s="1"/>
      <c r="CL803" s="1"/>
      <c r="CM803" s="1"/>
      <c r="CN803" s="15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5"/>
      <c r="CI804" s="15"/>
      <c r="CJ804" s="15"/>
      <c r="CK804" s="1"/>
      <c r="CL804" s="1"/>
      <c r="CM804" s="1"/>
      <c r="CN804" s="15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5"/>
      <c r="CI805" s="15"/>
      <c r="CJ805" s="15"/>
      <c r="CK805" s="1"/>
      <c r="CL805" s="1"/>
      <c r="CM805" s="1"/>
      <c r="CN805" s="15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5"/>
      <c r="CI806" s="15"/>
      <c r="CJ806" s="15"/>
      <c r="CK806" s="1"/>
      <c r="CL806" s="1"/>
      <c r="CM806" s="1"/>
      <c r="CN806" s="15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5"/>
      <c r="CI807" s="15"/>
      <c r="CJ807" s="15"/>
      <c r="CK807" s="1"/>
      <c r="CL807" s="1"/>
      <c r="CM807" s="1"/>
      <c r="CN807" s="15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5"/>
      <c r="CI808" s="15"/>
      <c r="CJ808" s="15"/>
      <c r="CK808" s="1"/>
      <c r="CL808" s="1"/>
      <c r="CM808" s="1"/>
      <c r="CN808" s="15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5"/>
      <c r="CI809" s="15"/>
      <c r="CJ809" s="15"/>
      <c r="CK809" s="1"/>
      <c r="CL809" s="1"/>
      <c r="CM809" s="1"/>
      <c r="CN809" s="15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5"/>
      <c r="CI810" s="15"/>
      <c r="CJ810" s="15"/>
      <c r="CK810" s="1"/>
      <c r="CL810" s="1"/>
      <c r="CM810" s="1"/>
      <c r="CN810" s="15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5"/>
      <c r="CI811" s="15"/>
      <c r="CJ811" s="15"/>
      <c r="CK811" s="1"/>
      <c r="CL811" s="1"/>
      <c r="CM811" s="1"/>
      <c r="CN811" s="15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5"/>
      <c r="CI812" s="15"/>
      <c r="CJ812" s="15"/>
      <c r="CK812" s="1"/>
      <c r="CL812" s="1"/>
      <c r="CM812" s="1"/>
      <c r="CN812" s="15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5"/>
      <c r="CI813" s="15"/>
      <c r="CJ813" s="15"/>
      <c r="CK813" s="1"/>
      <c r="CL813" s="1"/>
      <c r="CM813" s="1"/>
      <c r="CN813" s="15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5"/>
      <c r="CI814" s="15"/>
      <c r="CJ814" s="15"/>
      <c r="CK814" s="1"/>
      <c r="CL814" s="1"/>
      <c r="CM814" s="1"/>
      <c r="CN814" s="15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5"/>
      <c r="CI815" s="15"/>
      <c r="CJ815" s="15"/>
      <c r="CK815" s="1"/>
      <c r="CL815" s="1"/>
      <c r="CM815" s="1"/>
      <c r="CN815" s="15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5"/>
      <c r="CI816" s="15"/>
      <c r="CJ816" s="15"/>
      <c r="CK816" s="1"/>
      <c r="CL816" s="1"/>
      <c r="CM816" s="1"/>
      <c r="CN816" s="15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5"/>
      <c r="CI817" s="15"/>
      <c r="CJ817" s="15"/>
      <c r="CK817" s="1"/>
      <c r="CL817" s="1"/>
      <c r="CM817" s="1"/>
      <c r="CN817" s="15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5"/>
      <c r="CI818" s="15"/>
      <c r="CJ818" s="15"/>
      <c r="CK818" s="1"/>
      <c r="CL818" s="1"/>
      <c r="CM818" s="1"/>
      <c r="CN818" s="15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5"/>
      <c r="CI819" s="15"/>
      <c r="CJ819" s="15"/>
      <c r="CK819" s="1"/>
      <c r="CL819" s="1"/>
      <c r="CM819" s="1"/>
      <c r="CN819" s="15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5"/>
      <c r="CI820" s="15"/>
      <c r="CJ820" s="15"/>
      <c r="CK820" s="1"/>
      <c r="CL820" s="1"/>
      <c r="CM820" s="1"/>
      <c r="CN820" s="15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5"/>
      <c r="CI821" s="15"/>
      <c r="CJ821" s="15"/>
      <c r="CK821" s="1"/>
      <c r="CL821" s="1"/>
      <c r="CM821" s="1"/>
      <c r="CN821" s="15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5"/>
      <c r="CI822" s="15"/>
      <c r="CJ822" s="15"/>
      <c r="CK822" s="1"/>
      <c r="CL822" s="1"/>
      <c r="CM822" s="1"/>
      <c r="CN822" s="15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5"/>
      <c r="CI823" s="15"/>
      <c r="CJ823" s="15"/>
      <c r="CK823" s="1"/>
      <c r="CL823" s="1"/>
      <c r="CM823" s="1"/>
      <c r="CN823" s="15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5"/>
      <c r="CI824" s="15"/>
      <c r="CJ824" s="15"/>
      <c r="CK824" s="1"/>
      <c r="CL824" s="1"/>
      <c r="CM824" s="1"/>
      <c r="CN824" s="15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5"/>
      <c r="CI825" s="15"/>
      <c r="CJ825" s="15"/>
      <c r="CK825" s="1"/>
      <c r="CL825" s="1"/>
      <c r="CM825" s="1"/>
      <c r="CN825" s="15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5"/>
      <c r="CI826" s="15"/>
      <c r="CJ826" s="15"/>
      <c r="CK826" s="1"/>
      <c r="CL826" s="1"/>
      <c r="CM826" s="1"/>
      <c r="CN826" s="15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5"/>
      <c r="CI827" s="15"/>
      <c r="CJ827" s="15"/>
      <c r="CK827" s="1"/>
      <c r="CL827" s="1"/>
      <c r="CM827" s="1"/>
      <c r="CN827" s="15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5"/>
      <c r="CI828" s="15"/>
      <c r="CJ828" s="15"/>
      <c r="CK828" s="1"/>
      <c r="CL828" s="1"/>
      <c r="CM828" s="1"/>
      <c r="CN828" s="15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5"/>
      <c r="CI829" s="15"/>
      <c r="CJ829" s="15"/>
      <c r="CK829" s="1"/>
      <c r="CL829" s="1"/>
      <c r="CM829" s="1"/>
      <c r="CN829" s="15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5"/>
      <c r="CI830" s="15"/>
      <c r="CJ830" s="15"/>
      <c r="CK830" s="1"/>
      <c r="CL830" s="1"/>
      <c r="CM830" s="1"/>
      <c r="CN830" s="15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5"/>
      <c r="CI831" s="15"/>
      <c r="CJ831" s="15"/>
      <c r="CK831" s="1"/>
      <c r="CL831" s="1"/>
      <c r="CM831" s="1"/>
      <c r="CN831" s="15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5"/>
      <c r="CI832" s="15"/>
      <c r="CJ832" s="15"/>
      <c r="CK832" s="1"/>
      <c r="CL832" s="1"/>
      <c r="CM832" s="1"/>
      <c r="CN832" s="15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5"/>
      <c r="CI833" s="15"/>
      <c r="CJ833" s="15"/>
      <c r="CK833" s="1"/>
      <c r="CL833" s="1"/>
      <c r="CM833" s="1"/>
      <c r="CN833" s="15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5"/>
      <c r="CI834" s="15"/>
      <c r="CJ834" s="15"/>
      <c r="CK834" s="1"/>
      <c r="CL834" s="1"/>
      <c r="CM834" s="1"/>
      <c r="CN834" s="15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5"/>
      <c r="CI835" s="15"/>
      <c r="CJ835" s="15"/>
      <c r="CK835" s="1"/>
      <c r="CL835" s="1"/>
      <c r="CM835" s="1"/>
      <c r="CN835" s="15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5"/>
      <c r="CI836" s="15"/>
      <c r="CJ836" s="15"/>
      <c r="CK836" s="1"/>
      <c r="CL836" s="1"/>
      <c r="CM836" s="1"/>
      <c r="CN836" s="15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5"/>
      <c r="CI837" s="15"/>
      <c r="CJ837" s="15"/>
      <c r="CK837" s="1"/>
      <c r="CL837" s="1"/>
      <c r="CM837" s="1"/>
      <c r="CN837" s="15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5"/>
      <c r="CI838" s="15"/>
      <c r="CJ838" s="15"/>
      <c r="CK838" s="1"/>
      <c r="CL838" s="1"/>
      <c r="CM838" s="1"/>
      <c r="CN838" s="15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5"/>
      <c r="CI839" s="15"/>
      <c r="CJ839" s="15"/>
      <c r="CK839" s="1"/>
      <c r="CL839" s="1"/>
      <c r="CM839" s="1"/>
      <c r="CN839" s="15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5"/>
      <c r="CI840" s="15"/>
      <c r="CJ840" s="15"/>
      <c r="CK840" s="1"/>
      <c r="CL840" s="1"/>
      <c r="CM840" s="1"/>
      <c r="CN840" s="15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5"/>
      <c r="CI841" s="15"/>
      <c r="CJ841" s="15"/>
      <c r="CK841" s="1"/>
      <c r="CL841" s="1"/>
      <c r="CM841" s="1"/>
      <c r="CN841" s="15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5"/>
      <c r="CI842" s="15"/>
      <c r="CJ842" s="15"/>
      <c r="CK842" s="1"/>
      <c r="CL842" s="1"/>
      <c r="CM842" s="1"/>
      <c r="CN842" s="15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5"/>
      <c r="CI843" s="15"/>
      <c r="CJ843" s="15"/>
      <c r="CK843" s="1"/>
      <c r="CL843" s="1"/>
      <c r="CM843" s="1"/>
      <c r="CN843" s="15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5"/>
      <c r="CI844" s="15"/>
      <c r="CJ844" s="15"/>
      <c r="CK844" s="1"/>
      <c r="CL844" s="1"/>
      <c r="CM844" s="1"/>
      <c r="CN844" s="15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5"/>
      <c r="CI845" s="15"/>
      <c r="CJ845" s="15"/>
      <c r="CK845" s="1"/>
      <c r="CL845" s="1"/>
      <c r="CM845" s="1"/>
      <c r="CN845" s="15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5"/>
      <c r="CI846" s="15"/>
      <c r="CJ846" s="15"/>
      <c r="CK846" s="1"/>
      <c r="CL846" s="1"/>
      <c r="CM846" s="1"/>
      <c r="CN846" s="15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5"/>
      <c r="CI847" s="15"/>
      <c r="CJ847" s="15"/>
      <c r="CK847" s="1"/>
      <c r="CL847" s="1"/>
      <c r="CM847" s="1"/>
      <c r="CN847" s="15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5"/>
      <c r="CI848" s="15"/>
      <c r="CJ848" s="15"/>
      <c r="CK848" s="1"/>
      <c r="CL848" s="1"/>
      <c r="CM848" s="1"/>
      <c r="CN848" s="15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5"/>
      <c r="CI849" s="15"/>
      <c r="CJ849" s="15"/>
      <c r="CK849" s="1"/>
      <c r="CL849" s="1"/>
      <c r="CM849" s="1"/>
      <c r="CN849" s="15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5"/>
      <c r="CI850" s="15"/>
      <c r="CJ850" s="15"/>
      <c r="CK850" s="1"/>
      <c r="CL850" s="1"/>
      <c r="CM850" s="1"/>
      <c r="CN850" s="15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5"/>
      <c r="CI851" s="15"/>
      <c r="CJ851" s="15"/>
      <c r="CK851" s="1"/>
      <c r="CL851" s="1"/>
      <c r="CM851" s="1"/>
      <c r="CN851" s="15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5"/>
      <c r="CI852" s="15"/>
      <c r="CJ852" s="15"/>
      <c r="CK852" s="1"/>
      <c r="CL852" s="1"/>
      <c r="CM852" s="1"/>
      <c r="CN852" s="15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5"/>
      <c r="CI853" s="15"/>
      <c r="CJ853" s="15"/>
      <c r="CK853" s="1"/>
      <c r="CL853" s="1"/>
      <c r="CM853" s="1"/>
      <c r="CN853" s="15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5"/>
      <c r="CI854" s="15"/>
      <c r="CJ854" s="15"/>
      <c r="CK854" s="1"/>
      <c r="CL854" s="1"/>
      <c r="CM854" s="1"/>
      <c r="CN854" s="15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5"/>
      <c r="CI855" s="15"/>
      <c r="CJ855" s="15"/>
      <c r="CK855" s="1"/>
      <c r="CL855" s="1"/>
      <c r="CM855" s="1"/>
      <c r="CN855" s="15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5"/>
      <c r="CI856" s="15"/>
      <c r="CJ856" s="15"/>
      <c r="CK856" s="1"/>
      <c r="CL856" s="1"/>
      <c r="CM856" s="1"/>
      <c r="CN856" s="15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5"/>
      <c r="CI857" s="15"/>
      <c r="CJ857" s="15"/>
      <c r="CK857" s="1"/>
      <c r="CL857" s="1"/>
      <c r="CM857" s="1"/>
      <c r="CN857" s="15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5"/>
      <c r="CI858" s="15"/>
      <c r="CJ858" s="15"/>
      <c r="CK858" s="1"/>
      <c r="CL858" s="1"/>
      <c r="CM858" s="1"/>
      <c r="CN858" s="15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5"/>
      <c r="CI859" s="15"/>
      <c r="CJ859" s="15"/>
      <c r="CK859" s="1"/>
      <c r="CL859" s="1"/>
      <c r="CM859" s="1"/>
      <c r="CN859" s="15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5"/>
      <c r="CI860" s="15"/>
      <c r="CJ860" s="15"/>
      <c r="CK860" s="1"/>
      <c r="CL860" s="1"/>
      <c r="CM860" s="1"/>
      <c r="CN860" s="15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5"/>
      <c r="CI861" s="15"/>
      <c r="CJ861" s="15"/>
      <c r="CK861" s="1"/>
      <c r="CL861" s="1"/>
      <c r="CM861" s="1"/>
      <c r="CN861" s="15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5"/>
      <c r="CI862" s="15"/>
      <c r="CJ862" s="15"/>
      <c r="CK862" s="1"/>
      <c r="CL862" s="1"/>
      <c r="CM862" s="1"/>
      <c r="CN862" s="15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5"/>
      <c r="CI863" s="15"/>
      <c r="CJ863" s="15"/>
      <c r="CK863" s="1"/>
      <c r="CL863" s="1"/>
      <c r="CM863" s="1"/>
      <c r="CN863" s="15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5"/>
      <c r="CI864" s="15"/>
      <c r="CJ864" s="15"/>
      <c r="CK864" s="1"/>
      <c r="CL864" s="1"/>
      <c r="CM864" s="1"/>
      <c r="CN864" s="15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5"/>
      <c r="CI865" s="15"/>
      <c r="CJ865" s="15"/>
      <c r="CK865" s="1"/>
      <c r="CL865" s="1"/>
      <c r="CM865" s="1"/>
      <c r="CN865" s="15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5"/>
      <c r="CI866" s="15"/>
      <c r="CJ866" s="15"/>
      <c r="CK866" s="1"/>
      <c r="CL866" s="1"/>
      <c r="CM866" s="1"/>
      <c r="CN866" s="15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5"/>
      <c r="CI867" s="15"/>
      <c r="CJ867" s="15"/>
      <c r="CK867" s="1"/>
      <c r="CL867" s="1"/>
      <c r="CM867" s="1"/>
      <c r="CN867" s="15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5"/>
      <c r="CI868" s="15"/>
      <c r="CJ868" s="15"/>
      <c r="CK868" s="1"/>
      <c r="CL868" s="1"/>
      <c r="CM868" s="1"/>
      <c r="CN868" s="15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5"/>
      <c r="CI869" s="15"/>
      <c r="CJ869" s="15"/>
      <c r="CK869" s="1"/>
      <c r="CL869" s="1"/>
      <c r="CM869" s="1"/>
      <c r="CN869" s="15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5"/>
      <c r="CI870" s="15"/>
      <c r="CJ870" s="15"/>
      <c r="CK870" s="1"/>
      <c r="CL870" s="1"/>
      <c r="CM870" s="1"/>
      <c r="CN870" s="15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5"/>
      <c r="CI871" s="15"/>
      <c r="CJ871" s="15"/>
      <c r="CK871" s="1"/>
      <c r="CL871" s="1"/>
      <c r="CM871" s="1"/>
      <c r="CN871" s="15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5"/>
      <c r="CI872" s="15"/>
      <c r="CJ872" s="15"/>
      <c r="CK872" s="1"/>
      <c r="CL872" s="1"/>
      <c r="CM872" s="1"/>
      <c r="CN872" s="15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5"/>
      <c r="CI873" s="15"/>
      <c r="CJ873" s="15"/>
      <c r="CK873" s="1"/>
      <c r="CL873" s="1"/>
      <c r="CM873" s="1"/>
      <c r="CN873" s="15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5"/>
      <c r="CI874" s="15"/>
      <c r="CJ874" s="15"/>
      <c r="CK874" s="1"/>
      <c r="CL874" s="1"/>
      <c r="CM874" s="1"/>
      <c r="CN874" s="15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5"/>
      <c r="CI875" s="15"/>
      <c r="CJ875" s="15"/>
      <c r="CK875" s="1"/>
      <c r="CL875" s="1"/>
      <c r="CM875" s="1"/>
      <c r="CN875" s="15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5"/>
      <c r="CI876" s="15"/>
      <c r="CJ876" s="15"/>
      <c r="CK876" s="1"/>
      <c r="CL876" s="1"/>
      <c r="CM876" s="1"/>
      <c r="CN876" s="15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5"/>
      <c r="CI877" s="15"/>
      <c r="CJ877" s="15"/>
      <c r="CK877" s="1"/>
      <c r="CL877" s="1"/>
      <c r="CM877" s="1"/>
      <c r="CN877" s="15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5"/>
      <c r="CI878" s="15"/>
      <c r="CJ878" s="15"/>
      <c r="CK878" s="1"/>
      <c r="CL878" s="1"/>
      <c r="CM878" s="1"/>
      <c r="CN878" s="15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5"/>
      <c r="CI879" s="15"/>
      <c r="CJ879" s="15"/>
      <c r="CK879" s="1"/>
      <c r="CL879" s="1"/>
      <c r="CM879" s="1"/>
      <c r="CN879" s="15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5"/>
      <c r="CI880" s="15"/>
      <c r="CJ880" s="15"/>
      <c r="CK880" s="1"/>
      <c r="CL880" s="1"/>
      <c r="CM880" s="1"/>
      <c r="CN880" s="15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5"/>
      <c r="CI881" s="15"/>
      <c r="CJ881" s="15"/>
      <c r="CK881" s="1"/>
      <c r="CL881" s="1"/>
      <c r="CM881" s="1"/>
      <c r="CN881" s="15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5"/>
      <c r="CI882" s="15"/>
      <c r="CJ882" s="15"/>
      <c r="CK882" s="1"/>
      <c r="CL882" s="1"/>
      <c r="CM882" s="1"/>
      <c r="CN882" s="15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5"/>
      <c r="CI883" s="15"/>
      <c r="CJ883" s="15"/>
      <c r="CK883" s="1"/>
      <c r="CL883" s="1"/>
      <c r="CM883" s="1"/>
      <c r="CN883" s="15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5"/>
      <c r="CI884" s="15"/>
      <c r="CJ884" s="15"/>
      <c r="CK884" s="1"/>
      <c r="CL884" s="1"/>
      <c r="CM884" s="1"/>
      <c r="CN884" s="15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5"/>
      <c r="CI885" s="15"/>
      <c r="CJ885" s="15"/>
      <c r="CK885" s="1"/>
      <c r="CL885" s="1"/>
      <c r="CM885" s="1"/>
      <c r="CN885" s="15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5"/>
      <c r="CI886" s="15"/>
      <c r="CJ886" s="15"/>
      <c r="CK886" s="1"/>
      <c r="CL886" s="1"/>
      <c r="CM886" s="1"/>
      <c r="CN886" s="15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5"/>
      <c r="CI887" s="15"/>
      <c r="CJ887" s="15"/>
      <c r="CK887" s="1"/>
      <c r="CL887" s="1"/>
      <c r="CM887" s="1"/>
      <c r="CN887" s="15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5"/>
      <c r="CI888" s="15"/>
      <c r="CJ888" s="15"/>
      <c r="CK888" s="1"/>
      <c r="CL888" s="1"/>
      <c r="CM888" s="1"/>
      <c r="CN888" s="15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5"/>
      <c r="CI889" s="15"/>
      <c r="CJ889" s="15"/>
      <c r="CK889" s="1"/>
      <c r="CL889" s="1"/>
      <c r="CM889" s="1"/>
      <c r="CN889" s="15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5"/>
      <c r="CI890" s="15"/>
      <c r="CJ890" s="15"/>
      <c r="CK890" s="1"/>
      <c r="CL890" s="1"/>
      <c r="CM890" s="1"/>
      <c r="CN890" s="15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5"/>
      <c r="CI891" s="15"/>
      <c r="CJ891" s="15"/>
      <c r="CK891" s="1"/>
      <c r="CL891" s="1"/>
      <c r="CM891" s="1"/>
      <c r="CN891" s="15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5"/>
      <c r="CI892" s="15"/>
      <c r="CJ892" s="15"/>
      <c r="CK892" s="1"/>
      <c r="CL892" s="1"/>
      <c r="CM892" s="1"/>
      <c r="CN892" s="15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5"/>
      <c r="CI893" s="15"/>
      <c r="CJ893" s="15"/>
      <c r="CK893" s="1"/>
      <c r="CL893" s="1"/>
      <c r="CM893" s="1"/>
      <c r="CN893" s="15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5"/>
      <c r="CI894" s="15"/>
      <c r="CJ894" s="15"/>
      <c r="CK894" s="1"/>
      <c r="CL894" s="1"/>
      <c r="CM894" s="1"/>
      <c r="CN894" s="15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5"/>
      <c r="CI895" s="15"/>
      <c r="CJ895" s="15"/>
      <c r="CK895" s="1"/>
      <c r="CL895" s="1"/>
      <c r="CM895" s="1"/>
      <c r="CN895" s="15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5"/>
      <c r="CI896" s="15"/>
      <c r="CJ896" s="15"/>
      <c r="CK896" s="1"/>
      <c r="CL896" s="1"/>
      <c r="CM896" s="1"/>
      <c r="CN896" s="15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5"/>
      <c r="CI897" s="15"/>
      <c r="CJ897" s="15"/>
      <c r="CK897" s="1"/>
      <c r="CL897" s="1"/>
      <c r="CM897" s="1"/>
      <c r="CN897" s="15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5"/>
      <c r="CI898" s="15"/>
      <c r="CJ898" s="15"/>
      <c r="CK898" s="1"/>
      <c r="CL898" s="1"/>
      <c r="CM898" s="1"/>
      <c r="CN898" s="15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5"/>
      <c r="CI899" s="15"/>
      <c r="CJ899" s="15"/>
      <c r="CK899" s="1"/>
      <c r="CL899" s="1"/>
      <c r="CM899" s="1"/>
      <c r="CN899" s="15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5"/>
      <c r="CI900" s="15"/>
      <c r="CJ900" s="15"/>
      <c r="CK900" s="1"/>
      <c r="CL900" s="1"/>
      <c r="CM900" s="1"/>
      <c r="CN900" s="15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5"/>
      <c r="CI901" s="15"/>
      <c r="CJ901" s="15"/>
      <c r="CK901" s="1"/>
      <c r="CL901" s="1"/>
      <c r="CM901" s="1"/>
      <c r="CN901" s="15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5"/>
      <c r="CI902" s="15"/>
      <c r="CJ902" s="15"/>
      <c r="CK902" s="1"/>
      <c r="CL902" s="1"/>
      <c r="CM902" s="1"/>
      <c r="CN902" s="15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5"/>
      <c r="CI903" s="15"/>
      <c r="CJ903" s="15"/>
      <c r="CK903" s="1"/>
      <c r="CL903" s="1"/>
      <c r="CM903" s="1"/>
      <c r="CN903" s="15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5"/>
      <c r="CI904" s="15"/>
      <c r="CJ904" s="15"/>
      <c r="CK904" s="1"/>
      <c r="CL904" s="1"/>
      <c r="CM904" s="1"/>
      <c r="CN904" s="15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5"/>
      <c r="CI905" s="15"/>
      <c r="CJ905" s="15"/>
      <c r="CK905" s="1"/>
      <c r="CL905" s="1"/>
      <c r="CM905" s="1"/>
      <c r="CN905" s="15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5"/>
      <c r="CI906" s="15"/>
      <c r="CJ906" s="15"/>
      <c r="CK906" s="1"/>
      <c r="CL906" s="1"/>
      <c r="CM906" s="1"/>
      <c r="CN906" s="15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5"/>
      <c r="CI907" s="15"/>
      <c r="CJ907" s="15"/>
      <c r="CK907" s="1"/>
      <c r="CL907" s="1"/>
      <c r="CM907" s="1"/>
      <c r="CN907" s="15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5"/>
      <c r="CI908" s="15"/>
      <c r="CJ908" s="15"/>
      <c r="CK908" s="1"/>
      <c r="CL908" s="1"/>
      <c r="CM908" s="1"/>
      <c r="CN908" s="15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5"/>
      <c r="CI909" s="15"/>
      <c r="CJ909" s="15"/>
      <c r="CK909" s="1"/>
      <c r="CL909" s="1"/>
      <c r="CM909" s="1"/>
      <c r="CN909" s="15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5"/>
      <c r="CI910" s="15"/>
      <c r="CJ910" s="15"/>
      <c r="CK910" s="1"/>
      <c r="CL910" s="1"/>
      <c r="CM910" s="1"/>
      <c r="CN910" s="15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5"/>
      <c r="CI911" s="15"/>
      <c r="CJ911" s="15"/>
      <c r="CK911" s="1"/>
      <c r="CL911" s="1"/>
      <c r="CM911" s="1"/>
      <c r="CN911" s="15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5"/>
      <c r="CI912" s="15"/>
      <c r="CJ912" s="15"/>
      <c r="CK912" s="1"/>
      <c r="CL912" s="1"/>
      <c r="CM912" s="1"/>
      <c r="CN912" s="15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5"/>
      <c r="CI913" s="15"/>
      <c r="CJ913" s="15"/>
      <c r="CK913" s="1"/>
      <c r="CL913" s="1"/>
      <c r="CM913" s="1"/>
      <c r="CN913" s="15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5"/>
      <c r="CI914" s="15"/>
      <c r="CJ914" s="15"/>
      <c r="CK914" s="1"/>
      <c r="CL914" s="1"/>
      <c r="CM914" s="1"/>
      <c r="CN914" s="15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5"/>
      <c r="CI915" s="15"/>
      <c r="CJ915" s="15"/>
      <c r="CK915" s="1"/>
      <c r="CL915" s="1"/>
      <c r="CM915" s="1"/>
      <c r="CN915" s="15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5"/>
      <c r="CI916" s="15"/>
      <c r="CJ916" s="15"/>
      <c r="CK916" s="1"/>
      <c r="CL916" s="1"/>
      <c r="CM916" s="1"/>
      <c r="CN916" s="15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5"/>
      <c r="CI917" s="15"/>
      <c r="CJ917" s="15"/>
      <c r="CK917" s="1"/>
      <c r="CL917" s="1"/>
      <c r="CM917" s="1"/>
      <c r="CN917" s="15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5"/>
      <c r="CI918" s="15"/>
      <c r="CJ918" s="15"/>
      <c r="CK918" s="1"/>
      <c r="CL918" s="1"/>
      <c r="CM918" s="1"/>
      <c r="CN918" s="15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5"/>
      <c r="CI919" s="15"/>
      <c r="CJ919" s="15"/>
      <c r="CK919" s="1"/>
      <c r="CL919" s="1"/>
      <c r="CM919" s="1"/>
      <c r="CN919" s="15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5"/>
      <c r="CI920" s="15"/>
      <c r="CJ920" s="15"/>
      <c r="CK920" s="1"/>
      <c r="CL920" s="1"/>
      <c r="CM920" s="1"/>
      <c r="CN920" s="15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5"/>
      <c r="CI921" s="15"/>
      <c r="CJ921" s="15"/>
      <c r="CK921" s="1"/>
      <c r="CL921" s="1"/>
      <c r="CM921" s="1"/>
      <c r="CN921" s="15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5"/>
      <c r="CI922" s="15"/>
      <c r="CJ922" s="15"/>
      <c r="CK922" s="1"/>
      <c r="CL922" s="1"/>
      <c r="CM922" s="1"/>
      <c r="CN922" s="15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5"/>
      <c r="CI923" s="15"/>
      <c r="CJ923" s="15"/>
      <c r="CK923" s="1"/>
      <c r="CL923" s="1"/>
      <c r="CM923" s="1"/>
      <c r="CN923" s="15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5"/>
      <c r="CI924" s="15"/>
      <c r="CJ924" s="15"/>
      <c r="CK924" s="1"/>
      <c r="CL924" s="1"/>
      <c r="CM924" s="1"/>
      <c r="CN924" s="15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5"/>
      <c r="CI925" s="15"/>
      <c r="CJ925" s="15"/>
      <c r="CK925" s="1"/>
      <c r="CL925" s="1"/>
      <c r="CM925" s="1"/>
      <c r="CN925" s="15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5"/>
      <c r="CI926" s="15"/>
      <c r="CJ926" s="15"/>
      <c r="CK926" s="1"/>
      <c r="CL926" s="1"/>
      <c r="CM926" s="1"/>
      <c r="CN926" s="15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5"/>
      <c r="CI927" s="15"/>
      <c r="CJ927" s="15"/>
      <c r="CK927" s="1"/>
      <c r="CL927" s="1"/>
      <c r="CM927" s="1"/>
      <c r="CN927" s="15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5"/>
      <c r="CI928" s="15"/>
      <c r="CJ928" s="15"/>
      <c r="CK928" s="1"/>
      <c r="CL928" s="1"/>
      <c r="CM928" s="1"/>
      <c r="CN928" s="15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5"/>
      <c r="CI929" s="15"/>
      <c r="CJ929" s="15"/>
      <c r="CK929" s="1"/>
      <c r="CL929" s="1"/>
      <c r="CM929" s="1"/>
      <c r="CN929" s="15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5"/>
      <c r="CI930" s="15"/>
      <c r="CJ930" s="15"/>
      <c r="CK930" s="1"/>
      <c r="CL930" s="1"/>
      <c r="CM930" s="1"/>
      <c r="CN930" s="15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5"/>
      <c r="CI931" s="15"/>
      <c r="CJ931" s="15"/>
      <c r="CK931" s="1"/>
      <c r="CL931" s="1"/>
      <c r="CM931" s="1"/>
      <c r="CN931" s="15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5"/>
      <c r="CI932" s="15"/>
      <c r="CJ932" s="15"/>
      <c r="CK932" s="1"/>
      <c r="CL932" s="1"/>
      <c r="CM932" s="1"/>
      <c r="CN932" s="15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5"/>
      <c r="CI933" s="15"/>
      <c r="CJ933" s="15"/>
      <c r="CK933" s="1"/>
      <c r="CL933" s="1"/>
      <c r="CM933" s="1"/>
      <c r="CN933" s="15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5"/>
      <c r="CI934" s="15"/>
      <c r="CJ934" s="15"/>
      <c r="CK934" s="1"/>
      <c r="CL934" s="1"/>
      <c r="CM934" s="1"/>
      <c r="CN934" s="15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5"/>
      <c r="CI935" s="15"/>
      <c r="CJ935" s="15"/>
      <c r="CK935" s="1"/>
      <c r="CL935" s="1"/>
      <c r="CM935" s="1"/>
      <c r="CN935" s="15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5"/>
      <c r="CI936" s="15"/>
      <c r="CJ936" s="15"/>
      <c r="CK936" s="1"/>
      <c r="CL936" s="1"/>
      <c r="CM936" s="1"/>
      <c r="CN936" s="15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5"/>
      <c r="CI937" s="15"/>
      <c r="CJ937" s="15"/>
      <c r="CK937" s="1"/>
      <c r="CL937" s="1"/>
      <c r="CM937" s="1"/>
      <c r="CN937" s="15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5"/>
      <c r="CI938" s="15"/>
      <c r="CJ938" s="15"/>
      <c r="CK938" s="1"/>
      <c r="CL938" s="1"/>
      <c r="CM938" s="1"/>
      <c r="CN938" s="15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5"/>
      <c r="CI939" s="15"/>
      <c r="CJ939" s="15"/>
      <c r="CK939" s="1"/>
      <c r="CL939" s="1"/>
      <c r="CM939" s="1"/>
      <c r="CN939" s="15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5"/>
      <c r="CI940" s="15"/>
      <c r="CJ940" s="15"/>
      <c r="CK940" s="1"/>
      <c r="CL940" s="1"/>
      <c r="CM940" s="1"/>
      <c r="CN940" s="15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5"/>
      <c r="CI941" s="15"/>
      <c r="CJ941" s="15"/>
      <c r="CK941" s="1"/>
      <c r="CL941" s="1"/>
      <c r="CM941" s="1"/>
      <c r="CN941" s="15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5"/>
      <c r="CI942" s="15"/>
      <c r="CJ942" s="15"/>
      <c r="CK942" s="1"/>
      <c r="CL942" s="1"/>
      <c r="CM942" s="1"/>
      <c r="CN942" s="15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5"/>
      <c r="CI943" s="15"/>
      <c r="CJ943" s="15"/>
      <c r="CK943" s="1"/>
      <c r="CL943" s="1"/>
      <c r="CM943" s="1"/>
      <c r="CN943" s="15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5"/>
      <c r="CI944" s="15"/>
      <c r="CJ944" s="15"/>
      <c r="CK944" s="1"/>
      <c r="CL944" s="1"/>
      <c r="CM944" s="1"/>
      <c r="CN944" s="15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5"/>
      <c r="CI945" s="15"/>
      <c r="CJ945" s="15"/>
      <c r="CK945" s="1"/>
      <c r="CL945" s="1"/>
      <c r="CM945" s="1"/>
      <c r="CN945" s="15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5"/>
      <c r="CI946" s="15"/>
      <c r="CJ946" s="15"/>
      <c r="CK946" s="1"/>
      <c r="CL946" s="1"/>
      <c r="CM946" s="1"/>
      <c r="CN946" s="15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5"/>
      <c r="CI947" s="15"/>
      <c r="CJ947" s="15"/>
      <c r="CK947" s="1"/>
      <c r="CL947" s="1"/>
      <c r="CM947" s="1"/>
      <c r="CN947" s="15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5"/>
      <c r="CI948" s="15"/>
      <c r="CJ948" s="15"/>
      <c r="CK948" s="1"/>
      <c r="CL948" s="1"/>
      <c r="CM948" s="1"/>
      <c r="CN948" s="15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5"/>
      <c r="CI949" s="15"/>
      <c r="CJ949" s="15"/>
      <c r="CK949" s="1"/>
      <c r="CL949" s="1"/>
      <c r="CM949" s="1"/>
      <c r="CN949" s="15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5"/>
      <c r="CI950" s="15"/>
      <c r="CJ950" s="15"/>
      <c r="CK950" s="1"/>
      <c r="CL950" s="1"/>
      <c r="CM950" s="1"/>
      <c r="CN950" s="15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5"/>
      <c r="CI951" s="15"/>
      <c r="CJ951" s="15"/>
      <c r="CK951" s="1"/>
      <c r="CL951" s="1"/>
      <c r="CM951" s="1"/>
      <c r="CN951" s="15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5"/>
      <c r="CI952" s="15"/>
      <c r="CJ952" s="15"/>
      <c r="CK952" s="1"/>
      <c r="CL952" s="1"/>
      <c r="CM952" s="1"/>
      <c r="CN952" s="15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5"/>
      <c r="CI953" s="15"/>
      <c r="CJ953" s="15"/>
      <c r="CK953" s="1"/>
      <c r="CL953" s="1"/>
      <c r="CM953" s="1"/>
      <c r="CN953" s="15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5"/>
      <c r="CI954" s="15"/>
      <c r="CJ954" s="15"/>
      <c r="CK954" s="1"/>
      <c r="CL954" s="1"/>
      <c r="CM954" s="1"/>
      <c r="CN954" s="15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5"/>
      <c r="CI955" s="15"/>
      <c r="CJ955" s="15"/>
      <c r="CK955" s="1"/>
      <c r="CL955" s="1"/>
      <c r="CM955" s="1"/>
      <c r="CN955" s="15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5"/>
      <c r="CI956" s="15"/>
      <c r="CJ956" s="15"/>
      <c r="CK956" s="1"/>
      <c r="CL956" s="1"/>
      <c r="CM956" s="1"/>
      <c r="CN956" s="15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5"/>
      <c r="CI957" s="15"/>
      <c r="CJ957" s="15"/>
      <c r="CK957" s="1"/>
      <c r="CL957" s="1"/>
      <c r="CM957" s="1"/>
      <c r="CN957" s="15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5"/>
      <c r="CI958" s="15"/>
      <c r="CJ958" s="15"/>
      <c r="CK958" s="1"/>
      <c r="CL958" s="1"/>
      <c r="CM958" s="1"/>
      <c r="CN958" s="15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5"/>
      <c r="CI959" s="15"/>
      <c r="CJ959" s="15"/>
      <c r="CK959" s="1"/>
      <c r="CL959" s="1"/>
      <c r="CM959" s="1"/>
      <c r="CN959" s="15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5"/>
      <c r="CI960" s="15"/>
      <c r="CJ960" s="15"/>
      <c r="CK960" s="1"/>
      <c r="CL960" s="1"/>
      <c r="CM960" s="1"/>
      <c r="CN960" s="15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5"/>
      <c r="CI961" s="15"/>
      <c r="CJ961" s="15"/>
      <c r="CK961" s="1"/>
      <c r="CL961" s="1"/>
      <c r="CM961" s="1"/>
      <c r="CN961" s="15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5"/>
      <c r="CI962" s="15"/>
      <c r="CJ962" s="15"/>
      <c r="CK962" s="1"/>
      <c r="CL962" s="1"/>
      <c r="CM962" s="1"/>
      <c r="CN962" s="15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5"/>
      <c r="CI963" s="15"/>
      <c r="CJ963" s="15"/>
      <c r="CK963" s="1"/>
      <c r="CL963" s="1"/>
      <c r="CM963" s="1"/>
      <c r="CN963" s="15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5"/>
      <c r="CI964" s="15"/>
      <c r="CJ964" s="15"/>
      <c r="CK964" s="1"/>
      <c r="CL964" s="1"/>
      <c r="CM964" s="1"/>
      <c r="CN964" s="15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5"/>
      <c r="CI965" s="15"/>
      <c r="CJ965" s="15"/>
      <c r="CK965" s="1"/>
      <c r="CL965" s="1"/>
      <c r="CM965" s="1"/>
      <c r="CN965" s="15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5"/>
      <c r="CI966" s="15"/>
      <c r="CJ966" s="15"/>
      <c r="CK966" s="1"/>
      <c r="CL966" s="1"/>
      <c r="CM966" s="1"/>
      <c r="CN966" s="15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5"/>
      <c r="CI967" s="15"/>
      <c r="CJ967" s="15"/>
      <c r="CK967" s="1"/>
      <c r="CL967" s="1"/>
      <c r="CM967" s="1"/>
      <c r="CN967" s="15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5"/>
      <c r="CI968" s="15"/>
      <c r="CJ968" s="15"/>
      <c r="CK968" s="1"/>
      <c r="CL968" s="1"/>
      <c r="CM968" s="1"/>
      <c r="CN968" s="15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5"/>
      <c r="CI969" s="15"/>
      <c r="CJ969" s="15"/>
      <c r="CK969" s="1"/>
      <c r="CL969" s="1"/>
      <c r="CM969" s="1"/>
      <c r="CN969" s="15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5"/>
      <c r="CI970" s="15"/>
      <c r="CJ970" s="15"/>
      <c r="CK970" s="1"/>
      <c r="CL970" s="1"/>
      <c r="CM970" s="1"/>
      <c r="CN970" s="15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5"/>
      <c r="CI971" s="15"/>
      <c r="CJ971" s="15"/>
      <c r="CK971" s="1"/>
      <c r="CL971" s="1"/>
      <c r="CM971" s="1"/>
      <c r="CN971" s="15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5"/>
      <c r="CI972" s="15"/>
      <c r="CJ972" s="15"/>
      <c r="CK972" s="1"/>
      <c r="CL972" s="1"/>
      <c r="CM972" s="1"/>
      <c r="CN972" s="15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5"/>
      <c r="CI973" s="15"/>
      <c r="CJ973" s="15"/>
      <c r="CK973" s="1"/>
      <c r="CL973" s="1"/>
      <c r="CM973" s="1"/>
      <c r="CN973" s="15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5"/>
      <c r="CI974" s="15"/>
      <c r="CJ974" s="15"/>
      <c r="CK974" s="1"/>
      <c r="CL974" s="1"/>
      <c r="CM974" s="1"/>
      <c r="CN974" s="15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5"/>
      <c r="CI975" s="15"/>
      <c r="CJ975" s="15"/>
      <c r="CK975" s="1"/>
      <c r="CL975" s="1"/>
      <c r="CM975" s="1"/>
      <c r="CN975" s="15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5"/>
      <c r="CI976" s="15"/>
      <c r="CJ976" s="15"/>
      <c r="CK976" s="1"/>
      <c r="CL976" s="1"/>
      <c r="CM976" s="1"/>
      <c r="CN976" s="15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5"/>
      <c r="CI977" s="15"/>
      <c r="CJ977" s="15"/>
      <c r="CK977" s="1"/>
      <c r="CL977" s="1"/>
      <c r="CM977" s="1"/>
      <c r="CN977" s="15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5"/>
      <c r="CI978" s="15"/>
      <c r="CJ978" s="15"/>
      <c r="CK978" s="1"/>
      <c r="CL978" s="1"/>
      <c r="CM978" s="1"/>
      <c r="CN978" s="15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5"/>
      <c r="CI979" s="15"/>
      <c r="CJ979" s="15"/>
      <c r="CK979" s="1"/>
      <c r="CL979" s="1"/>
      <c r="CM979" s="1"/>
      <c r="CN979" s="15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5"/>
      <c r="CI980" s="15"/>
      <c r="CJ980" s="15"/>
      <c r="CK980" s="1"/>
      <c r="CL980" s="1"/>
      <c r="CM980" s="1"/>
      <c r="CN980" s="15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5"/>
      <c r="CI981" s="15"/>
      <c r="CJ981" s="15"/>
      <c r="CK981" s="1"/>
      <c r="CL981" s="1"/>
      <c r="CM981" s="1"/>
      <c r="CN981" s="15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5"/>
      <c r="CI982" s="15"/>
      <c r="CJ982" s="15"/>
      <c r="CK982" s="1"/>
      <c r="CL982" s="1"/>
      <c r="CM982" s="1"/>
      <c r="CN982" s="15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5"/>
      <c r="CI983" s="15"/>
      <c r="CJ983" s="15"/>
      <c r="CK983" s="1"/>
      <c r="CL983" s="1"/>
      <c r="CM983" s="1"/>
      <c r="CN983" s="15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5"/>
      <c r="CI984" s="15"/>
      <c r="CJ984" s="15"/>
      <c r="CK984" s="1"/>
      <c r="CL984" s="1"/>
      <c r="CM984" s="1"/>
      <c r="CN984" s="15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5"/>
      <c r="CI985" s="15"/>
      <c r="CJ985" s="15"/>
      <c r="CK985" s="1"/>
      <c r="CL985" s="1"/>
      <c r="CM985" s="1"/>
      <c r="CN985" s="15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5"/>
      <c r="CI986" s="15"/>
      <c r="CJ986" s="15"/>
      <c r="CK986" s="1"/>
      <c r="CL986" s="1"/>
      <c r="CM986" s="1"/>
      <c r="CN986" s="15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5"/>
      <c r="CI987" s="15"/>
      <c r="CJ987" s="15"/>
      <c r="CK987" s="1"/>
      <c r="CL987" s="1"/>
      <c r="CM987" s="1"/>
      <c r="CN987" s="15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5"/>
      <c r="CI988" s="15"/>
      <c r="CJ988" s="15"/>
      <c r="CK988" s="1"/>
      <c r="CL988" s="1"/>
      <c r="CM988" s="1"/>
      <c r="CN988" s="15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5"/>
      <c r="CI989" s="15"/>
      <c r="CJ989" s="15"/>
      <c r="CK989" s="1"/>
      <c r="CL989" s="1"/>
      <c r="CM989" s="1"/>
      <c r="CN989" s="15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5"/>
      <c r="CI990" s="15"/>
      <c r="CJ990" s="15"/>
      <c r="CK990" s="1"/>
      <c r="CL990" s="1"/>
      <c r="CM990" s="1"/>
      <c r="CN990" s="15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5"/>
      <c r="CI991" s="15"/>
      <c r="CJ991" s="15"/>
      <c r="CK991" s="1"/>
      <c r="CL991" s="1"/>
      <c r="CM991" s="1"/>
      <c r="CN991" s="15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5"/>
      <c r="CI992" s="15"/>
      <c r="CJ992" s="15"/>
      <c r="CK992" s="1"/>
      <c r="CL992" s="1"/>
      <c r="CM992" s="1"/>
      <c r="CN992" s="15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5"/>
      <c r="CI993" s="15"/>
      <c r="CJ993" s="15"/>
      <c r="CK993" s="1"/>
      <c r="CL993" s="1"/>
      <c r="CM993" s="1"/>
      <c r="CN993" s="15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5"/>
      <c r="CI994" s="15"/>
      <c r="CJ994" s="15"/>
      <c r="CK994" s="1"/>
      <c r="CL994" s="1"/>
      <c r="CM994" s="1"/>
      <c r="CN994" s="15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5"/>
      <c r="CI995" s="15"/>
      <c r="CJ995" s="15"/>
      <c r="CK995" s="1"/>
      <c r="CL995" s="1"/>
      <c r="CM995" s="1"/>
      <c r="CN995" s="15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5"/>
      <c r="CI996" s="15"/>
      <c r="CJ996" s="15"/>
      <c r="CK996" s="1"/>
      <c r="CL996" s="1"/>
      <c r="CM996" s="1"/>
      <c r="CN996" s="15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5"/>
      <c r="CI997" s="15"/>
      <c r="CJ997" s="15"/>
      <c r="CK997" s="1"/>
      <c r="CL997" s="1"/>
      <c r="CM997" s="1"/>
      <c r="CN997" s="15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5"/>
      <c r="CI998" s="15"/>
      <c r="CJ998" s="15"/>
      <c r="CK998" s="1"/>
      <c r="CL998" s="1"/>
      <c r="CM998" s="1"/>
      <c r="CN998" s="15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5"/>
      <c r="CI999" s="15"/>
      <c r="CJ999" s="15"/>
      <c r="CK999" s="1"/>
      <c r="CL999" s="1"/>
      <c r="CM999" s="1"/>
      <c r="CN999" s="15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5"/>
      <c r="CI1000" s="15"/>
      <c r="CJ1000" s="15"/>
      <c r="CK1000" s="1"/>
      <c r="CL1000" s="1"/>
      <c r="CM1000" s="1"/>
      <c r="CN1000" s="15"/>
      <c r="CO1000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" defaultRowHeight="14.5" x14ac:dyDescent="0.35"/>
  <cols>
    <col min="1" max="1" width="40.33203125" style="25" bestFit="1" customWidth="1"/>
    <col min="2" max="2" width="8.6640625" style="25" bestFit="1" customWidth="1"/>
    <col min="3" max="6" width="36.1640625" style="25" bestFit="1" customWidth="1"/>
    <col min="7" max="7" width="36.5" style="25" bestFit="1" customWidth="1"/>
    <col min="8" max="8" width="36.1640625" style="25" bestFit="1" customWidth="1"/>
    <col min="9" max="11" width="35.33203125" style="25" bestFit="1" customWidth="1"/>
    <col min="12" max="12" width="25.1640625" style="25" bestFit="1" customWidth="1"/>
    <col min="13" max="17" width="38.6640625" style="25" bestFit="1" customWidth="1"/>
    <col min="18" max="18" width="22.5" style="25" bestFit="1" customWidth="1"/>
    <col min="19" max="19" width="21.5" style="25" bestFit="1" customWidth="1"/>
    <col min="20" max="20" width="36.1640625" style="25" bestFit="1" customWidth="1"/>
    <col min="21" max="21" width="22" style="25" bestFit="1" customWidth="1"/>
    <col min="22" max="22" width="31.83203125" style="27" bestFit="1" customWidth="1"/>
    <col min="23" max="23" width="26.33203125" style="27" bestFit="1" customWidth="1"/>
    <col min="24" max="24" width="20" style="25" bestFit="1" customWidth="1"/>
    <col min="25" max="29" width="36.1640625" style="25" bestFit="1" customWidth="1"/>
    <col min="30" max="30" width="8" style="25" customWidth="1"/>
    <col min="31" max="16384" width="12.5" style="25"/>
  </cols>
  <sheetData>
    <row r="1" spans="1:30" ht="29" x14ac:dyDescent="0.35">
      <c r="A1" s="17" t="s">
        <v>0</v>
      </c>
      <c r="B1" s="17" t="s">
        <v>1</v>
      </c>
      <c r="C1" s="17" t="s">
        <v>252</v>
      </c>
      <c r="D1" s="17" t="s">
        <v>253</v>
      </c>
      <c r="E1" s="17" t="s">
        <v>254</v>
      </c>
      <c r="F1" s="17" t="s">
        <v>255</v>
      </c>
      <c r="G1" s="17" t="s">
        <v>256</v>
      </c>
      <c r="H1" s="17" t="s">
        <v>257</v>
      </c>
      <c r="I1" s="17" t="s">
        <v>258</v>
      </c>
      <c r="J1" s="17" t="s">
        <v>259</v>
      </c>
      <c r="K1" s="17" t="s">
        <v>260</v>
      </c>
      <c r="L1" s="17" t="s">
        <v>261</v>
      </c>
      <c r="M1" s="17" t="s">
        <v>177</v>
      </c>
      <c r="N1" s="17" t="s">
        <v>178</v>
      </c>
      <c r="O1" s="17" t="s">
        <v>179</v>
      </c>
      <c r="P1" s="17" t="s">
        <v>180</v>
      </c>
      <c r="Q1" s="17" t="s">
        <v>20</v>
      </c>
      <c r="R1" s="17" t="s">
        <v>262</v>
      </c>
      <c r="S1" s="17" t="s">
        <v>263</v>
      </c>
      <c r="T1" s="17" t="s">
        <v>264</v>
      </c>
      <c r="U1" s="17" t="s">
        <v>265</v>
      </c>
      <c r="V1" s="31" t="s">
        <v>174</v>
      </c>
      <c r="W1" s="31" t="s">
        <v>175</v>
      </c>
      <c r="X1" s="17" t="s">
        <v>266</v>
      </c>
      <c r="Y1" s="32" t="s">
        <v>694</v>
      </c>
      <c r="Z1" s="17" t="s">
        <v>267</v>
      </c>
      <c r="AA1" s="17" t="s">
        <v>60</v>
      </c>
      <c r="AB1" s="17" t="s">
        <v>268</v>
      </c>
      <c r="AC1" s="17" t="s">
        <v>269</v>
      </c>
      <c r="AD1" s="12"/>
    </row>
    <row r="2" spans="1:30" x14ac:dyDescent="0.35">
      <c r="A2" s="14" t="s">
        <v>64</v>
      </c>
      <c r="B2" s="14" t="s">
        <v>65</v>
      </c>
      <c r="C2" s="33" t="s">
        <v>270</v>
      </c>
      <c r="D2" s="14" t="s">
        <v>271</v>
      </c>
      <c r="E2" s="14" t="s">
        <v>272</v>
      </c>
      <c r="F2" s="14" t="s">
        <v>273</v>
      </c>
      <c r="G2" s="14" t="s">
        <v>274</v>
      </c>
      <c r="H2" s="14" t="s">
        <v>275</v>
      </c>
      <c r="I2" s="14" t="s">
        <v>90</v>
      </c>
      <c r="J2" s="14" t="s">
        <v>91</v>
      </c>
      <c r="K2" s="14" t="s">
        <v>92</v>
      </c>
      <c r="L2" s="14" t="s">
        <v>88</v>
      </c>
      <c r="M2" s="14" t="s">
        <v>230</v>
      </c>
      <c r="N2" s="14" t="s">
        <v>231</v>
      </c>
      <c r="O2" s="14" t="s">
        <v>232</v>
      </c>
      <c r="P2" s="14" t="s">
        <v>233</v>
      </c>
      <c r="Q2" s="14" t="s">
        <v>234</v>
      </c>
      <c r="R2" s="14" t="s">
        <v>695</v>
      </c>
      <c r="S2" s="14" t="s">
        <v>696</v>
      </c>
      <c r="T2" s="14" t="s">
        <v>276</v>
      </c>
      <c r="U2" s="14" t="s">
        <v>277</v>
      </c>
      <c r="V2" s="34" t="s">
        <v>227</v>
      </c>
      <c r="W2" s="34" t="s">
        <v>228</v>
      </c>
      <c r="X2" s="14" t="s">
        <v>278</v>
      </c>
      <c r="Y2" s="14" t="s">
        <v>279</v>
      </c>
      <c r="Z2" s="14" t="s">
        <v>280</v>
      </c>
      <c r="AA2" s="14" t="s">
        <v>281</v>
      </c>
      <c r="AB2" s="14" t="s">
        <v>282</v>
      </c>
      <c r="AC2" s="14" t="s">
        <v>283</v>
      </c>
      <c r="AD2" s="22"/>
    </row>
    <row r="3" spans="1:30" x14ac:dyDescent="0.35">
      <c r="A3" s="1" t="s">
        <v>904</v>
      </c>
      <c r="B3" s="1">
        <v>2001</v>
      </c>
      <c r="C3" s="1" t="s">
        <v>458</v>
      </c>
      <c r="D3" s="3">
        <v>9642770</v>
      </c>
      <c r="E3" s="3">
        <v>9642770</v>
      </c>
      <c r="F3" s="6">
        <f t="shared" ref="F3:F15" si="0">D3-E3</f>
        <v>0</v>
      </c>
      <c r="G3" s="1" t="s">
        <v>343</v>
      </c>
      <c r="H3" s="5">
        <v>1</v>
      </c>
      <c r="I3" s="29" t="s">
        <v>284</v>
      </c>
      <c r="J3" s="25" t="s">
        <v>284</v>
      </c>
      <c r="K3" s="25" t="s">
        <v>284</v>
      </c>
      <c r="L3" s="25" t="s">
        <v>284</v>
      </c>
      <c r="M3" s="23">
        <v>1115300000</v>
      </c>
      <c r="N3" s="23">
        <v>1008700000</v>
      </c>
      <c r="O3" s="23">
        <v>-106600000</v>
      </c>
      <c r="P3" s="5">
        <v>1.1060000000000001</v>
      </c>
      <c r="Q3" s="23">
        <v>433300000</v>
      </c>
      <c r="R3" s="30" t="s">
        <v>284</v>
      </c>
      <c r="S3" s="8">
        <f t="shared" ref="S3:S15" si="1">D3/Q3</f>
        <v>2.2254258019847682E-2</v>
      </c>
      <c r="T3" s="3">
        <v>1134178962</v>
      </c>
      <c r="U3" s="8">
        <f t="shared" ref="U3:U22" si="2">T3/N3</f>
        <v>1.1243967106176267</v>
      </c>
      <c r="V3" s="16"/>
      <c r="W3" s="16"/>
      <c r="X3" s="3"/>
      <c r="Y3" s="23">
        <v>36676998</v>
      </c>
      <c r="Z3" s="23">
        <v>3735354</v>
      </c>
      <c r="AA3" s="23">
        <v>894868</v>
      </c>
      <c r="AB3" s="23">
        <v>314930</v>
      </c>
      <c r="AC3" s="23">
        <v>41622150</v>
      </c>
      <c r="AD3" s="1"/>
    </row>
    <row r="4" spans="1:30" x14ac:dyDescent="0.35">
      <c r="A4" s="1" t="s">
        <v>904</v>
      </c>
      <c r="B4" s="1">
        <v>2002</v>
      </c>
      <c r="C4" s="1" t="s">
        <v>458</v>
      </c>
      <c r="D4" s="3">
        <v>16811296</v>
      </c>
      <c r="E4" s="3">
        <v>16811296</v>
      </c>
      <c r="F4" s="6">
        <f t="shared" si="0"/>
        <v>0</v>
      </c>
      <c r="G4" s="1" t="s">
        <v>343</v>
      </c>
      <c r="H4" s="5">
        <v>1</v>
      </c>
      <c r="I4" s="25" t="s">
        <v>284</v>
      </c>
      <c r="J4" s="25" t="s">
        <v>284</v>
      </c>
      <c r="K4" s="25" t="s">
        <v>284</v>
      </c>
      <c r="L4" s="25" t="s">
        <v>284</v>
      </c>
      <c r="M4" s="23">
        <v>1150000000</v>
      </c>
      <c r="N4" s="23">
        <v>1103500000</v>
      </c>
      <c r="O4" s="23">
        <v>-46500000</v>
      </c>
      <c r="P4" s="5">
        <v>1.042</v>
      </c>
      <c r="Q4" s="23">
        <v>461300000</v>
      </c>
      <c r="R4" s="30" t="s">
        <v>284</v>
      </c>
      <c r="S4" s="8">
        <f t="shared" si="1"/>
        <v>3.6443303706915238E-2</v>
      </c>
      <c r="T4" s="3">
        <v>1047390026</v>
      </c>
      <c r="U4" s="8">
        <f t="shared" si="2"/>
        <v>0.94915271952877212</v>
      </c>
      <c r="V4" s="16"/>
      <c r="W4" s="16"/>
      <c r="X4" s="3"/>
      <c r="Y4" s="23">
        <v>40871330</v>
      </c>
      <c r="Z4" s="23">
        <v>3129801</v>
      </c>
      <c r="AA4" s="23">
        <v>983258</v>
      </c>
      <c r="AB4" s="23">
        <v>337553</v>
      </c>
      <c r="AC4" s="23">
        <v>45321942</v>
      </c>
      <c r="AD4" s="1"/>
    </row>
    <row r="5" spans="1:30" x14ac:dyDescent="0.35">
      <c r="A5" s="1" t="s">
        <v>904</v>
      </c>
      <c r="B5" s="1">
        <v>2003</v>
      </c>
      <c r="C5" s="1" t="s">
        <v>458</v>
      </c>
      <c r="D5" s="3">
        <v>20644235</v>
      </c>
      <c r="E5" s="20">
        <f>D5*93%</f>
        <v>19199138.550000001</v>
      </c>
      <c r="F5" s="6">
        <f t="shared" si="0"/>
        <v>1445096.4499999993</v>
      </c>
      <c r="G5" s="1" t="s">
        <v>343</v>
      </c>
      <c r="H5" s="5">
        <v>0.93</v>
      </c>
      <c r="I5" s="25" t="s">
        <v>284</v>
      </c>
      <c r="J5" s="25" t="s">
        <v>284</v>
      </c>
      <c r="K5" s="25" t="s">
        <v>284</v>
      </c>
      <c r="L5" s="25" t="s">
        <v>284</v>
      </c>
      <c r="M5" s="23">
        <v>1166500000</v>
      </c>
      <c r="N5" s="23">
        <v>1188800000</v>
      </c>
      <c r="O5" s="23">
        <v>22300000</v>
      </c>
      <c r="P5" s="5">
        <v>0.98099999999999998</v>
      </c>
      <c r="Q5" s="23">
        <v>479500000</v>
      </c>
      <c r="R5" s="30" t="s">
        <v>284</v>
      </c>
      <c r="S5" s="8">
        <f t="shared" si="1"/>
        <v>4.305367049009385E-2</v>
      </c>
      <c r="T5" s="3">
        <v>1092838721</v>
      </c>
      <c r="U5" s="8">
        <f t="shared" si="2"/>
        <v>0.91927887028936739</v>
      </c>
      <c r="V5" s="16"/>
      <c r="W5" s="16"/>
      <c r="X5" s="3"/>
      <c r="Y5" s="23">
        <v>43733098</v>
      </c>
      <c r="Z5" s="23">
        <v>2672201</v>
      </c>
      <c r="AA5" s="23">
        <v>1068803</v>
      </c>
      <c r="AB5" s="23">
        <v>55890</v>
      </c>
      <c r="AC5" s="23">
        <v>47529992</v>
      </c>
      <c r="AD5" s="1"/>
    </row>
    <row r="6" spans="1:30" x14ac:dyDescent="0.35">
      <c r="A6" s="1" t="s">
        <v>904</v>
      </c>
      <c r="B6" s="1">
        <v>2004</v>
      </c>
      <c r="C6" s="1" t="s">
        <v>458</v>
      </c>
      <c r="D6" s="3">
        <v>26704376</v>
      </c>
      <c r="E6" s="20">
        <f>D6*74%</f>
        <v>19761238.239999998</v>
      </c>
      <c r="F6" s="6">
        <f t="shared" si="0"/>
        <v>6943137.7600000016</v>
      </c>
      <c r="G6" s="1" t="s">
        <v>343</v>
      </c>
      <c r="H6" s="5">
        <v>0.74</v>
      </c>
      <c r="I6" s="25" t="s">
        <v>284</v>
      </c>
      <c r="J6" s="25" t="s">
        <v>284</v>
      </c>
      <c r="K6" s="25" t="s">
        <v>284</v>
      </c>
      <c r="L6" s="25" t="s">
        <v>284</v>
      </c>
      <c r="M6" s="23">
        <v>1196500000</v>
      </c>
      <c r="N6" s="23">
        <v>1272900000</v>
      </c>
      <c r="O6" s="23">
        <v>76400000</v>
      </c>
      <c r="P6" s="5">
        <v>0.94</v>
      </c>
      <c r="Q6" s="23">
        <v>501000000</v>
      </c>
      <c r="R6" s="30" t="s">
        <v>284</v>
      </c>
      <c r="S6" s="8">
        <f t="shared" si="1"/>
        <v>5.3302147704590817E-2</v>
      </c>
      <c r="T6" s="3">
        <v>1266962283</v>
      </c>
      <c r="U6" s="8">
        <f t="shared" si="2"/>
        <v>0.99533528399717186</v>
      </c>
      <c r="V6" s="16"/>
      <c r="W6" s="16"/>
      <c r="X6" s="3"/>
      <c r="Y6" s="23">
        <v>47515319</v>
      </c>
      <c r="Z6" s="23">
        <v>3659450</v>
      </c>
      <c r="AA6" s="23">
        <v>995879</v>
      </c>
      <c r="AB6" s="23">
        <v>17587</v>
      </c>
      <c r="AC6" s="23">
        <v>52188235</v>
      </c>
      <c r="AD6" s="1"/>
    </row>
    <row r="7" spans="1:30" x14ac:dyDescent="0.35">
      <c r="A7" s="1" t="s">
        <v>904</v>
      </c>
      <c r="B7" s="1">
        <v>2005</v>
      </c>
      <c r="C7" s="1" t="s">
        <v>458</v>
      </c>
      <c r="D7" s="3">
        <v>31844577</v>
      </c>
      <c r="E7" s="20">
        <f>D7*65%</f>
        <v>20698975.050000001</v>
      </c>
      <c r="F7" s="6">
        <f t="shared" si="0"/>
        <v>11145601.949999999</v>
      </c>
      <c r="G7" s="1" t="s">
        <v>343</v>
      </c>
      <c r="H7" s="5">
        <v>0.65</v>
      </c>
      <c r="I7" s="25" t="s">
        <v>284</v>
      </c>
      <c r="J7" s="25" t="s">
        <v>284</v>
      </c>
      <c r="K7" s="25" t="s">
        <v>284</v>
      </c>
      <c r="L7" s="25" t="s">
        <v>284</v>
      </c>
      <c r="M7" s="23">
        <v>1236100000</v>
      </c>
      <c r="N7" s="23">
        <v>1361200000</v>
      </c>
      <c r="O7" s="23">
        <v>125100000</v>
      </c>
      <c r="P7" s="5">
        <v>0.90800000000000003</v>
      </c>
      <c r="Q7" s="23">
        <v>521100000</v>
      </c>
      <c r="R7" s="30" t="s">
        <v>284</v>
      </c>
      <c r="S7" s="8">
        <f t="shared" si="1"/>
        <v>6.1110299366724234E-2</v>
      </c>
      <c r="T7" s="3">
        <v>1433006393</v>
      </c>
      <c r="U7" s="8">
        <f t="shared" si="2"/>
        <v>1.0527522722597709</v>
      </c>
      <c r="V7" s="16"/>
      <c r="W7" s="16"/>
      <c r="X7" s="3"/>
      <c r="Y7" s="23">
        <v>51286688</v>
      </c>
      <c r="Z7" s="23">
        <v>4433294</v>
      </c>
      <c r="AA7" s="23">
        <v>1072277</v>
      </c>
      <c r="AB7" s="23">
        <v>21131</v>
      </c>
      <c r="AC7" s="23">
        <v>56813390</v>
      </c>
      <c r="AD7" s="1"/>
    </row>
    <row r="8" spans="1:30" x14ac:dyDescent="0.35">
      <c r="A8" s="1" t="s">
        <v>904</v>
      </c>
      <c r="B8" s="1">
        <v>2006</v>
      </c>
      <c r="C8" s="1" t="s">
        <v>458</v>
      </c>
      <c r="D8" s="3">
        <v>31906102</v>
      </c>
      <c r="E8" s="20">
        <f>D8*69%</f>
        <v>22015210.379999999</v>
      </c>
      <c r="F8" s="6">
        <f t="shared" si="0"/>
        <v>9890891.620000001</v>
      </c>
      <c r="G8" s="1" t="s">
        <v>343</v>
      </c>
      <c r="H8" s="5">
        <v>0.69</v>
      </c>
      <c r="I8" s="25" t="s">
        <v>284</v>
      </c>
      <c r="J8" s="25" t="s">
        <v>284</v>
      </c>
      <c r="K8" s="25" t="s">
        <v>284</v>
      </c>
      <c r="L8" s="25" t="s">
        <v>284</v>
      </c>
      <c r="M8" s="23">
        <v>1314500000</v>
      </c>
      <c r="N8" s="23">
        <v>1480500000</v>
      </c>
      <c r="O8" s="23">
        <v>166000000</v>
      </c>
      <c r="P8" s="5">
        <v>0.88800000000000001</v>
      </c>
      <c r="Q8" s="23">
        <v>547000000</v>
      </c>
      <c r="R8" s="30" t="s">
        <v>284</v>
      </c>
      <c r="S8" s="8">
        <f t="shared" si="1"/>
        <v>5.8329254113345524E-2</v>
      </c>
      <c r="T8" s="3">
        <v>1587240088</v>
      </c>
      <c r="U8" s="8">
        <f t="shared" si="2"/>
        <v>1.0720973238770686</v>
      </c>
      <c r="V8" s="16"/>
      <c r="W8" s="16"/>
      <c r="X8" s="3"/>
      <c r="Y8" s="23">
        <v>57820126</v>
      </c>
      <c r="Z8" s="23">
        <v>4236429</v>
      </c>
      <c r="AA8" s="23">
        <v>1037535</v>
      </c>
      <c r="AB8" s="23">
        <v>41271</v>
      </c>
      <c r="AC8" s="23">
        <v>63135361</v>
      </c>
      <c r="AD8" s="1"/>
    </row>
    <row r="9" spans="1:30" x14ac:dyDescent="0.35">
      <c r="A9" s="1" t="s">
        <v>904</v>
      </c>
      <c r="B9" s="1">
        <v>2007</v>
      </c>
      <c r="C9" s="1" t="s">
        <v>458</v>
      </c>
      <c r="D9" s="3">
        <v>38184510</v>
      </c>
      <c r="E9" s="20">
        <f>D9*61%</f>
        <v>23292551.099999998</v>
      </c>
      <c r="F9" s="6">
        <f t="shared" si="0"/>
        <v>14891958.900000002</v>
      </c>
      <c r="G9" s="1" t="s">
        <v>343</v>
      </c>
      <c r="H9" s="5">
        <v>0.61</v>
      </c>
      <c r="I9" s="25" t="s">
        <v>284</v>
      </c>
      <c r="J9" s="25" t="s">
        <v>284</v>
      </c>
      <c r="K9" s="25" t="s">
        <v>284</v>
      </c>
      <c r="L9" s="25" t="s">
        <v>284</v>
      </c>
      <c r="M9" s="23">
        <v>1503100000</v>
      </c>
      <c r="N9" s="23">
        <v>1610200000</v>
      </c>
      <c r="O9" s="23">
        <v>107100000</v>
      </c>
      <c r="P9" s="5">
        <v>0.93400000000000005</v>
      </c>
      <c r="Q9" s="23">
        <v>582300000</v>
      </c>
      <c r="R9" s="30" t="s">
        <v>284</v>
      </c>
      <c r="S9" s="8">
        <f t="shared" si="1"/>
        <v>6.5575321998969607E-2</v>
      </c>
      <c r="T9" s="3">
        <v>1878924867</v>
      </c>
      <c r="U9" s="8">
        <f t="shared" si="2"/>
        <v>1.1668891237113401</v>
      </c>
      <c r="V9" s="16"/>
      <c r="W9" s="16"/>
      <c r="X9" s="3"/>
      <c r="Y9" s="23">
        <v>60469904</v>
      </c>
      <c r="Z9" s="23">
        <v>5131324</v>
      </c>
      <c r="AA9" s="23">
        <v>1109260</v>
      </c>
      <c r="AB9" s="23">
        <v>39829</v>
      </c>
      <c r="AC9" s="23">
        <v>66750317</v>
      </c>
      <c r="AD9" s="1"/>
    </row>
    <row r="10" spans="1:30" x14ac:dyDescent="0.35">
      <c r="A10" s="1" t="s">
        <v>904</v>
      </c>
      <c r="B10" s="1">
        <v>2008</v>
      </c>
      <c r="C10" s="1" t="s">
        <v>458</v>
      </c>
      <c r="D10" s="3">
        <v>35875117</v>
      </c>
      <c r="E10" s="20">
        <f>D10*70%</f>
        <v>25112581.899999999</v>
      </c>
      <c r="F10" s="6">
        <f t="shared" si="0"/>
        <v>10762535.100000001</v>
      </c>
      <c r="G10" s="1" t="s">
        <v>343</v>
      </c>
      <c r="H10" s="5">
        <v>0.7</v>
      </c>
      <c r="I10" s="25" t="s">
        <v>284</v>
      </c>
      <c r="J10" s="25" t="s">
        <v>284</v>
      </c>
      <c r="K10" s="25" t="s">
        <v>284</v>
      </c>
      <c r="L10" s="25" t="s">
        <v>284</v>
      </c>
      <c r="M10" s="23">
        <v>1609800000</v>
      </c>
      <c r="N10" s="23">
        <v>1737600000</v>
      </c>
      <c r="O10" s="23">
        <v>127800000</v>
      </c>
      <c r="P10" s="5">
        <v>0.92600000000000005</v>
      </c>
      <c r="Q10" s="23">
        <v>640700000</v>
      </c>
      <c r="R10" s="30" t="s">
        <v>284</v>
      </c>
      <c r="S10" s="8">
        <f t="shared" si="1"/>
        <v>5.5993627282659594E-2</v>
      </c>
      <c r="T10" s="3">
        <v>1761223031</v>
      </c>
      <c r="U10" s="8">
        <f t="shared" si="2"/>
        <v>1.0135952066068139</v>
      </c>
      <c r="V10" s="16"/>
      <c r="W10" s="16"/>
      <c r="X10" s="3"/>
      <c r="Y10" s="23">
        <v>70153871</v>
      </c>
      <c r="Z10" s="23">
        <v>4784327</v>
      </c>
      <c r="AA10" s="23">
        <v>1118233</v>
      </c>
      <c r="AB10" s="23">
        <v>76487</v>
      </c>
      <c r="AC10" s="23">
        <v>76132918</v>
      </c>
      <c r="AD10" s="1"/>
    </row>
    <row r="11" spans="1:30" x14ac:dyDescent="0.35">
      <c r="A11" s="1" t="s">
        <v>904</v>
      </c>
      <c r="B11" s="1">
        <v>2009</v>
      </c>
      <c r="C11" s="1" t="s">
        <v>458</v>
      </c>
      <c r="D11" s="3">
        <v>40327067</v>
      </c>
      <c r="E11" s="20">
        <f>D11*69%</f>
        <v>27825676.229999997</v>
      </c>
      <c r="F11" s="6">
        <f t="shared" si="0"/>
        <v>12501390.770000003</v>
      </c>
      <c r="G11" s="1" t="s">
        <v>343</v>
      </c>
      <c r="H11" s="5">
        <v>0.69</v>
      </c>
      <c r="I11" s="25" t="s">
        <v>284</v>
      </c>
      <c r="J11" s="25" t="s">
        <v>284</v>
      </c>
      <c r="K11" s="25" t="s">
        <v>284</v>
      </c>
      <c r="L11" s="25" t="s">
        <v>284</v>
      </c>
      <c r="M11" s="23">
        <v>1617100000</v>
      </c>
      <c r="N11" s="23">
        <v>1901200000</v>
      </c>
      <c r="O11" s="23">
        <v>284100000</v>
      </c>
      <c r="P11" s="5">
        <v>0.85099999999999998</v>
      </c>
      <c r="Q11" s="23">
        <v>697700000</v>
      </c>
      <c r="R11" s="30" t="s">
        <v>284</v>
      </c>
      <c r="S11" s="8">
        <f t="shared" si="1"/>
        <v>5.7800010032965456E-2</v>
      </c>
      <c r="T11" s="3">
        <v>1320003266</v>
      </c>
      <c r="U11" s="8">
        <f t="shared" si="2"/>
        <v>0.69430005575426046</v>
      </c>
      <c r="V11" s="16"/>
      <c r="W11" s="16"/>
      <c r="X11" s="3"/>
      <c r="Y11" s="23">
        <v>71169574</v>
      </c>
      <c r="Z11" s="23">
        <v>4921163</v>
      </c>
      <c r="AA11" s="23">
        <v>1261120</v>
      </c>
      <c r="AB11" s="23">
        <v>496072</v>
      </c>
      <c r="AC11" s="23">
        <v>77847929</v>
      </c>
      <c r="AD11" s="1"/>
    </row>
    <row r="12" spans="1:30" x14ac:dyDescent="0.35">
      <c r="A12" s="1" t="s">
        <v>904</v>
      </c>
      <c r="B12" s="1">
        <v>2010</v>
      </c>
      <c r="C12" s="1" t="s">
        <v>458</v>
      </c>
      <c r="D12" s="3">
        <v>54157866</v>
      </c>
      <c r="E12" s="20">
        <f>D12*56%</f>
        <v>30328404.960000005</v>
      </c>
      <c r="F12" s="6">
        <f t="shared" si="0"/>
        <v>23829461.039999995</v>
      </c>
      <c r="G12" s="1" t="s">
        <v>343</v>
      </c>
      <c r="H12" s="5">
        <v>0.56000000000000005</v>
      </c>
      <c r="I12" s="25" t="s">
        <v>284</v>
      </c>
      <c r="J12" s="25" t="s">
        <v>284</v>
      </c>
      <c r="K12" s="25" t="s">
        <v>284</v>
      </c>
      <c r="L12" s="25" t="s">
        <v>284</v>
      </c>
      <c r="M12" s="23">
        <v>1621700000</v>
      </c>
      <c r="N12" s="23">
        <v>2208400000</v>
      </c>
      <c r="O12" s="23">
        <v>586700000</v>
      </c>
      <c r="P12" s="5">
        <v>0.73399999999999999</v>
      </c>
      <c r="Q12" s="23">
        <v>769700000</v>
      </c>
      <c r="R12" s="30" t="s">
        <v>284</v>
      </c>
      <c r="S12" s="8">
        <f t="shared" si="1"/>
        <v>7.0362304794075611E-2</v>
      </c>
      <c r="T12" s="3">
        <v>1474184982</v>
      </c>
      <c r="U12" s="8">
        <f t="shared" si="2"/>
        <v>0.66753531153776491</v>
      </c>
      <c r="V12" s="16"/>
      <c r="W12" s="16"/>
      <c r="X12" s="3"/>
      <c r="Y12" s="23">
        <v>76884950</v>
      </c>
      <c r="Z12" s="23">
        <v>3942154</v>
      </c>
      <c r="AA12" s="23">
        <v>1214733</v>
      </c>
      <c r="AB12" s="23">
        <v>210638</v>
      </c>
      <c r="AC12" s="23">
        <v>82252475</v>
      </c>
      <c r="AD12" s="1"/>
    </row>
    <row r="13" spans="1:30" x14ac:dyDescent="0.35">
      <c r="A13" s="1" t="s">
        <v>904</v>
      </c>
      <c r="B13" s="1">
        <v>2011</v>
      </c>
      <c r="C13" s="1" t="s">
        <v>458</v>
      </c>
      <c r="D13" s="3">
        <v>82909840</v>
      </c>
      <c r="E13" s="20">
        <f>D13*39%</f>
        <v>32334837.600000001</v>
      </c>
      <c r="F13" s="6">
        <f t="shared" si="0"/>
        <v>50575002.399999999</v>
      </c>
      <c r="G13" s="1" t="s">
        <v>343</v>
      </c>
      <c r="H13" s="5">
        <v>0.39</v>
      </c>
      <c r="I13" s="25" t="s">
        <v>284</v>
      </c>
      <c r="J13" s="25" t="s">
        <v>284</v>
      </c>
      <c r="K13" s="25" t="s">
        <v>284</v>
      </c>
      <c r="L13" s="25" t="s">
        <v>284</v>
      </c>
      <c r="M13" s="23">
        <v>1650400000</v>
      </c>
      <c r="N13" s="23">
        <v>2339800000</v>
      </c>
      <c r="O13" s="23">
        <v>689400000</v>
      </c>
      <c r="P13" s="5">
        <v>0.70499999999999996</v>
      </c>
      <c r="Q13" s="23">
        <v>804200000</v>
      </c>
      <c r="R13" s="30" t="s">
        <v>284</v>
      </c>
      <c r="S13" s="8">
        <f t="shared" si="1"/>
        <v>0.10309604575976125</v>
      </c>
      <c r="T13" s="3">
        <v>1758056598</v>
      </c>
      <c r="U13" s="8">
        <f t="shared" si="2"/>
        <v>0.75137045815881698</v>
      </c>
      <c r="V13" s="16"/>
      <c r="W13" s="16"/>
      <c r="X13" s="3"/>
      <c r="Y13" s="23">
        <v>84307028</v>
      </c>
      <c r="Z13" s="23">
        <v>4669072</v>
      </c>
      <c r="AA13" s="23">
        <v>1797287</v>
      </c>
      <c r="AB13" s="23">
        <v>264688</v>
      </c>
      <c r="AC13" s="23">
        <v>91038075</v>
      </c>
      <c r="AD13" s="1"/>
    </row>
    <row r="14" spans="1:30" x14ac:dyDescent="0.35">
      <c r="A14" s="1" t="s">
        <v>904</v>
      </c>
      <c r="B14" s="1">
        <v>2012</v>
      </c>
      <c r="C14" s="1" t="s">
        <v>458</v>
      </c>
      <c r="D14" s="3">
        <v>91458077</v>
      </c>
      <c r="E14" s="20">
        <f>D14*42%</f>
        <v>38412392.339999996</v>
      </c>
      <c r="F14" s="6">
        <f t="shared" si="0"/>
        <v>53045684.660000004</v>
      </c>
      <c r="G14" s="1" t="s">
        <v>343</v>
      </c>
      <c r="H14" s="5">
        <v>0.42</v>
      </c>
      <c r="I14" s="25" t="s">
        <v>284</v>
      </c>
      <c r="J14" s="25" t="s">
        <v>284</v>
      </c>
      <c r="K14" s="25" t="s">
        <v>284</v>
      </c>
      <c r="L14" s="25" t="s">
        <v>284</v>
      </c>
      <c r="M14" s="23">
        <v>1627400000</v>
      </c>
      <c r="N14" s="23">
        <v>2501300000</v>
      </c>
      <c r="O14" s="23">
        <v>873900000</v>
      </c>
      <c r="P14" s="5">
        <v>0.65100000000000002</v>
      </c>
      <c r="Q14" s="23">
        <v>800900000</v>
      </c>
      <c r="R14" s="30" t="s">
        <v>284</v>
      </c>
      <c r="S14" s="8">
        <f t="shared" si="1"/>
        <v>0.11419412785616181</v>
      </c>
      <c r="T14" s="3">
        <v>1734039896</v>
      </c>
      <c r="U14" s="8">
        <f t="shared" si="2"/>
        <v>0.69325546555790984</v>
      </c>
      <c r="V14" s="16"/>
      <c r="W14" s="16"/>
      <c r="X14" s="3"/>
      <c r="Y14" s="23">
        <v>94083387</v>
      </c>
      <c r="Z14" s="23">
        <v>4805045</v>
      </c>
      <c r="AA14" s="23">
        <v>1856915</v>
      </c>
      <c r="AB14" s="23">
        <v>412994</v>
      </c>
      <c r="AC14" s="23">
        <v>101158341</v>
      </c>
      <c r="AD14" s="1"/>
    </row>
    <row r="15" spans="1:30" x14ac:dyDescent="0.35">
      <c r="A15" s="1" t="s">
        <v>904</v>
      </c>
      <c r="B15" s="1">
        <v>2013</v>
      </c>
      <c r="C15" s="1" t="s">
        <v>458</v>
      </c>
      <c r="D15" s="3">
        <v>97984640</v>
      </c>
      <c r="E15" s="3">
        <f>D15*50%</f>
        <v>48992320</v>
      </c>
      <c r="F15" s="6">
        <f t="shared" si="0"/>
        <v>48992320</v>
      </c>
      <c r="G15" s="1" t="s">
        <v>343</v>
      </c>
      <c r="H15" s="5">
        <v>0.5</v>
      </c>
      <c r="I15" s="25" t="s">
        <v>284</v>
      </c>
      <c r="J15" s="25" t="s">
        <v>284</v>
      </c>
      <c r="K15" s="25" t="s">
        <v>284</v>
      </c>
      <c r="L15" s="25" t="s">
        <v>284</v>
      </c>
      <c r="M15" s="23">
        <v>1683000000</v>
      </c>
      <c r="N15" s="23">
        <v>2716500000</v>
      </c>
      <c r="O15" s="23">
        <v>1033500000</v>
      </c>
      <c r="P15" s="5">
        <v>0.62</v>
      </c>
      <c r="Q15" s="23">
        <v>888500000</v>
      </c>
      <c r="R15" s="30" t="s">
        <v>284</v>
      </c>
      <c r="S15" s="8">
        <f t="shared" si="1"/>
        <v>0.11028096792346652</v>
      </c>
      <c r="T15" s="3">
        <v>1957670026</v>
      </c>
      <c r="U15" s="8">
        <f t="shared" si="2"/>
        <v>0.72065894570219036</v>
      </c>
      <c r="V15" s="16"/>
      <c r="W15" s="16"/>
      <c r="X15" s="3"/>
      <c r="Y15" s="23">
        <v>103295777</v>
      </c>
      <c r="Z15" s="23">
        <v>5783824</v>
      </c>
      <c r="AA15" s="23">
        <v>2059315</v>
      </c>
      <c r="AB15" s="23">
        <v>212500</v>
      </c>
      <c r="AC15" s="23">
        <v>111351416</v>
      </c>
      <c r="AD15" s="1"/>
    </row>
    <row r="16" spans="1:30" x14ac:dyDescent="0.35">
      <c r="A16" s="1" t="s">
        <v>904</v>
      </c>
      <c r="B16" s="1">
        <v>2014</v>
      </c>
      <c r="C16" s="1" t="s">
        <v>458</v>
      </c>
      <c r="D16" s="29" t="s">
        <v>284</v>
      </c>
      <c r="E16" s="25" t="s">
        <v>284</v>
      </c>
      <c r="F16" s="25" t="s">
        <v>284</v>
      </c>
      <c r="G16" s="1" t="s">
        <v>343</v>
      </c>
      <c r="H16" s="29" t="s">
        <v>284</v>
      </c>
      <c r="I16" s="3">
        <v>107864000</v>
      </c>
      <c r="J16" s="3">
        <v>61661000</v>
      </c>
      <c r="K16" s="3">
        <v>46203000</v>
      </c>
      <c r="L16" s="8">
        <f t="shared" ref="L16:L22" si="3">J16/I16</f>
        <v>0.57165504709634352</v>
      </c>
      <c r="M16" s="23">
        <v>1895837700</v>
      </c>
      <c r="N16" s="23">
        <v>2938752200</v>
      </c>
      <c r="O16" s="23">
        <f>2938752200-1895837700</f>
        <v>1042914500</v>
      </c>
      <c r="P16" s="5">
        <v>0.64500000000000002</v>
      </c>
      <c r="Q16" s="23">
        <v>973536402</v>
      </c>
      <c r="R16" s="8">
        <f t="shared" ref="R16:R22" si="4">I16/Q16</f>
        <v>0.11079606245684072</v>
      </c>
      <c r="S16" s="29" t="s">
        <v>284</v>
      </c>
      <c r="T16" s="3">
        <v>2281582863</v>
      </c>
      <c r="U16" s="8">
        <f t="shared" si="2"/>
        <v>0.77637810462549373</v>
      </c>
      <c r="V16" s="16"/>
      <c r="W16" s="16"/>
      <c r="X16" s="3"/>
      <c r="Y16" s="23">
        <v>113300699</v>
      </c>
      <c r="Z16" s="23">
        <v>5237842</v>
      </c>
      <c r="AA16" s="23">
        <v>2210792</v>
      </c>
      <c r="AB16" s="23">
        <v>347783</v>
      </c>
      <c r="AC16" s="23">
        <v>122097116</v>
      </c>
      <c r="AD16" s="1"/>
    </row>
    <row r="17" spans="1:31" x14ac:dyDescent="0.35">
      <c r="A17" s="1" t="s">
        <v>904</v>
      </c>
      <c r="B17" s="1">
        <v>2015</v>
      </c>
      <c r="C17" s="1" t="s">
        <v>458</v>
      </c>
      <c r="D17" s="25" t="s">
        <v>284</v>
      </c>
      <c r="E17" s="25" t="s">
        <v>284</v>
      </c>
      <c r="F17" s="25" t="s">
        <v>284</v>
      </c>
      <c r="G17" s="1" t="s">
        <v>343</v>
      </c>
      <c r="H17" s="29" t="s">
        <v>284</v>
      </c>
      <c r="I17" s="3">
        <v>107514000</v>
      </c>
      <c r="J17" s="3">
        <v>70843000</v>
      </c>
      <c r="K17" s="3">
        <v>36671000</v>
      </c>
      <c r="L17" s="8">
        <f t="shared" si="3"/>
        <v>0.65891883847684951</v>
      </c>
      <c r="M17" s="23">
        <v>2094251400</v>
      </c>
      <c r="N17" s="23">
        <v>3052446500</v>
      </c>
      <c r="O17" s="23">
        <f>3052446500-2094251400</f>
        <v>958195100</v>
      </c>
      <c r="P17" s="5">
        <v>0.68600000000000005</v>
      </c>
      <c r="Q17" s="23">
        <v>1024155919</v>
      </c>
      <c r="R17" s="8">
        <f t="shared" si="4"/>
        <v>0.10497815616295823</v>
      </c>
      <c r="S17" s="29" t="s">
        <v>284</v>
      </c>
      <c r="T17" s="3">
        <v>2371710809</v>
      </c>
      <c r="U17" s="8">
        <f t="shared" si="2"/>
        <v>0.77698685595308548</v>
      </c>
      <c r="V17" s="16"/>
      <c r="W17" s="16"/>
      <c r="X17" s="3"/>
      <c r="Y17" s="23">
        <v>127179525</v>
      </c>
      <c r="Z17" s="23">
        <v>7217565</v>
      </c>
      <c r="AA17" s="23">
        <v>2365357</v>
      </c>
      <c r="AB17" s="23">
        <v>532647</v>
      </c>
      <c r="AC17" s="23">
        <v>137295094</v>
      </c>
      <c r="AD17" s="1"/>
    </row>
    <row r="18" spans="1:31" x14ac:dyDescent="0.35">
      <c r="A18" s="1" t="s">
        <v>904</v>
      </c>
      <c r="B18" s="1">
        <v>2016</v>
      </c>
      <c r="C18" s="1" t="s">
        <v>458</v>
      </c>
      <c r="D18" s="25" t="s">
        <v>284</v>
      </c>
      <c r="E18" s="25" t="s">
        <v>284</v>
      </c>
      <c r="F18" s="25" t="s">
        <v>284</v>
      </c>
      <c r="G18" s="1" t="s">
        <v>343</v>
      </c>
      <c r="H18" s="29" t="s">
        <v>284</v>
      </c>
      <c r="I18" s="3">
        <v>124336000</v>
      </c>
      <c r="J18" s="3">
        <v>77081000</v>
      </c>
      <c r="K18" s="3">
        <v>47255000</v>
      </c>
      <c r="L18" s="8">
        <f t="shared" si="3"/>
        <v>0.61994112726804784</v>
      </c>
      <c r="M18" s="23">
        <v>2265277641</v>
      </c>
      <c r="N18" s="23">
        <v>3396565467</v>
      </c>
      <c r="O18" s="23">
        <v>1131287826</v>
      </c>
      <c r="P18" s="5">
        <v>0.66700000000000004</v>
      </c>
      <c r="Q18" s="23">
        <v>1122879138</v>
      </c>
      <c r="R18" s="8">
        <f t="shared" si="4"/>
        <v>0.11072963758277607</v>
      </c>
      <c r="S18" s="29" t="s">
        <v>284</v>
      </c>
      <c r="T18" s="3">
        <v>2414895657</v>
      </c>
      <c r="U18" s="8">
        <f t="shared" si="2"/>
        <v>0.71098163143398641</v>
      </c>
      <c r="V18" s="16"/>
      <c r="W18" s="16"/>
      <c r="X18" s="3"/>
      <c r="Y18" s="23">
        <v>141263796</v>
      </c>
      <c r="Z18" s="23">
        <v>8001696</v>
      </c>
      <c r="AA18" s="23">
        <v>2537799</v>
      </c>
      <c r="AB18" s="23">
        <v>398649</v>
      </c>
      <c r="AC18" s="23">
        <v>152201940</v>
      </c>
      <c r="AD18" s="1"/>
    </row>
    <row r="19" spans="1:31" x14ac:dyDescent="0.35">
      <c r="A19" s="1" t="s">
        <v>904</v>
      </c>
      <c r="B19" s="1">
        <v>2017</v>
      </c>
      <c r="C19" s="1" t="s">
        <v>458</v>
      </c>
      <c r="D19" s="25" t="s">
        <v>284</v>
      </c>
      <c r="E19" s="25" t="s">
        <v>284</v>
      </c>
      <c r="F19" s="25" t="s">
        <v>284</v>
      </c>
      <c r="G19" s="1" t="s">
        <v>343</v>
      </c>
      <c r="H19" s="29" t="s">
        <v>284</v>
      </c>
      <c r="I19" s="3">
        <v>116564000</v>
      </c>
      <c r="J19" s="3">
        <v>78934000</v>
      </c>
      <c r="K19" s="3">
        <v>37630000</v>
      </c>
      <c r="L19" s="8">
        <f t="shared" si="3"/>
        <v>0.67717305514567105</v>
      </c>
      <c r="M19" s="23">
        <v>2633198632</v>
      </c>
      <c r="N19" s="23">
        <v>3726815087</v>
      </c>
      <c r="O19" s="23">
        <v>1093616455</v>
      </c>
      <c r="P19" s="5">
        <v>0.70699999999999996</v>
      </c>
      <c r="Q19" s="23">
        <v>1137707702</v>
      </c>
      <c r="R19" s="8">
        <f t="shared" si="4"/>
        <v>0.10245513834097257</v>
      </c>
      <c r="S19" s="29" t="s">
        <v>284</v>
      </c>
      <c r="T19" s="3">
        <v>2727835589</v>
      </c>
      <c r="U19" s="8">
        <f t="shared" si="2"/>
        <v>0.73194819848060788</v>
      </c>
      <c r="V19" s="16"/>
      <c r="W19" s="16"/>
      <c r="X19" s="3"/>
      <c r="Y19" s="23">
        <v>153811029</v>
      </c>
      <c r="Z19" s="23">
        <v>8941330</v>
      </c>
      <c r="AA19" s="23">
        <v>2607243</v>
      </c>
      <c r="AB19" s="23">
        <v>239609</v>
      </c>
      <c r="AC19" s="23">
        <v>165599211</v>
      </c>
      <c r="AD19" s="1"/>
    </row>
    <row r="20" spans="1:31" x14ac:dyDescent="0.35">
      <c r="A20" s="1" t="s">
        <v>904</v>
      </c>
      <c r="B20" s="1">
        <v>2018</v>
      </c>
      <c r="C20" s="1" t="s">
        <v>458</v>
      </c>
      <c r="D20" s="25" t="s">
        <v>284</v>
      </c>
      <c r="E20" s="25" t="s">
        <v>284</v>
      </c>
      <c r="F20" s="25" t="s">
        <v>284</v>
      </c>
      <c r="G20" s="1" t="s">
        <v>343</v>
      </c>
      <c r="H20" s="29" t="s">
        <v>284</v>
      </c>
      <c r="I20" s="3">
        <v>125714000</v>
      </c>
      <c r="J20" s="3">
        <v>80727000</v>
      </c>
      <c r="K20" s="3">
        <v>44987000</v>
      </c>
      <c r="L20" s="8">
        <f t="shared" si="3"/>
        <v>0.64214805033647804</v>
      </c>
      <c r="M20" s="23">
        <v>2868788729</v>
      </c>
      <c r="N20" s="23">
        <v>3959094976</v>
      </c>
      <c r="O20" s="23">
        <v>1090306247</v>
      </c>
      <c r="P20" s="5">
        <v>0.72499999999999998</v>
      </c>
      <c r="Q20" s="23">
        <v>1151347122</v>
      </c>
      <c r="R20" s="8">
        <f t="shared" si="4"/>
        <v>0.10918861705375418</v>
      </c>
      <c r="S20" s="29" t="s">
        <v>284</v>
      </c>
      <c r="T20" s="3">
        <v>2970180276</v>
      </c>
      <c r="U20" s="8">
        <f t="shared" si="2"/>
        <v>0.7502169798919216</v>
      </c>
      <c r="V20" s="16"/>
      <c r="W20" s="16"/>
      <c r="X20" s="3"/>
      <c r="Y20" s="23">
        <v>171171449</v>
      </c>
      <c r="Z20" s="23">
        <v>11159487</v>
      </c>
      <c r="AA20" s="23">
        <v>2472761</v>
      </c>
      <c r="AB20" s="23">
        <v>190727</v>
      </c>
      <c r="AC20" s="23">
        <v>184994424</v>
      </c>
      <c r="AD20" s="1"/>
    </row>
    <row r="21" spans="1:31" x14ac:dyDescent="0.35">
      <c r="A21" s="1" t="s">
        <v>904</v>
      </c>
      <c r="B21" s="1">
        <v>2019</v>
      </c>
      <c r="C21" s="1" t="s">
        <v>458</v>
      </c>
      <c r="D21" s="25" t="s">
        <v>284</v>
      </c>
      <c r="E21" s="25" t="s">
        <v>284</v>
      </c>
      <c r="F21" s="25" t="s">
        <v>284</v>
      </c>
      <c r="G21" s="1" t="s">
        <v>343</v>
      </c>
      <c r="H21" s="29" t="s">
        <v>284</v>
      </c>
      <c r="I21" s="3">
        <v>127129000</v>
      </c>
      <c r="J21" s="3">
        <v>81588000</v>
      </c>
      <c r="K21" s="3">
        <v>45541000</v>
      </c>
      <c r="L21" s="8">
        <f t="shared" si="3"/>
        <v>0.64177331686711925</v>
      </c>
      <c r="M21" s="23">
        <v>3081881908</v>
      </c>
      <c r="N21" s="23">
        <v>4269339965</v>
      </c>
      <c r="O21" s="23">
        <v>1187458057</v>
      </c>
      <c r="P21" s="5">
        <v>0.72199999999999998</v>
      </c>
      <c r="Q21" s="23">
        <v>1176683579</v>
      </c>
      <c r="R21" s="8">
        <f t="shared" si="4"/>
        <v>0.10804009018978585</v>
      </c>
      <c r="S21" s="29" t="s">
        <v>284</v>
      </c>
      <c r="T21" s="3">
        <v>3096731081</v>
      </c>
      <c r="U21" s="8">
        <f t="shared" si="2"/>
        <v>0.72534188103710784</v>
      </c>
      <c r="V21" s="16"/>
      <c r="W21" s="16"/>
      <c r="X21" s="3"/>
      <c r="Y21" s="23">
        <v>185644486</v>
      </c>
      <c r="Z21" s="23">
        <v>11782488</v>
      </c>
      <c r="AA21" s="23">
        <v>2531304</v>
      </c>
      <c r="AB21" s="23">
        <v>330963</v>
      </c>
      <c r="AC21" s="23">
        <v>200289241</v>
      </c>
      <c r="AD21" s="1"/>
      <c r="AE21" s="4"/>
    </row>
    <row r="22" spans="1:31" x14ac:dyDescent="0.35">
      <c r="A22" s="1" t="s">
        <v>904</v>
      </c>
      <c r="B22" s="1">
        <v>2020</v>
      </c>
      <c r="C22" s="1" t="s">
        <v>458</v>
      </c>
      <c r="D22" s="25" t="s">
        <v>284</v>
      </c>
      <c r="E22" s="25" t="s">
        <v>284</v>
      </c>
      <c r="F22" s="25" t="s">
        <v>284</v>
      </c>
      <c r="G22" s="1" t="s">
        <v>343</v>
      </c>
      <c r="H22" s="29" t="s">
        <v>284</v>
      </c>
      <c r="I22" s="3">
        <v>140537000</v>
      </c>
      <c r="J22" s="3">
        <v>85504000</v>
      </c>
      <c r="K22" s="3">
        <v>55033000</v>
      </c>
      <c r="L22" s="8">
        <f t="shared" si="3"/>
        <v>0.60840917338494493</v>
      </c>
      <c r="M22" s="23">
        <v>3260600000</v>
      </c>
      <c r="N22" s="23">
        <v>4717400000</v>
      </c>
      <c r="O22" s="23">
        <v>1456800000</v>
      </c>
      <c r="P22" s="5">
        <v>0.69099999999999995</v>
      </c>
      <c r="Q22" s="23">
        <v>1167800000</v>
      </c>
      <c r="R22" s="8">
        <f t="shared" si="4"/>
        <v>0.12034338071587601</v>
      </c>
      <c r="S22" s="29" t="s">
        <v>284</v>
      </c>
      <c r="T22" s="3">
        <v>3154351139</v>
      </c>
      <c r="U22" s="8">
        <f t="shared" si="2"/>
        <v>0.66866306418790011</v>
      </c>
      <c r="V22" s="44"/>
      <c r="W22" s="44"/>
      <c r="X22" s="4"/>
      <c r="Y22" s="23">
        <v>204312452</v>
      </c>
      <c r="Z22" s="23">
        <v>14122715</v>
      </c>
      <c r="AA22" s="23">
        <v>2729759</v>
      </c>
      <c r="AB22" s="23">
        <v>118721</v>
      </c>
      <c r="AC22" s="23">
        <v>221283647</v>
      </c>
      <c r="AD22" s="1"/>
      <c r="AE22" s="4"/>
    </row>
    <row r="23" spans="1:3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5"/>
      <c r="W23" s="15"/>
      <c r="X23" s="1"/>
      <c r="Y23" s="1"/>
      <c r="Z23" s="1"/>
      <c r="AA23" s="1"/>
      <c r="AB23" s="1"/>
      <c r="AC23" s="1"/>
      <c r="AD23" s="1"/>
    </row>
    <row r="24" spans="1:31" x14ac:dyDescent="0.35">
      <c r="A24" s="1" t="s">
        <v>251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5"/>
      <c r="W24" s="15"/>
      <c r="X24" s="1"/>
      <c r="Y24" s="1"/>
      <c r="Z24" s="1"/>
      <c r="AA24" s="1"/>
      <c r="AB24" s="1"/>
      <c r="AC24" s="1"/>
      <c r="AD24" s="1"/>
    </row>
    <row r="25" spans="1:31" x14ac:dyDescent="0.35">
      <c r="A25" s="1" t="s">
        <v>904</v>
      </c>
      <c r="B25" s="1">
        <v>2001</v>
      </c>
      <c r="C25" s="1" t="s">
        <v>512</v>
      </c>
      <c r="D25" s="1" t="s">
        <v>399</v>
      </c>
      <c r="E25" s="1" t="s">
        <v>399</v>
      </c>
      <c r="F25" s="1" t="s">
        <v>399</v>
      </c>
      <c r="G25" s="1" t="s">
        <v>511</v>
      </c>
      <c r="H25" s="1" t="s">
        <v>399</v>
      </c>
      <c r="I25" s="1"/>
      <c r="J25" s="1"/>
      <c r="K25" s="1"/>
      <c r="L25" s="1"/>
      <c r="M25" s="1" t="s">
        <v>399</v>
      </c>
      <c r="N25" s="1" t="s">
        <v>399</v>
      </c>
      <c r="O25" s="1" t="s">
        <v>399</v>
      </c>
      <c r="P25" s="1" t="s">
        <v>399</v>
      </c>
      <c r="Q25" s="1" t="s">
        <v>399</v>
      </c>
      <c r="R25" s="1"/>
      <c r="S25" s="1"/>
      <c r="T25" s="1" t="s">
        <v>513</v>
      </c>
      <c r="U25" s="1"/>
      <c r="V25" s="15"/>
      <c r="W25" s="15"/>
      <c r="X25" s="1"/>
      <c r="Y25" s="1" t="s">
        <v>513</v>
      </c>
      <c r="Z25" s="1" t="s">
        <v>513</v>
      </c>
      <c r="AA25" s="1" t="s">
        <v>513</v>
      </c>
      <c r="AB25" s="1" t="s">
        <v>513</v>
      </c>
      <c r="AC25" s="1" t="s">
        <v>513</v>
      </c>
      <c r="AD25" s="1"/>
    </row>
    <row r="26" spans="1:31" x14ac:dyDescent="0.35">
      <c r="A26" s="1" t="s">
        <v>904</v>
      </c>
      <c r="B26" s="1">
        <v>2002</v>
      </c>
      <c r="C26" s="1" t="s">
        <v>516</v>
      </c>
      <c r="D26" s="1" t="s">
        <v>400</v>
      </c>
      <c r="E26" s="1" t="s">
        <v>400</v>
      </c>
      <c r="F26" s="1" t="s">
        <v>400</v>
      </c>
      <c r="G26" s="1" t="s">
        <v>515</v>
      </c>
      <c r="H26" s="1" t="s">
        <v>400</v>
      </c>
      <c r="I26" s="1"/>
      <c r="J26" s="1"/>
      <c r="K26" s="1"/>
      <c r="L26" s="1"/>
      <c r="M26" s="1" t="s">
        <v>400</v>
      </c>
      <c r="N26" s="1" t="s">
        <v>400</v>
      </c>
      <c r="O26" s="1" t="s">
        <v>400</v>
      </c>
      <c r="P26" s="1" t="s">
        <v>400</v>
      </c>
      <c r="Q26" s="1" t="s">
        <v>400</v>
      </c>
      <c r="R26" s="1"/>
      <c r="S26" s="1"/>
      <c r="T26" s="1" t="s">
        <v>514</v>
      </c>
      <c r="U26" s="1"/>
      <c r="V26" s="15"/>
      <c r="W26" s="15"/>
      <c r="X26" s="1"/>
      <c r="Y26" s="1" t="s">
        <v>514</v>
      </c>
      <c r="Z26" s="1" t="s">
        <v>514</v>
      </c>
      <c r="AA26" s="1" t="s">
        <v>514</v>
      </c>
      <c r="AB26" s="1" t="s">
        <v>514</v>
      </c>
      <c r="AC26" s="1" t="s">
        <v>514</v>
      </c>
      <c r="AD26" s="1"/>
    </row>
    <row r="27" spans="1:31" x14ac:dyDescent="0.35">
      <c r="A27" s="1" t="s">
        <v>904</v>
      </c>
      <c r="B27" s="1">
        <v>2003</v>
      </c>
      <c r="C27" s="1" t="s">
        <v>518</v>
      </c>
      <c r="D27" s="1" t="s">
        <v>401</v>
      </c>
      <c r="E27" s="1" t="s">
        <v>401</v>
      </c>
      <c r="F27" s="1" t="s">
        <v>401</v>
      </c>
      <c r="G27" s="1" t="s">
        <v>517</v>
      </c>
      <c r="H27" s="1" t="s">
        <v>401</v>
      </c>
      <c r="I27" s="1"/>
      <c r="J27" s="1"/>
      <c r="K27" s="1"/>
      <c r="L27" s="1"/>
      <c r="M27" s="1" t="s">
        <v>401</v>
      </c>
      <c r="N27" s="1" t="s">
        <v>401</v>
      </c>
      <c r="O27" s="1" t="s">
        <v>401</v>
      </c>
      <c r="P27" s="1" t="s">
        <v>401</v>
      </c>
      <c r="Q27" s="1" t="s">
        <v>401</v>
      </c>
      <c r="R27" s="1"/>
      <c r="S27" s="1"/>
      <c r="T27" s="1" t="s">
        <v>519</v>
      </c>
      <c r="U27" s="1"/>
      <c r="V27" s="15"/>
      <c r="W27" s="15"/>
      <c r="X27" s="1"/>
      <c r="Y27" s="1" t="s">
        <v>519</v>
      </c>
      <c r="Z27" s="1" t="s">
        <v>519</v>
      </c>
      <c r="AA27" s="1" t="s">
        <v>519</v>
      </c>
      <c r="AB27" s="1" t="s">
        <v>519</v>
      </c>
      <c r="AC27" s="1" t="s">
        <v>519</v>
      </c>
      <c r="AD27" s="1"/>
    </row>
    <row r="28" spans="1:31" x14ac:dyDescent="0.35">
      <c r="A28" s="1" t="s">
        <v>904</v>
      </c>
      <c r="B28" s="1">
        <v>2004</v>
      </c>
      <c r="C28" s="1" t="s">
        <v>522</v>
      </c>
      <c r="D28" s="1" t="s">
        <v>402</v>
      </c>
      <c r="E28" s="1" t="s">
        <v>402</v>
      </c>
      <c r="F28" s="1" t="s">
        <v>402</v>
      </c>
      <c r="G28" s="1" t="s">
        <v>521</v>
      </c>
      <c r="H28" s="1" t="s">
        <v>402</v>
      </c>
      <c r="I28" s="1"/>
      <c r="J28" s="1"/>
      <c r="K28" s="1"/>
      <c r="L28" s="1"/>
      <c r="M28" s="1" t="s">
        <v>403</v>
      </c>
      <c r="N28" s="1" t="s">
        <v>403</v>
      </c>
      <c r="O28" s="1" t="s">
        <v>403</v>
      </c>
      <c r="P28" s="1" t="s">
        <v>403</v>
      </c>
      <c r="Q28" s="1" t="s">
        <v>403</v>
      </c>
      <c r="R28" s="1"/>
      <c r="S28" s="1"/>
      <c r="T28" s="1" t="s">
        <v>520</v>
      </c>
      <c r="U28" s="1"/>
      <c r="V28" s="15"/>
      <c r="W28" s="15"/>
      <c r="X28" s="1"/>
      <c r="Y28" s="1" t="s">
        <v>520</v>
      </c>
      <c r="Z28" s="1" t="s">
        <v>520</v>
      </c>
      <c r="AA28" s="1" t="s">
        <v>520</v>
      </c>
      <c r="AB28" s="1" t="s">
        <v>520</v>
      </c>
      <c r="AC28" s="1" t="s">
        <v>520</v>
      </c>
      <c r="AD28" s="1"/>
    </row>
    <row r="29" spans="1:31" x14ac:dyDescent="0.35">
      <c r="A29" s="1" t="s">
        <v>904</v>
      </c>
      <c r="B29" s="1">
        <v>2005</v>
      </c>
      <c r="C29" s="1" t="s">
        <v>523</v>
      </c>
      <c r="D29" s="1" t="s">
        <v>404</v>
      </c>
      <c r="E29" s="1" t="s">
        <v>404</v>
      </c>
      <c r="F29" s="1" t="s">
        <v>404</v>
      </c>
      <c r="G29" s="1" t="s">
        <v>404</v>
      </c>
      <c r="H29" s="1" t="s">
        <v>404</v>
      </c>
      <c r="I29" s="1"/>
      <c r="J29" s="1"/>
      <c r="K29" s="1"/>
      <c r="L29" s="1"/>
      <c r="M29" s="1" t="s">
        <v>405</v>
      </c>
      <c r="N29" s="1" t="s">
        <v>405</v>
      </c>
      <c r="O29" s="1" t="s">
        <v>405</v>
      </c>
      <c r="P29" s="1" t="s">
        <v>405</v>
      </c>
      <c r="Q29" s="1" t="s">
        <v>405</v>
      </c>
      <c r="R29" s="1"/>
      <c r="S29" s="1"/>
      <c r="T29" s="1" t="s">
        <v>524</v>
      </c>
      <c r="U29" s="1"/>
      <c r="V29" s="15"/>
      <c r="W29" s="15"/>
      <c r="X29" s="1"/>
      <c r="Y29" s="1" t="s">
        <v>524</v>
      </c>
      <c r="Z29" s="1" t="s">
        <v>524</v>
      </c>
      <c r="AA29" s="1" t="s">
        <v>524</v>
      </c>
      <c r="AB29" s="1" t="s">
        <v>524</v>
      </c>
      <c r="AC29" s="1" t="s">
        <v>524</v>
      </c>
      <c r="AD29" s="1"/>
    </row>
    <row r="30" spans="1:31" x14ac:dyDescent="0.35">
      <c r="A30" s="1" t="s">
        <v>904</v>
      </c>
      <c r="B30" s="1">
        <v>2006</v>
      </c>
      <c r="C30" s="1" t="s">
        <v>526</v>
      </c>
      <c r="D30" s="1" t="s">
        <v>406</v>
      </c>
      <c r="E30" s="1" t="s">
        <v>406</v>
      </c>
      <c r="F30" s="1" t="s">
        <v>406</v>
      </c>
      <c r="G30" s="1" t="s">
        <v>406</v>
      </c>
      <c r="H30" s="1" t="s">
        <v>406</v>
      </c>
      <c r="I30" s="1"/>
      <c r="J30" s="1"/>
      <c r="K30" s="1"/>
      <c r="L30" s="1"/>
      <c r="M30" s="1" t="s">
        <v>407</v>
      </c>
      <c r="N30" s="1" t="s">
        <v>407</v>
      </c>
      <c r="O30" s="1" t="s">
        <v>407</v>
      </c>
      <c r="P30" s="1" t="s">
        <v>407</v>
      </c>
      <c r="Q30" s="1" t="s">
        <v>407</v>
      </c>
      <c r="R30" s="1"/>
      <c r="S30" s="1"/>
      <c r="T30" s="1" t="s">
        <v>525</v>
      </c>
      <c r="U30" s="1"/>
      <c r="V30" s="15"/>
      <c r="W30" s="15"/>
      <c r="X30" s="1"/>
      <c r="Y30" s="1" t="s">
        <v>525</v>
      </c>
      <c r="Z30" s="1" t="s">
        <v>525</v>
      </c>
      <c r="AA30" s="1" t="s">
        <v>525</v>
      </c>
      <c r="AB30" s="1" t="s">
        <v>525</v>
      </c>
      <c r="AC30" s="1" t="s">
        <v>525</v>
      </c>
      <c r="AD30" s="1"/>
    </row>
    <row r="31" spans="1:31" x14ac:dyDescent="0.35">
      <c r="A31" s="1" t="s">
        <v>904</v>
      </c>
      <c r="B31" s="1">
        <v>2007</v>
      </c>
      <c r="C31" s="1" t="s">
        <v>527</v>
      </c>
      <c r="D31" s="1" t="s">
        <v>409</v>
      </c>
      <c r="E31" s="1" t="s">
        <v>409</v>
      </c>
      <c r="F31" s="1" t="s">
        <v>409</v>
      </c>
      <c r="G31" s="1" t="s">
        <v>409</v>
      </c>
      <c r="H31" s="1" t="s">
        <v>409</v>
      </c>
      <c r="I31" s="1"/>
      <c r="J31" s="1"/>
      <c r="K31" s="1"/>
      <c r="L31" s="1"/>
      <c r="M31" s="1" t="s">
        <v>408</v>
      </c>
      <c r="N31" s="1" t="s">
        <v>408</v>
      </c>
      <c r="O31" s="1" t="s">
        <v>408</v>
      </c>
      <c r="P31" s="1" t="s">
        <v>408</v>
      </c>
      <c r="Q31" s="1" t="s">
        <v>408</v>
      </c>
      <c r="R31" s="1"/>
      <c r="S31" s="1"/>
      <c r="T31" s="1" t="s">
        <v>528</v>
      </c>
      <c r="U31" s="1"/>
      <c r="V31" s="15"/>
      <c r="W31" s="15"/>
      <c r="X31" s="1"/>
      <c r="Y31" s="1" t="s">
        <v>528</v>
      </c>
      <c r="Z31" s="1" t="s">
        <v>528</v>
      </c>
      <c r="AA31" s="1" t="s">
        <v>528</v>
      </c>
      <c r="AB31" s="1" t="s">
        <v>528</v>
      </c>
      <c r="AC31" s="1" t="s">
        <v>528</v>
      </c>
      <c r="AD31" s="1"/>
    </row>
    <row r="32" spans="1:31" x14ac:dyDescent="0.35">
      <c r="A32" s="1" t="s">
        <v>904</v>
      </c>
      <c r="B32" s="1">
        <v>2008</v>
      </c>
      <c r="C32" s="1" t="s">
        <v>531</v>
      </c>
      <c r="D32" s="1" t="s">
        <v>411</v>
      </c>
      <c r="E32" s="1" t="s">
        <v>411</v>
      </c>
      <c r="F32" s="1" t="s">
        <v>411</v>
      </c>
      <c r="G32" s="1" t="s">
        <v>530</v>
      </c>
      <c r="H32" s="1" t="s">
        <v>411</v>
      </c>
      <c r="I32" s="1"/>
      <c r="J32" s="1"/>
      <c r="K32" s="1"/>
      <c r="L32" s="1"/>
      <c r="M32" s="1" t="s">
        <v>410</v>
      </c>
      <c r="N32" s="1" t="s">
        <v>410</v>
      </c>
      <c r="O32" s="1" t="s">
        <v>410</v>
      </c>
      <c r="P32" s="1" t="s">
        <v>410</v>
      </c>
      <c r="Q32" s="1" t="s">
        <v>410</v>
      </c>
      <c r="R32" s="1"/>
      <c r="S32" s="1"/>
      <c r="T32" s="1" t="s">
        <v>529</v>
      </c>
      <c r="U32" s="1"/>
      <c r="V32" s="15"/>
      <c r="W32" s="15"/>
      <c r="X32" s="1"/>
      <c r="Y32" s="1" t="s">
        <v>529</v>
      </c>
      <c r="Z32" s="1" t="s">
        <v>529</v>
      </c>
      <c r="AA32" s="1" t="s">
        <v>529</v>
      </c>
      <c r="AB32" s="1" t="s">
        <v>529</v>
      </c>
      <c r="AC32" s="1" t="s">
        <v>529</v>
      </c>
      <c r="AD32" s="1"/>
    </row>
    <row r="33" spans="1:30" x14ac:dyDescent="0.35">
      <c r="A33" s="1" t="s">
        <v>904</v>
      </c>
      <c r="B33" s="1">
        <v>2009</v>
      </c>
      <c r="C33" s="1" t="s">
        <v>532</v>
      </c>
      <c r="D33" s="1" t="s">
        <v>412</v>
      </c>
      <c r="E33" s="1" t="s">
        <v>412</v>
      </c>
      <c r="F33" s="1" t="s">
        <v>412</v>
      </c>
      <c r="G33" s="1" t="s">
        <v>533</v>
      </c>
      <c r="H33" s="1" t="s">
        <v>412</v>
      </c>
      <c r="I33" s="1"/>
      <c r="J33" s="1"/>
      <c r="K33" s="1"/>
      <c r="L33" s="1"/>
      <c r="M33" s="1" t="s">
        <v>413</v>
      </c>
      <c r="N33" s="1" t="s">
        <v>413</v>
      </c>
      <c r="O33" s="1" t="s">
        <v>413</v>
      </c>
      <c r="P33" s="1" t="s">
        <v>413</v>
      </c>
      <c r="Q33" s="1" t="s">
        <v>413</v>
      </c>
      <c r="R33" s="1"/>
      <c r="S33" s="1"/>
      <c r="T33" s="1" t="s">
        <v>534</v>
      </c>
      <c r="U33" s="1"/>
      <c r="V33" s="15"/>
      <c r="W33" s="15"/>
      <c r="X33" s="1"/>
      <c r="Y33" s="1" t="s">
        <v>534</v>
      </c>
      <c r="Z33" s="1" t="s">
        <v>534</v>
      </c>
      <c r="AA33" s="1" t="s">
        <v>534</v>
      </c>
      <c r="AB33" s="1" t="s">
        <v>534</v>
      </c>
      <c r="AC33" s="1" t="s">
        <v>534</v>
      </c>
      <c r="AD33" s="1"/>
    </row>
    <row r="34" spans="1:30" x14ac:dyDescent="0.35">
      <c r="A34" s="1" t="s">
        <v>904</v>
      </c>
      <c r="B34" s="1">
        <v>2010</v>
      </c>
      <c r="C34" s="1" t="s">
        <v>538</v>
      </c>
      <c r="D34" s="1" t="s">
        <v>536</v>
      </c>
      <c r="E34" s="1" t="s">
        <v>536</v>
      </c>
      <c r="F34" s="1" t="s">
        <v>536</v>
      </c>
      <c r="G34" s="1" t="s">
        <v>537</v>
      </c>
      <c r="H34" s="1" t="s">
        <v>536</v>
      </c>
      <c r="I34" s="1"/>
      <c r="J34" s="1"/>
      <c r="K34" s="1"/>
      <c r="L34" s="1"/>
      <c r="M34" s="1" t="s">
        <v>414</v>
      </c>
      <c r="N34" s="1" t="s">
        <v>414</v>
      </c>
      <c r="O34" s="1" t="s">
        <v>414</v>
      </c>
      <c r="P34" s="1" t="s">
        <v>414</v>
      </c>
      <c r="Q34" s="1" t="s">
        <v>414</v>
      </c>
      <c r="R34" s="1"/>
      <c r="S34" s="1"/>
      <c r="T34" s="1" t="s">
        <v>535</v>
      </c>
      <c r="U34" s="1"/>
      <c r="V34" s="15"/>
      <c r="W34" s="15"/>
      <c r="X34" s="1"/>
      <c r="Y34" s="1" t="s">
        <v>535</v>
      </c>
      <c r="Z34" s="1" t="s">
        <v>535</v>
      </c>
      <c r="AA34" s="1" t="s">
        <v>535</v>
      </c>
      <c r="AB34" s="1" t="s">
        <v>535</v>
      </c>
      <c r="AC34" s="1" t="s">
        <v>535</v>
      </c>
      <c r="AD34" s="1"/>
    </row>
    <row r="35" spans="1:30" x14ac:dyDescent="0.35">
      <c r="A35" s="1" t="s">
        <v>904</v>
      </c>
      <c r="B35" s="1">
        <v>2011</v>
      </c>
      <c r="C35" s="1" t="s">
        <v>539</v>
      </c>
      <c r="D35" s="1" t="s">
        <v>415</v>
      </c>
      <c r="E35" s="1" t="s">
        <v>415</v>
      </c>
      <c r="F35" s="1" t="s">
        <v>415</v>
      </c>
      <c r="G35" s="1" t="s">
        <v>540</v>
      </c>
      <c r="H35" s="1" t="s">
        <v>415</v>
      </c>
      <c r="I35" s="1"/>
      <c r="J35" s="1"/>
      <c r="K35" s="1"/>
      <c r="L35" s="1"/>
      <c r="M35" s="1" t="s">
        <v>416</v>
      </c>
      <c r="N35" s="1" t="s">
        <v>416</v>
      </c>
      <c r="O35" s="1" t="s">
        <v>416</v>
      </c>
      <c r="P35" s="1" t="s">
        <v>416</v>
      </c>
      <c r="Q35" s="1" t="s">
        <v>416</v>
      </c>
      <c r="R35" s="1"/>
      <c r="S35" s="1"/>
      <c r="T35" s="1" t="s">
        <v>541</v>
      </c>
      <c r="U35" s="1"/>
      <c r="V35" s="15"/>
      <c r="W35" s="15"/>
      <c r="X35" s="1"/>
      <c r="Y35" s="1" t="s">
        <v>541</v>
      </c>
      <c r="Z35" s="1" t="s">
        <v>541</v>
      </c>
      <c r="AA35" s="1" t="s">
        <v>541</v>
      </c>
      <c r="AB35" s="1" t="s">
        <v>541</v>
      </c>
      <c r="AC35" s="1" t="s">
        <v>541</v>
      </c>
      <c r="AD35" s="1"/>
    </row>
    <row r="36" spans="1:30" x14ac:dyDescent="0.35">
      <c r="A36" s="1" t="s">
        <v>904</v>
      </c>
      <c r="B36" s="1">
        <v>2012</v>
      </c>
      <c r="C36" s="1" t="s">
        <v>544</v>
      </c>
      <c r="D36" s="1" t="s">
        <v>417</v>
      </c>
      <c r="E36" s="1" t="s">
        <v>417</v>
      </c>
      <c r="F36" s="1" t="s">
        <v>417</v>
      </c>
      <c r="G36" s="1" t="s">
        <v>543</v>
      </c>
      <c r="H36" s="1" t="s">
        <v>417</v>
      </c>
      <c r="I36" s="1"/>
      <c r="J36" s="1"/>
      <c r="K36" s="1"/>
      <c r="L36" s="1"/>
      <c r="M36" s="1" t="s">
        <v>418</v>
      </c>
      <c r="N36" s="1" t="s">
        <v>418</v>
      </c>
      <c r="O36" s="1" t="s">
        <v>418</v>
      </c>
      <c r="P36" s="1" t="s">
        <v>418</v>
      </c>
      <c r="Q36" s="1" t="s">
        <v>418</v>
      </c>
      <c r="R36" s="1"/>
      <c r="S36" s="1"/>
      <c r="T36" s="1" t="s">
        <v>542</v>
      </c>
      <c r="U36" s="1"/>
      <c r="V36" s="15"/>
      <c r="W36" s="15"/>
      <c r="X36" s="1"/>
      <c r="Y36" s="1" t="s">
        <v>542</v>
      </c>
      <c r="Z36" s="1" t="s">
        <v>542</v>
      </c>
      <c r="AA36" s="1" t="s">
        <v>542</v>
      </c>
      <c r="AB36" s="1" t="s">
        <v>542</v>
      </c>
      <c r="AC36" s="1" t="s">
        <v>542</v>
      </c>
      <c r="AD36" s="1"/>
    </row>
    <row r="37" spans="1:30" x14ac:dyDescent="0.35">
      <c r="A37" s="1" t="s">
        <v>904</v>
      </c>
      <c r="B37" s="1">
        <v>2013</v>
      </c>
      <c r="C37" s="1" t="s">
        <v>545</v>
      </c>
      <c r="D37" s="1" t="s">
        <v>419</v>
      </c>
      <c r="E37" s="1" t="s">
        <v>419</v>
      </c>
      <c r="F37" s="1" t="s">
        <v>419</v>
      </c>
      <c r="G37" s="1" t="s">
        <v>546</v>
      </c>
      <c r="H37" s="1" t="s">
        <v>419</v>
      </c>
      <c r="I37" s="1"/>
      <c r="J37" s="1"/>
      <c r="K37" s="1"/>
      <c r="L37" s="1"/>
      <c r="M37" s="1" t="s">
        <v>420</v>
      </c>
      <c r="N37" s="1" t="s">
        <v>420</v>
      </c>
      <c r="O37" s="1" t="s">
        <v>420</v>
      </c>
      <c r="P37" s="1" t="s">
        <v>420</v>
      </c>
      <c r="Q37" s="1" t="s">
        <v>420</v>
      </c>
      <c r="R37" s="1"/>
      <c r="S37" s="1"/>
      <c r="T37" s="1" t="s">
        <v>547</v>
      </c>
      <c r="U37" s="1"/>
      <c r="V37" s="15"/>
      <c r="W37" s="15"/>
      <c r="X37" s="1"/>
      <c r="Y37" s="1" t="s">
        <v>547</v>
      </c>
      <c r="Z37" s="1" t="s">
        <v>547</v>
      </c>
      <c r="AA37" s="1" t="s">
        <v>547</v>
      </c>
      <c r="AB37" s="1" t="s">
        <v>547</v>
      </c>
      <c r="AC37" s="1" t="s">
        <v>547</v>
      </c>
      <c r="AD37" s="1"/>
    </row>
    <row r="38" spans="1:30" x14ac:dyDescent="0.35">
      <c r="A38" s="1" t="s">
        <v>904</v>
      </c>
      <c r="B38" s="1">
        <v>2014</v>
      </c>
      <c r="C38" s="1" t="s">
        <v>549</v>
      </c>
      <c r="D38" s="1"/>
      <c r="E38" s="1"/>
      <c r="F38" s="1"/>
      <c r="G38" s="1" t="s">
        <v>550</v>
      </c>
      <c r="H38" s="1"/>
      <c r="I38" s="1" t="s">
        <v>423</v>
      </c>
      <c r="J38" s="1" t="s">
        <v>423</v>
      </c>
      <c r="K38" s="1" t="s">
        <v>423</v>
      </c>
      <c r="L38" s="1"/>
      <c r="M38" s="1" t="s">
        <v>334</v>
      </c>
      <c r="N38" s="1" t="s">
        <v>334</v>
      </c>
      <c r="O38" s="1" t="s">
        <v>334</v>
      </c>
      <c r="P38" s="1" t="s">
        <v>334</v>
      </c>
      <c r="Q38" s="1" t="s">
        <v>616</v>
      </c>
      <c r="R38" s="1"/>
      <c r="S38" s="1"/>
      <c r="T38" s="1" t="s">
        <v>548</v>
      </c>
      <c r="U38" s="1"/>
      <c r="V38" s="15"/>
      <c r="W38" s="15"/>
      <c r="X38" s="1"/>
      <c r="Y38" s="1" t="s">
        <v>548</v>
      </c>
      <c r="Z38" s="1" t="s">
        <v>548</v>
      </c>
      <c r="AA38" s="1" t="s">
        <v>548</v>
      </c>
      <c r="AB38" s="1" t="s">
        <v>548</v>
      </c>
      <c r="AC38" s="1" t="s">
        <v>548</v>
      </c>
      <c r="AD38" s="1"/>
    </row>
    <row r="39" spans="1:30" x14ac:dyDescent="0.35">
      <c r="A39" s="1" t="s">
        <v>904</v>
      </c>
      <c r="B39" s="1">
        <v>2015</v>
      </c>
      <c r="C39" s="1" t="s">
        <v>552</v>
      </c>
      <c r="D39" s="1"/>
      <c r="E39" s="1"/>
      <c r="F39" s="1"/>
      <c r="G39" s="1" t="s">
        <v>551</v>
      </c>
      <c r="H39" s="1"/>
      <c r="I39" s="1" t="s">
        <v>422</v>
      </c>
      <c r="J39" s="1" t="s">
        <v>422</v>
      </c>
      <c r="K39" s="1" t="s">
        <v>422</v>
      </c>
      <c r="L39" s="1"/>
      <c r="M39" s="1" t="s">
        <v>333</v>
      </c>
      <c r="N39" s="1" t="s">
        <v>333</v>
      </c>
      <c r="O39" s="1" t="s">
        <v>333</v>
      </c>
      <c r="P39" s="1" t="s">
        <v>333</v>
      </c>
      <c r="Q39" s="1" t="s">
        <v>621</v>
      </c>
      <c r="R39" s="1"/>
      <c r="S39" s="1"/>
      <c r="T39" s="1" t="s">
        <v>553</v>
      </c>
      <c r="U39" s="1"/>
      <c r="V39" s="15"/>
      <c r="W39" s="15"/>
      <c r="X39" s="1"/>
      <c r="Y39" s="1" t="s">
        <v>553</v>
      </c>
      <c r="Z39" s="1" t="s">
        <v>553</v>
      </c>
      <c r="AA39" s="1" t="s">
        <v>553</v>
      </c>
      <c r="AB39" s="1" t="s">
        <v>553</v>
      </c>
      <c r="AC39" s="1" t="s">
        <v>553</v>
      </c>
      <c r="AD39" s="1"/>
    </row>
    <row r="40" spans="1:30" x14ac:dyDescent="0.35">
      <c r="A40" s="1" t="s">
        <v>904</v>
      </c>
      <c r="B40" s="1">
        <v>2016</v>
      </c>
      <c r="C40" s="1" t="s">
        <v>555</v>
      </c>
      <c r="D40" s="1"/>
      <c r="E40" s="1"/>
      <c r="F40" s="1"/>
      <c r="G40" s="1" t="s">
        <v>554</v>
      </c>
      <c r="H40" s="1"/>
      <c r="I40" s="1" t="s">
        <v>421</v>
      </c>
      <c r="J40" s="1" t="s">
        <v>421</v>
      </c>
      <c r="K40" s="1" t="s">
        <v>421</v>
      </c>
      <c r="L40" s="1"/>
      <c r="M40" s="1" t="s">
        <v>332</v>
      </c>
      <c r="N40" s="1" t="s">
        <v>332</v>
      </c>
      <c r="O40" s="1" t="s">
        <v>332</v>
      </c>
      <c r="P40" s="1" t="s">
        <v>332</v>
      </c>
      <c r="Q40" s="1" t="s">
        <v>625</v>
      </c>
      <c r="R40" s="1"/>
      <c r="S40" s="1"/>
      <c r="T40" s="1" t="s">
        <v>429</v>
      </c>
      <c r="U40" s="1"/>
      <c r="V40" s="15"/>
      <c r="W40" s="15"/>
      <c r="X40" s="1"/>
      <c r="Y40" s="1" t="s">
        <v>429</v>
      </c>
      <c r="Z40" s="1" t="s">
        <v>429</v>
      </c>
      <c r="AA40" s="1" t="s">
        <v>429</v>
      </c>
      <c r="AB40" s="1" t="s">
        <v>429</v>
      </c>
      <c r="AC40" s="1" t="s">
        <v>429</v>
      </c>
      <c r="AD40" s="1"/>
    </row>
    <row r="41" spans="1:30" x14ac:dyDescent="0.35">
      <c r="A41" s="1" t="s">
        <v>904</v>
      </c>
      <c r="B41" s="1">
        <v>2017</v>
      </c>
      <c r="C41" s="1" t="s">
        <v>556</v>
      </c>
      <c r="D41" s="1"/>
      <c r="E41" s="1"/>
      <c r="F41" s="1"/>
      <c r="G41" s="1" t="s">
        <v>557</v>
      </c>
      <c r="H41" s="1"/>
      <c r="I41" s="1" t="s">
        <v>424</v>
      </c>
      <c r="J41" s="1" t="s">
        <v>424</v>
      </c>
      <c r="K41" s="1" t="s">
        <v>424</v>
      </c>
      <c r="L41" s="1"/>
      <c r="M41" s="1" t="s">
        <v>330</v>
      </c>
      <c r="N41" s="1" t="s">
        <v>330</v>
      </c>
      <c r="O41" s="1" t="s">
        <v>330</v>
      </c>
      <c r="P41" s="1" t="s">
        <v>330</v>
      </c>
      <c r="Q41" s="1" t="s">
        <v>631</v>
      </c>
      <c r="R41" s="1"/>
      <c r="S41" s="1"/>
      <c r="T41" s="1" t="s">
        <v>428</v>
      </c>
      <c r="U41" s="1"/>
      <c r="V41" s="15"/>
      <c r="W41" s="15"/>
      <c r="X41" s="1"/>
      <c r="Y41" s="1" t="s">
        <v>428</v>
      </c>
      <c r="Z41" s="1" t="s">
        <v>428</v>
      </c>
      <c r="AA41" s="1" t="s">
        <v>428</v>
      </c>
      <c r="AB41" s="1" t="s">
        <v>428</v>
      </c>
      <c r="AC41" s="1" t="s">
        <v>428</v>
      </c>
      <c r="AD41" s="1"/>
    </row>
    <row r="42" spans="1:30" x14ac:dyDescent="0.35">
      <c r="A42" s="1" t="s">
        <v>904</v>
      </c>
      <c r="B42" s="1">
        <v>2018</v>
      </c>
      <c r="C42" s="1" t="s">
        <v>559</v>
      </c>
      <c r="D42" s="1"/>
      <c r="E42" s="1"/>
      <c r="F42" s="1"/>
      <c r="G42" s="1" t="s">
        <v>558</v>
      </c>
      <c r="H42" s="1"/>
      <c r="I42" s="1" t="s">
        <v>426</v>
      </c>
      <c r="J42" s="1" t="s">
        <v>426</v>
      </c>
      <c r="K42" s="1" t="s">
        <v>426</v>
      </c>
      <c r="L42" s="1"/>
      <c r="M42" s="1" t="s">
        <v>331</v>
      </c>
      <c r="N42" s="1" t="s">
        <v>331</v>
      </c>
      <c r="O42" s="1" t="s">
        <v>331</v>
      </c>
      <c r="P42" s="1" t="s">
        <v>331</v>
      </c>
      <c r="Q42" s="1" t="s">
        <v>632</v>
      </c>
      <c r="R42" s="1"/>
      <c r="S42" s="1"/>
      <c r="T42" s="1" t="s">
        <v>427</v>
      </c>
      <c r="U42" s="1"/>
      <c r="V42" s="15"/>
      <c r="W42" s="15"/>
      <c r="X42" s="1"/>
      <c r="Y42" s="1" t="s">
        <v>427</v>
      </c>
      <c r="Z42" s="1" t="s">
        <v>427</v>
      </c>
      <c r="AA42" s="1" t="s">
        <v>427</v>
      </c>
      <c r="AB42" s="1" t="s">
        <v>427</v>
      </c>
      <c r="AC42" s="1" t="s">
        <v>427</v>
      </c>
      <c r="AD42" s="1"/>
    </row>
    <row r="43" spans="1:30" x14ac:dyDescent="0.35">
      <c r="A43" s="1" t="s">
        <v>904</v>
      </c>
      <c r="B43" s="1">
        <v>2019</v>
      </c>
      <c r="C43" s="1" t="s">
        <v>560</v>
      </c>
      <c r="D43" s="1"/>
      <c r="E43" s="1"/>
      <c r="F43" s="1"/>
      <c r="G43" s="1" t="s">
        <v>561</v>
      </c>
      <c r="H43" s="1"/>
      <c r="I43" s="1" t="s">
        <v>425</v>
      </c>
      <c r="J43" s="1" t="s">
        <v>425</v>
      </c>
      <c r="K43" s="1" t="s">
        <v>425</v>
      </c>
      <c r="L43" s="1"/>
      <c r="M43" s="1" t="s">
        <v>329</v>
      </c>
      <c r="N43" s="1" t="s">
        <v>329</v>
      </c>
      <c r="O43" s="1" t="s">
        <v>329</v>
      </c>
      <c r="P43" s="1" t="s">
        <v>329</v>
      </c>
      <c r="Q43" s="1" t="s">
        <v>636</v>
      </c>
      <c r="R43" s="1"/>
      <c r="S43" s="1"/>
      <c r="T43" s="1" t="s">
        <v>562</v>
      </c>
      <c r="U43" s="1"/>
      <c r="V43" s="15"/>
      <c r="W43" s="15"/>
      <c r="X43" s="1"/>
      <c r="Y43" s="1" t="s">
        <v>562</v>
      </c>
      <c r="Z43" s="1" t="s">
        <v>562</v>
      </c>
      <c r="AA43" s="1" t="s">
        <v>562</v>
      </c>
      <c r="AB43" s="1" t="s">
        <v>562</v>
      </c>
      <c r="AC43" s="1" t="s">
        <v>562</v>
      </c>
      <c r="AD43" s="1"/>
    </row>
    <row r="44" spans="1:30" x14ac:dyDescent="0.35">
      <c r="A44" s="1" t="s">
        <v>904</v>
      </c>
      <c r="B44" s="1">
        <v>2020</v>
      </c>
      <c r="C44" s="1" t="s">
        <v>872</v>
      </c>
      <c r="D44" s="1"/>
      <c r="E44" s="1"/>
      <c r="F44" s="1"/>
      <c r="G44" s="1" t="s">
        <v>873</v>
      </c>
      <c r="H44" s="1"/>
      <c r="I44" s="1" t="s">
        <v>874</v>
      </c>
      <c r="J44" s="1" t="s">
        <v>874</v>
      </c>
      <c r="K44" s="1" t="s">
        <v>874</v>
      </c>
      <c r="L44" s="1"/>
      <c r="M44" s="1" t="s">
        <v>875</v>
      </c>
      <c r="N44" s="1" t="s">
        <v>875</v>
      </c>
      <c r="O44" s="1" t="s">
        <v>875</v>
      </c>
      <c r="P44" s="1" t="s">
        <v>875</v>
      </c>
      <c r="Q44" s="1" t="s">
        <v>875</v>
      </c>
      <c r="R44" s="1"/>
      <c r="S44" s="1"/>
      <c r="T44" s="1" t="s">
        <v>879</v>
      </c>
      <c r="U44" s="1"/>
      <c r="V44" s="1"/>
      <c r="W44" s="1"/>
      <c r="X44" s="1"/>
      <c r="Y44" s="1" t="s">
        <v>879</v>
      </c>
      <c r="Z44" s="1" t="s">
        <v>879</v>
      </c>
      <c r="AA44" s="1" t="s">
        <v>879</v>
      </c>
      <c r="AB44" s="1" t="s">
        <v>879</v>
      </c>
      <c r="AC44" s="1" t="s">
        <v>879</v>
      </c>
      <c r="AD44" s="1"/>
    </row>
    <row r="45" spans="1:3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5"/>
      <c r="W45" s="15"/>
      <c r="X45" s="1"/>
      <c r="Y45" s="1"/>
      <c r="Z45" s="1"/>
      <c r="AA45" s="1"/>
      <c r="AB45" s="1"/>
      <c r="AC45" s="1"/>
      <c r="AD45" s="1"/>
    </row>
    <row r="46" spans="1:3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5"/>
      <c r="W46" s="15"/>
      <c r="X46" s="1"/>
      <c r="Y46" s="1"/>
      <c r="Z46" s="1"/>
      <c r="AA46" s="1"/>
      <c r="AB46" s="1"/>
      <c r="AC46" s="1"/>
      <c r="AD46" s="1"/>
    </row>
    <row r="47" spans="1:30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5"/>
      <c r="W47" s="15"/>
      <c r="X47" s="1"/>
      <c r="Y47" s="1"/>
      <c r="Z47" s="1"/>
      <c r="AA47" s="1"/>
      <c r="AB47" s="1"/>
      <c r="AC47" s="1"/>
      <c r="AD47" s="1"/>
    </row>
    <row r="48" spans="1:3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5"/>
      <c r="W48" s="15"/>
      <c r="X48" s="1"/>
      <c r="Y48" s="1"/>
      <c r="Z48" s="1"/>
      <c r="AA48" s="1"/>
      <c r="AB48" s="1"/>
      <c r="AC48" s="1"/>
      <c r="AD48" s="1"/>
    </row>
    <row r="49" spans="1:3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5"/>
      <c r="W49" s="15"/>
      <c r="X49" s="1"/>
      <c r="Y49" s="1"/>
      <c r="Z49" s="1"/>
      <c r="AA49" s="1"/>
      <c r="AB49" s="1"/>
      <c r="AC49" s="1"/>
      <c r="AD49" s="1"/>
    </row>
    <row r="50" spans="1:3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5"/>
      <c r="W50" s="15"/>
      <c r="X50" s="1"/>
      <c r="Y50" s="1"/>
      <c r="Z50" s="1"/>
      <c r="AA50" s="1"/>
      <c r="AB50" s="1"/>
      <c r="AC50" s="1"/>
      <c r="AD50" s="1"/>
    </row>
    <row r="51" spans="1:30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5"/>
      <c r="W51" s="15"/>
      <c r="X51" s="1"/>
      <c r="Y51" s="1"/>
      <c r="Z51" s="1"/>
      <c r="AA51" s="1"/>
      <c r="AB51" s="1"/>
      <c r="AC51" s="1"/>
      <c r="AD51" s="1"/>
    </row>
    <row r="52" spans="1:30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5"/>
      <c r="W52" s="15"/>
      <c r="X52" s="1"/>
      <c r="Y52" s="1"/>
      <c r="Z52" s="1"/>
      <c r="AA52" s="1"/>
      <c r="AB52" s="1"/>
      <c r="AC52" s="1"/>
      <c r="AD52" s="1"/>
    </row>
    <row r="53" spans="1:3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5"/>
      <c r="W53" s="15"/>
      <c r="X53" s="1"/>
      <c r="Y53" s="1"/>
      <c r="Z53" s="1"/>
      <c r="AA53" s="1"/>
      <c r="AB53" s="1"/>
      <c r="AC53" s="1"/>
      <c r="AD53" s="1"/>
    </row>
    <row r="54" spans="1:30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5"/>
      <c r="W54" s="15"/>
      <c r="X54" s="1"/>
      <c r="Y54" s="1"/>
      <c r="Z54" s="1"/>
      <c r="AA54" s="1"/>
      <c r="AB54" s="1"/>
      <c r="AC54" s="1"/>
      <c r="AD54" s="1"/>
    </row>
    <row r="55" spans="1:30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5"/>
      <c r="W55" s="15"/>
      <c r="X55" s="1"/>
      <c r="Y55" s="1"/>
      <c r="Z55" s="1"/>
      <c r="AA55" s="1"/>
      <c r="AB55" s="1"/>
      <c r="AC55" s="1"/>
      <c r="AD55" s="1"/>
    </row>
    <row r="56" spans="1:30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5"/>
      <c r="W56" s="15"/>
      <c r="X56" s="1"/>
      <c r="Y56" s="1"/>
      <c r="Z56" s="1"/>
      <c r="AA56" s="1"/>
      <c r="AB56" s="1"/>
      <c r="AC56" s="1"/>
      <c r="AD56" s="1"/>
    </row>
    <row r="57" spans="1:30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5"/>
      <c r="W57" s="15"/>
      <c r="X57" s="1"/>
      <c r="Y57" s="1"/>
      <c r="Z57" s="1"/>
      <c r="AA57" s="1"/>
      <c r="AB57" s="1"/>
      <c r="AC57" s="1"/>
      <c r="AD57" s="1"/>
    </row>
    <row r="58" spans="1:30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5"/>
      <c r="W58" s="15"/>
      <c r="X58" s="1"/>
      <c r="Y58" s="1"/>
      <c r="Z58" s="1"/>
      <c r="AA58" s="1"/>
      <c r="AB58" s="1"/>
      <c r="AC58" s="1"/>
      <c r="AD58" s="1"/>
    </row>
    <row r="59" spans="1:30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5"/>
      <c r="W59" s="15"/>
      <c r="X59" s="1"/>
      <c r="Y59" s="1"/>
      <c r="Z59" s="1"/>
      <c r="AA59" s="1"/>
      <c r="AB59" s="1"/>
      <c r="AC59" s="1"/>
      <c r="AD59" s="1"/>
    </row>
    <row r="60" spans="1:30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5"/>
      <c r="W60" s="15"/>
      <c r="X60" s="1"/>
      <c r="Y60" s="1"/>
      <c r="Z60" s="1"/>
      <c r="AA60" s="1"/>
      <c r="AB60" s="1"/>
      <c r="AC60" s="1"/>
      <c r="AD60" s="1"/>
    </row>
    <row r="61" spans="1:30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5"/>
      <c r="W61" s="15"/>
      <c r="X61" s="1"/>
      <c r="Y61" s="1"/>
      <c r="Z61" s="1"/>
      <c r="AA61" s="1"/>
      <c r="AB61" s="1"/>
      <c r="AC61" s="1"/>
      <c r="AD61" s="1"/>
    </row>
    <row r="62" spans="1:30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5"/>
      <c r="W62" s="15"/>
      <c r="X62" s="1"/>
      <c r="Y62" s="1"/>
      <c r="Z62" s="1"/>
      <c r="AA62" s="1"/>
      <c r="AB62" s="1"/>
      <c r="AC62" s="1"/>
      <c r="AD62" s="1"/>
    </row>
    <row r="63" spans="1:30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5"/>
      <c r="W63" s="15"/>
      <c r="X63" s="1"/>
      <c r="Y63" s="1"/>
      <c r="Z63" s="1"/>
      <c r="AA63" s="1"/>
      <c r="AB63" s="1"/>
      <c r="AC63" s="1"/>
      <c r="AD63" s="1"/>
    </row>
    <row r="64" spans="1:3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5"/>
      <c r="W64" s="15"/>
      <c r="X64" s="1"/>
      <c r="Y64" s="1"/>
      <c r="Z64" s="1"/>
      <c r="AA64" s="1"/>
      <c r="AB64" s="1"/>
      <c r="AC64" s="1"/>
      <c r="AD64" s="1"/>
    </row>
    <row r="65" spans="1:30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5"/>
      <c r="W65" s="15"/>
      <c r="X65" s="1"/>
      <c r="Y65" s="1"/>
      <c r="Z65" s="1"/>
      <c r="AA65" s="1"/>
      <c r="AB65" s="1"/>
      <c r="AC65" s="1"/>
      <c r="AD65" s="1"/>
    </row>
    <row r="66" spans="1:30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5"/>
      <c r="W66" s="15"/>
      <c r="X66" s="1"/>
      <c r="Y66" s="1"/>
      <c r="Z66" s="1"/>
      <c r="AA66" s="1"/>
      <c r="AB66" s="1"/>
      <c r="AC66" s="1"/>
      <c r="AD66" s="1"/>
    </row>
    <row r="67" spans="1:30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5"/>
      <c r="W67" s="15"/>
      <c r="X67" s="1"/>
      <c r="Y67" s="1"/>
      <c r="Z67" s="1"/>
      <c r="AA67" s="1"/>
      <c r="AB67" s="1"/>
      <c r="AC67" s="1"/>
      <c r="AD67" s="1"/>
    </row>
    <row r="68" spans="1:3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5"/>
      <c r="W68" s="15"/>
      <c r="X68" s="1"/>
      <c r="Y68" s="1"/>
      <c r="Z68" s="1"/>
      <c r="AA68" s="1"/>
      <c r="AB68" s="1"/>
      <c r="AC68" s="1"/>
      <c r="AD68" s="1"/>
    </row>
    <row r="69" spans="1:3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5"/>
      <c r="W69" s="15"/>
      <c r="X69" s="1"/>
      <c r="Y69" s="1"/>
      <c r="Z69" s="1"/>
      <c r="AA69" s="1"/>
      <c r="AB69" s="1"/>
      <c r="AC69" s="1"/>
      <c r="AD69" s="1"/>
    </row>
    <row r="70" spans="1:3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5"/>
      <c r="W70" s="15"/>
      <c r="X70" s="1"/>
      <c r="Y70" s="1"/>
      <c r="Z70" s="1"/>
      <c r="AA70" s="1"/>
      <c r="AB70" s="1"/>
      <c r="AC70" s="1"/>
      <c r="AD70" s="1"/>
    </row>
    <row r="71" spans="1:3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5"/>
      <c r="W71" s="15"/>
      <c r="X71" s="1"/>
      <c r="Y71" s="1"/>
      <c r="Z71" s="1"/>
      <c r="AA71" s="1"/>
      <c r="AB71" s="1"/>
      <c r="AC71" s="1"/>
      <c r="AD71" s="1"/>
    </row>
    <row r="72" spans="1:3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5"/>
      <c r="W72" s="15"/>
      <c r="X72" s="1"/>
      <c r="Y72" s="1"/>
      <c r="Z72" s="1"/>
      <c r="AA72" s="1"/>
      <c r="AB72" s="1"/>
      <c r="AC72" s="1"/>
      <c r="AD72" s="1"/>
    </row>
    <row r="73" spans="1:3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5"/>
      <c r="W73" s="15"/>
      <c r="X73" s="1"/>
      <c r="Y73" s="1"/>
      <c r="Z73" s="1"/>
      <c r="AA73" s="1"/>
      <c r="AB73" s="1"/>
      <c r="AC73" s="1"/>
      <c r="AD73" s="1"/>
    </row>
    <row r="74" spans="1:3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5"/>
      <c r="W74" s="15"/>
      <c r="X74" s="1"/>
      <c r="Y74" s="1"/>
      <c r="Z74" s="1"/>
      <c r="AA74" s="1"/>
      <c r="AB74" s="1"/>
      <c r="AC74" s="1"/>
      <c r="AD74" s="1"/>
    </row>
    <row r="75" spans="1:3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5"/>
      <c r="W75" s="15"/>
      <c r="X75" s="1"/>
      <c r="Y75" s="1"/>
      <c r="Z75" s="1"/>
      <c r="AA75" s="1"/>
      <c r="AB75" s="1"/>
      <c r="AC75" s="1"/>
      <c r="AD75" s="1"/>
    </row>
    <row r="76" spans="1:3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5"/>
      <c r="W76" s="15"/>
      <c r="X76" s="1"/>
      <c r="Y76" s="1"/>
      <c r="Z76" s="1"/>
      <c r="AA76" s="1"/>
      <c r="AB76" s="1"/>
      <c r="AC76" s="1"/>
      <c r="AD76" s="1"/>
    </row>
    <row r="77" spans="1:3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5"/>
      <c r="W77" s="15"/>
      <c r="X77" s="1"/>
      <c r="Y77" s="1"/>
      <c r="Z77" s="1"/>
      <c r="AA77" s="1"/>
      <c r="AB77" s="1"/>
      <c r="AC77" s="1"/>
      <c r="AD77" s="1"/>
    </row>
    <row r="78" spans="1:3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5"/>
      <c r="W78" s="15"/>
      <c r="X78" s="1"/>
      <c r="Y78" s="1"/>
      <c r="Z78" s="1"/>
      <c r="AA78" s="1"/>
      <c r="AB78" s="1"/>
      <c r="AC78" s="1"/>
      <c r="AD78" s="1"/>
    </row>
    <row r="79" spans="1:3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5"/>
      <c r="W79" s="15"/>
      <c r="X79" s="1"/>
      <c r="Y79" s="1"/>
      <c r="Z79" s="1"/>
      <c r="AA79" s="1"/>
      <c r="AB79" s="1"/>
      <c r="AC79" s="1"/>
      <c r="AD79" s="1"/>
    </row>
    <row r="80" spans="1:3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5"/>
      <c r="W80" s="15"/>
      <c r="X80" s="1"/>
      <c r="Y80" s="1"/>
      <c r="Z80" s="1"/>
      <c r="AA80" s="1"/>
      <c r="AB80" s="1"/>
      <c r="AC80" s="1"/>
      <c r="AD80" s="1"/>
    </row>
    <row r="81" spans="1:3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5"/>
      <c r="W81" s="15"/>
      <c r="X81" s="1"/>
      <c r="Y81" s="1"/>
      <c r="Z81" s="1"/>
      <c r="AA81" s="1"/>
      <c r="AB81" s="1"/>
      <c r="AC81" s="1"/>
      <c r="AD81" s="1"/>
    </row>
    <row r="82" spans="1:3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5"/>
      <c r="W82" s="15"/>
      <c r="X82" s="1"/>
      <c r="Y82" s="1"/>
      <c r="Z82" s="1"/>
      <c r="AA82" s="1"/>
      <c r="AB82" s="1"/>
      <c r="AC82" s="1"/>
      <c r="AD82" s="1"/>
    </row>
    <row r="83" spans="1:3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5"/>
      <c r="W83" s="15"/>
      <c r="X83" s="1"/>
      <c r="Y83" s="1"/>
      <c r="Z83" s="1"/>
      <c r="AA83" s="1"/>
      <c r="AB83" s="1"/>
      <c r="AC83" s="1"/>
      <c r="AD83" s="1"/>
    </row>
    <row r="84" spans="1:3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5"/>
      <c r="W84" s="15"/>
      <c r="X84" s="1"/>
      <c r="Y84" s="1"/>
      <c r="Z84" s="1"/>
      <c r="AA84" s="1"/>
      <c r="AB84" s="1"/>
      <c r="AC84" s="1"/>
      <c r="AD84" s="1"/>
    </row>
    <row r="85" spans="1:3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5"/>
      <c r="W85" s="15"/>
      <c r="X85" s="1"/>
      <c r="Y85" s="1"/>
      <c r="Z85" s="1"/>
      <c r="AA85" s="1"/>
      <c r="AB85" s="1"/>
      <c r="AC85" s="1"/>
      <c r="AD85" s="1"/>
    </row>
    <row r="86" spans="1:3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5"/>
      <c r="W86" s="15"/>
      <c r="X86" s="1"/>
      <c r="Y86" s="1"/>
      <c r="Z86" s="1"/>
      <c r="AA86" s="1"/>
      <c r="AB86" s="1"/>
      <c r="AC86" s="1"/>
      <c r="AD86" s="1"/>
    </row>
    <row r="87" spans="1:3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5"/>
      <c r="W87" s="15"/>
      <c r="X87" s="1"/>
      <c r="Y87" s="1"/>
      <c r="Z87" s="1"/>
      <c r="AA87" s="1"/>
      <c r="AB87" s="1"/>
      <c r="AC87" s="1"/>
      <c r="AD87" s="1"/>
    </row>
    <row r="88" spans="1:3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5"/>
      <c r="W88" s="15"/>
      <c r="X88" s="1"/>
      <c r="Y88" s="1"/>
      <c r="Z88" s="1"/>
      <c r="AA88" s="1"/>
      <c r="AB88" s="1"/>
      <c r="AC88" s="1"/>
      <c r="AD88" s="1"/>
    </row>
    <row r="89" spans="1:3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5"/>
      <c r="W89" s="15"/>
      <c r="X89" s="1"/>
      <c r="Y89" s="1"/>
      <c r="Z89" s="1"/>
      <c r="AA89" s="1"/>
      <c r="AB89" s="1"/>
      <c r="AC89" s="1"/>
      <c r="AD89" s="1"/>
    </row>
    <row r="90" spans="1:3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5"/>
      <c r="W90" s="15"/>
      <c r="X90" s="1"/>
      <c r="Y90" s="1"/>
      <c r="Z90" s="1"/>
      <c r="AA90" s="1"/>
      <c r="AB90" s="1"/>
      <c r="AC90" s="1"/>
      <c r="AD90" s="1"/>
    </row>
    <row r="91" spans="1:3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5"/>
      <c r="W91" s="15"/>
      <c r="X91" s="1"/>
      <c r="Y91" s="1"/>
      <c r="Z91" s="1"/>
      <c r="AA91" s="1"/>
      <c r="AB91" s="1"/>
      <c r="AC91" s="1"/>
      <c r="AD91" s="1"/>
    </row>
    <row r="92" spans="1:3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5"/>
      <c r="W92" s="15"/>
      <c r="X92" s="1"/>
      <c r="Y92" s="1"/>
      <c r="Z92" s="1"/>
      <c r="AA92" s="1"/>
      <c r="AB92" s="1"/>
      <c r="AC92" s="1"/>
      <c r="AD92" s="1"/>
    </row>
    <row r="93" spans="1:3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5"/>
      <c r="W93" s="15"/>
      <c r="X93" s="1"/>
      <c r="Y93" s="1"/>
      <c r="Z93" s="1"/>
      <c r="AA93" s="1"/>
      <c r="AB93" s="1"/>
      <c r="AC93" s="1"/>
      <c r="AD93" s="1"/>
    </row>
    <row r="94" spans="1:3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5"/>
      <c r="W94" s="15"/>
      <c r="X94" s="1"/>
      <c r="Y94" s="1"/>
      <c r="Z94" s="1"/>
      <c r="AA94" s="1"/>
      <c r="AB94" s="1"/>
      <c r="AC94" s="1"/>
      <c r="AD94" s="1"/>
    </row>
    <row r="95" spans="1:3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5"/>
      <c r="W95" s="15"/>
      <c r="X95" s="1"/>
      <c r="Y95" s="1"/>
      <c r="Z95" s="1"/>
      <c r="AA95" s="1"/>
      <c r="AB95" s="1"/>
      <c r="AC95" s="1"/>
      <c r="AD95" s="1"/>
    </row>
    <row r="96" spans="1:3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5"/>
      <c r="W96" s="15"/>
      <c r="X96" s="1"/>
      <c r="Y96" s="1"/>
      <c r="Z96" s="1"/>
      <c r="AA96" s="1"/>
      <c r="AB96" s="1"/>
      <c r="AC96" s="1"/>
      <c r="AD96" s="1"/>
    </row>
    <row r="97" spans="1:3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5"/>
      <c r="W97" s="15"/>
      <c r="X97" s="1"/>
      <c r="Y97" s="1"/>
      <c r="Z97" s="1"/>
      <c r="AA97" s="1"/>
      <c r="AB97" s="1"/>
      <c r="AC97" s="1"/>
      <c r="AD97" s="1"/>
    </row>
    <row r="98" spans="1:3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5"/>
      <c r="W98" s="15"/>
      <c r="X98" s="1"/>
      <c r="Y98" s="1"/>
      <c r="Z98" s="1"/>
      <c r="AA98" s="1"/>
      <c r="AB98" s="1"/>
      <c r="AC98" s="1"/>
      <c r="AD98" s="1"/>
    </row>
    <row r="99" spans="1:3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5"/>
      <c r="W99" s="15"/>
      <c r="X99" s="1"/>
      <c r="Y99" s="1"/>
      <c r="Z99" s="1"/>
      <c r="AA99" s="1"/>
      <c r="AB99" s="1"/>
      <c r="AC99" s="1"/>
      <c r="AD99" s="1"/>
    </row>
    <row r="100" spans="1:3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5"/>
      <c r="W100" s="15"/>
      <c r="X100" s="1"/>
      <c r="Y100" s="1"/>
      <c r="Z100" s="1"/>
      <c r="AA100" s="1"/>
      <c r="AB100" s="1"/>
      <c r="AC100" s="1"/>
      <c r="AD100" s="1"/>
    </row>
    <row r="101" spans="1:3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5"/>
      <c r="W101" s="15"/>
      <c r="X101" s="1"/>
      <c r="Y101" s="1"/>
      <c r="Z101" s="1"/>
      <c r="AA101" s="1"/>
      <c r="AB101" s="1"/>
      <c r="AC101" s="1"/>
      <c r="AD101" s="1"/>
    </row>
    <row r="102" spans="1:30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5"/>
      <c r="W102" s="15"/>
      <c r="X102" s="1"/>
      <c r="Y102" s="1"/>
      <c r="Z102" s="1"/>
      <c r="AA102" s="1"/>
      <c r="AB102" s="1"/>
      <c r="AC102" s="1"/>
      <c r="AD102" s="1"/>
    </row>
    <row r="103" spans="1:30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5"/>
      <c r="W103" s="15"/>
      <c r="X103" s="1"/>
      <c r="Y103" s="1"/>
      <c r="Z103" s="1"/>
      <c r="AA103" s="1"/>
      <c r="AB103" s="1"/>
      <c r="AC103" s="1"/>
      <c r="AD103" s="1"/>
    </row>
    <row r="104" spans="1:30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5"/>
      <c r="W104" s="15"/>
      <c r="X104" s="1"/>
      <c r="Y104" s="1"/>
      <c r="Z104" s="1"/>
      <c r="AA104" s="1"/>
      <c r="AB104" s="1"/>
      <c r="AC104" s="1"/>
      <c r="AD104" s="1"/>
    </row>
    <row r="105" spans="1:30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5"/>
      <c r="W105" s="15"/>
      <c r="X105" s="1"/>
      <c r="Y105" s="1"/>
      <c r="Z105" s="1"/>
      <c r="AA105" s="1"/>
      <c r="AB105" s="1"/>
      <c r="AC105" s="1"/>
      <c r="AD105" s="1"/>
    </row>
    <row r="106" spans="1:30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5"/>
      <c r="W106" s="15"/>
      <c r="X106" s="1"/>
      <c r="Y106" s="1"/>
      <c r="Z106" s="1"/>
      <c r="AA106" s="1"/>
      <c r="AB106" s="1"/>
      <c r="AC106" s="1"/>
      <c r="AD106" s="1"/>
    </row>
    <row r="107" spans="1:30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5"/>
      <c r="W107" s="15"/>
      <c r="X107" s="1"/>
      <c r="Y107" s="1"/>
      <c r="Z107" s="1"/>
      <c r="AA107" s="1"/>
      <c r="AB107" s="1"/>
      <c r="AC107" s="1"/>
      <c r="AD107" s="1"/>
    </row>
    <row r="108" spans="1:30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5"/>
      <c r="W108" s="15"/>
      <c r="X108" s="1"/>
      <c r="Y108" s="1"/>
      <c r="Z108" s="1"/>
      <c r="AA108" s="1"/>
      <c r="AB108" s="1"/>
      <c r="AC108" s="1"/>
      <c r="AD108" s="1"/>
    </row>
    <row r="109" spans="1:30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5"/>
      <c r="W109" s="15"/>
      <c r="X109" s="1"/>
      <c r="Y109" s="1"/>
      <c r="Z109" s="1"/>
      <c r="AA109" s="1"/>
      <c r="AB109" s="1"/>
      <c r="AC109" s="1"/>
      <c r="AD109" s="1"/>
    </row>
    <row r="110" spans="1:30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5"/>
      <c r="W110" s="15"/>
      <c r="X110" s="1"/>
      <c r="Y110" s="1"/>
      <c r="Z110" s="1"/>
      <c r="AA110" s="1"/>
      <c r="AB110" s="1"/>
      <c r="AC110" s="1"/>
      <c r="AD110" s="1"/>
    </row>
    <row r="111" spans="1:30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5"/>
      <c r="W111" s="15"/>
      <c r="X111" s="1"/>
      <c r="Y111" s="1"/>
      <c r="Z111" s="1"/>
      <c r="AA111" s="1"/>
      <c r="AB111" s="1"/>
      <c r="AC111" s="1"/>
      <c r="AD111" s="1"/>
    </row>
    <row r="112" spans="1:30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5"/>
      <c r="W112" s="15"/>
      <c r="X112" s="1"/>
      <c r="Y112" s="1"/>
      <c r="Z112" s="1"/>
      <c r="AA112" s="1"/>
      <c r="AB112" s="1"/>
      <c r="AC112" s="1"/>
      <c r="AD112" s="1"/>
    </row>
    <row r="113" spans="1:30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5"/>
      <c r="W113" s="15"/>
      <c r="X113" s="1"/>
      <c r="Y113" s="1"/>
      <c r="Z113" s="1"/>
      <c r="AA113" s="1"/>
      <c r="AB113" s="1"/>
      <c r="AC113" s="1"/>
      <c r="AD113" s="1"/>
    </row>
    <row r="114" spans="1:30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5"/>
      <c r="W114" s="15"/>
      <c r="X114" s="1"/>
      <c r="Y114" s="1"/>
      <c r="Z114" s="1"/>
      <c r="AA114" s="1"/>
      <c r="AB114" s="1"/>
      <c r="AC114" s="1"/>
      <c r="AD114" s="1"/>
    </row>
    <row r="115" spans="1:30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5"/>
      <c r="W115" s="15"/>
      <c r="X115" s="1"/>
      <c r="Y115" s="1"/>
      <c r="Z115" s="1"/>
      <c r="AA115" s="1"/>
      <c r="AB115" s="1"/>
      <c r="AC115" s="1"/>
      <c r="AD115" s="1"/>
    </row>
    <row r="116" spans="1:30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5"/>
      <c r="W116" s="15"/>
      <c r="X116" s="1"/>
      <c r="Y116" s="1"/>
      <c r="Z116" s="1"/>
      <c r="AA116" s="1"/>
      <c r="AB116" s="1"/>
      <c r="AC116" s="1"/>
      <c r="AD116" s="1"/>
    </row>
    <row r="117" spans="1:3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5"/>
      <c r="W117" s="15"/>
      <c r="X117" s="1"/>
      <c r="Y117" s="1"/>
      <c r="Z117" s="1"/>
      <c r="AA117" s="1"/>
      <c r="AB117" s="1"/>
      <c r="AC117" s="1"/>
      <c r="AD117" s="1"/>
    </row>
    <row r="118" spans="1:3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5"/>
      <c r="W118" s="15"/>
      <c r="X118" s="1"/>
      <c r="Y118" s="1"/>
      <c r="Z118" s="1"/>
      <c r="AA118" s="1"/>
      <c r="AB118" s="1"/>
      <c r="AC118" s="1"/>
      <c r="AD118" s="1"/>
    </row>
    <row r="119" spans="1:3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5"/>
      <c r="W119" s="15"/>
      <c r="X119" s="1"/>
      <c r="Y119" s="1"/>
      <c r="Z119" s="1"/>
      <c r="AA119" s="1"/>
      <c r="AB119" s="1"/>
      <c r="AC119" s="1"/>
      <c r="AD119" s="1"/>
    </row>
    <row r="120" spans="1:3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5"/>
      <c r="W120" s="15"/>
      <c r="X120" s="1"/>
      <c r="Y120" s="1"/>
      <c r="Z120" s="1"/>
      <c r="AA120" s="1"/>
      <c r="AB120" s="1"/>
      <c r="AC120" s="1"/>
      <c r="AD120" s="1"/>
    </row>
    <row r="121" spans="1:3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5"/>
      <c r="W121" s="15"/>
      <c r="X121" s="1"/>
      <c r="Y121" s="1"/>
      <c r="Z121" s="1"/>
      <c r="AA121" s="1"/>
      <c r="AB121" s="1"/>
      <c r="AC121" s="1"/>
      <c r="AD121" s="1"/>
    </row>
    <row r="122" spans="1:3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5"/>
      <c r="W122" s="15"/>
      <c r="X122" s="1"/>
      <c r="Y122" s="1"/>
      <c r="Z122" s="1"/>
      <c r="AA122" s="1"/>
      <c r="AB122" s="1"/>
      <c r="AC122" s="1"/>
      <c r="AD122" s="1"/>
    </row>
    <row r="123" spans="1:3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5"/>
      <c r="W123" s="15"/>
      <c r="X123" s="1"/>
      <c r="Y123" s="1"/>
      <c r="Z123" s="1"/>
      <c r="AA123" s="1"/>
      <c r="AB123" s="1"/>
      <c r="AC123" s="1"/>
      <c r="AD123" s="1"/>
    </row>
    <row r="124" spans="1:3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5"/>
      <c r="W124" s="15"/>
      <c r="X124" s="1"/>
      <c r="Y124" s="1"/>
      <c r="Z124" s="1"/>
      <c r="AA124" s="1"/>
      <c r="AB124" s="1"/>
      <c r="AC124" s="1"/>
      <c r="AD124" s="1"/>
    </row>
    <row r="125" spans="1:3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5"/>
      <c r="W125" s="15"/>
      <c r="X125" s="1"/>
      <c r="Y125" s="1"/>
      <c r="Z125" s="1"/>
      <c r="AA125" s="1"/>
      <c r="AB125" s="1"/>
      <c r="AC125" s="1"/>
      <c r="AD125" s="1"/>
    </row>
    <row r="126" spans="1:3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5"/>
      <c r="W126" s="15"/>
      <c r="X126" s="1"/>
      <c r="Y126" s="1"/>
      <c r="Z126" s="1"/>
      <c r="AA126" s="1"/>
      <c r="AB126" s="1"/>
      <c r="AC126" s="1"/>
      <c r="AD126" s="1"/>
    </row>
    <row r="127" spans="1:3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5"/>
      <c r="W127" s="15"/>
      <c r="X127" s="1"/>
      <c r="Y127" s="1"/>
      <c r="Z127" s="1"/>
      <c r="AA127" s="1"/>
      <c r="AB127" s="1"/>
      <c r="AC127" s="1"/>
      <c r="AD127" s="1"/>
    </row>
    <row r="128" spans="1:3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5"/>
      <c r="W128" s="15"/>
      <c r="X128" s="1"/>
      <c r="Y128" s="1"/>
      <c r="Z128" s="1"/>
      <c r="AA128" s="1"/>
      <c r="AB128" s="1"/>
      <c r="AC128" s="1"/>
      <c r="AD128" s="1"/>
    </row>
    <row r="129" spans="1:3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5"/>
      <c r="W129" s="15"/>
      <c r="X129" s="1"/>
      <c r="Y129" s="1"/>
      <c r="Z129" s="1"/>
      <c r="AA129" s="1"/>
      <c r="AB129" s="1"/>
      <c r="AC129" s="1"/>
      <c r="AD129" s="1"/>
    </row>
    <row r="130" spans="1:3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5"/>
      <c r="W130" s="15"/>
      <c r="X130" s="1"/>
      <c r="Y130" s="1"/>
      <c r="Z130" s="1"/>
      <c r="AA130" s="1"/>
      <c r="AB130" s="1"/>
      <c r="AC130" s="1"/>
      <c r="AD130" s="1"/>
    </row>
    <row r="131" spans="1:3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5"/>
      <c r="W131" s="15"/>
      <c r="X131" s="1"/>
      <c r="Y131" s="1"/>
      <c r="Z131" s="1"/>
      <c r="AA131" s="1"/>
      <c r="AB131" s="1"/>
      <c r="AC131" s="1"/>
      <c r="AD131" s="1"/>
    </row>
    <row r="132" spans="1:3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5"/>
      <c r="W132" s="15"/>
      <c r="X132" s="1"/>
      <c r="Y132" s="1"/>
      <c r="Z132" s="1"/>
      <c r="AA132" s="1"/>
      <c r="AB132" s="1"/>
      <c r="AC132" s="1"/>
      <c r="AD132" s="1"/>
    </row>
    <row r="133" spans="1:3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5"/>
      <c r="W133" s="15"/>
      <c r="X133" s="1"/>
      <c r="Y133" s="1"/>
      <c r="Z133" s="1"/>
      <c r="AA133" s="1"/>
      <c r="AB133" s="1"/>
      <c r="AC133" s="1"/>
      <c r="AD133" s="1"/>
    </row>
    <row r="134" spans="1:3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5"/>
      <c r="W134" s="15"/>
      <c r="X134" s="1"/>
      <c r="Y134" s="1"/>
      <c r="Z134" s="1"/>
      <c r="AA134" s="1"/>
      <c r="AB134" s="1"/>
      <c r="AC134" s="1"/>
      <c r="AD134" s="1"/>
    </row>
    <row r="135" spans="1:3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5"/>
      <c r="W135" s="15"/>
      <c r="X135" s="1"/>
      <c r="Y135" s="1"/>
      <c r="Z135" s="1"/>
      <c r="AA135" s="1"/>
      <c r="AB135" s="1"/>
      <c r="AC135" s="1"/>
      <c r="AD135" s="1"/>
    </row>
    <row r="136" spans="1:3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5"/>
      <c r="W136" s="15"/>
      <c r="X136" s="1"/>
      <c r="Y136" s="1"/>
      <c r="Z136" s="1"/>
      <c r="AA136" s="1"/>
      <c r="AB136" s="1"/>
      <c r="AC136" s="1"/>
      <c r="AD136" s="1"/>
    </row>
    <row r="137" spans="1:3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5"/>
      <c r="W137" s="15"/>
      <c r="X137" s="1"/>
      <c r="Y137" s="1"/>
      <c r="Z137" s="1"/>
      <c r="AA137" s="1"/>
      <c r="AB137" s="1"/>
      <c r="AC137" s="1"/>
      <c r="AD137" s="1"/>
    </row>
    <row r="138" spans="1:3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5"/>
      <c r="W138" s="15"/>
      <c r="X138" s="1"/>
      <c r="Y138" s="1"/>
      <c r="Z138" s="1"/>
      <c r="AA138" s="1"/>
      <c r="AB138" s="1"/>
      <c r="AC138" s="1"/>
      <c r="AD138" s="1"/>
    </row>
    <row r="139" spans="1:3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5"/>
      <c r="W139" s="15"/>
      <c r="X139" s="1"/>
      <c r="Y139" s="1"/>
      <c r="Z139" s="1"/>
      <c r="AA139" s="1"/>
      <c r="AB139" s="1"/>
      <c r="AC139" s="1"/>
      <c r="AD139" s="1"/>
    </row>
    <row r="140" spans="1:3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5"/>
      <c r="W140" s="15"/>
      <c r="X140" s="1"/>
      <c r="Y140" s="1"/>
      <c r="Z140" s="1"/>
      <c r="AA140" s="1"/>
      <c r="AB140" s="1"/>
      <c r="AC140" s="1"/>
      <c r="AD140" s="1"/>
    </row>
    <row r="141" spans="1:3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5"/>
      <c r="W141" s="15"/>
      <c r="X141" s="1"/>
      <c r="Y141" s="1"/>
      <c r="Z141" s="1"/>
      <c r="AA141" s="1"/>
      <c r="AB141" s="1"/>
      <c r="AC141" s="1"/>
      <c r="AD141" s="1"/>
    </row>
    <row r="142" spans="1:3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5"/>
      <c r="W142" s="15"/>
      <c r="X142" s="1"/>
      <c r="Y142" s="1"/>
      <c r="Z142" s="1"/>
      <c r="AA142" s="1"/>
      <c r="AB142" s="1"/>
      <c r="AC142" s="1"/>
      <c r="AD142" s="1"/>
    </row>
    <row r="143" spans="1:3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5"/>
      <c r="W143" s="15"/>
      <c r="X143" s="1"/>
      <c r="Y143" s="1"/>
      <c r="Z143" s="1"/>
      <c r="AA143" s="1"/>
      <c r="AB143" s="1"/>
      <c r="AC143" s="1"/>
      <c r="AD143" s="1"/>
    </row>
    <row r="144" spans="1:3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5"/>
      <c r="W144" s="15"/>
      <c r="X144" s="1"/>
      <c r="Y144" s="1"/>
      <c r="Z144" s="1"/>
      <c r="AA144" s="1"/>
      <c r="AB144" s="1"/>
      <c r="AC144" s="1"/>
      <c r="AD144" s="1"/>
    </row>
    <row r="145" spans="1:3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5"/>
      <c r="W145" s="15"/>
      <c r="X145" s="1"/>
      <c r="Y145" s="1"/>
      <c r="Z145" s="1"/>
      <c r="AA145" s="1"/>
      <c r="AB145" s="1"/>
      <c r="AC145" s="1"/>
      <c r="AD145" s="1"/>
    </row>
    <row r="146" spans="1:3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5"/>
      <c r="W146" s="15"/>
      <c r="X146" s="1"/>
      <c r="Y146" s="1"/>
      <c r="Z146" s="1"/>
      <c r="AA146" s="1"/>
      <c r="AB146" s="1"/>
      <c r="AC146" s="1"/>
      <c r="AD146" s="1"/>
    </row>
    <row r="147" spans="1:3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5"/>
      <c r="W147" s="15"/>
      <c r="X147" s="1"/>
      <c r="Y147" s="1"/>
      <c r="Z147" s="1"/>
      <c r="AA147" s="1"/>
      <c r="AB147" s="1"/>
      <c r="AC147" s="1"/>
      <c r="AD147" s="1"/>
    </row>
    <row r="148" spans="1:3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5"/>
      <c r="W148" s="15"/>
      <c r="X148" s="1"/>
      <c r="Y148" s="1"/>
      <c r="Z148" s="1"/>
      <c r="AA148" s="1"/>
      <c r="AB148" s="1"/>
      <c r="AC148" s="1"/>
      <c r="AD148" s="1"/>
    </row>
    <row r="149" spans="1:3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5"/>
      <c r="W149" s="15"/>
      <c r="X149" s="1"/>
      <c r="Y149" s="1"/>
      <c r="Z149" s="1"/>
      <c r="AA149" s="1"/>
      <c r="AB149" s="1"/>
      <c r="AC149" s="1"/>
      <c r="AD149" s="1"/>
    </row>
    <row r="150" spans="1:3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5"/>
      <c r="W150" s="15"/>
      <c r="X150" s="1"/>
      <c r="Y150" s="1"/>
      <c r="Z150" s="1"/>
      <c r="AA150" s="1"/>
      <c r="AB150" s="1"/>
      <c r="AC150" s="1"/>
      <c r="AD150" s="1"/>
    </row>
    <row r="151" spans="1:30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5"/>
      <c r="W151" s="15"/>
      <c r="X151" s="1"/>
      <c r="Y151" s="1"/>
      <c r="Z151" s="1"/>
      <c r="AA151" s="1"/>
      <c r="AB151" s="1"/>
      <c r="AC151" s="1"/>
      <c r="AD151" s="1"/>
    </row>
    <row r="152" spans="1:30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5"/>
      <c r="W152" s="15"/>
      <c r="X152" s="1"/>
      <c r="Y152" s="1"/>
      <c r="Z152" s="1"/>
      <c r="AA152" s="1"/>
      <c r="AB152" s="1"/>
      <c r="AC152" s="1"/>
      <c r="AD152" s="1"/>
    </row>
    <row r="153" spans="1:30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5"/>
      <c r="W153" s="15"/>
      <c r="X153" s="1"/>
      <c r="Y153" s="1"/>
      <c r="Z153" s="1"/>
      <c r="AA153" s="1"/>
      <c r="AB153" s="1"/>
      <c r="AC153" s="1"/>
      <c r="AD153" s="1"/>
    </row>
    <row r="154" spans="1:30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5"/>
      <c r="W154" s="15"/>
      <c r="X154" s="1"/>
      <c r="Y154" s="1"/>
      <c r="Z154" s="1"/>
      <c r="AA154" s="1"/>
      <c r="AB154" s="1"/>
      <c r="AC154" s="1"/>
      <c r="AD154" s="1"/>
    </row>
    <row r="155" spans="1:30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5"/>
      <c r="W155" s="15"/>
      <c r="X155" s="1"/>
      <c r="Y155" s="1"/>
      <c r="Z155" s="1"/>
      <c r="AA155" s="1"/>
      <c r="AB155" s="1"/>
      <c r="AC155" s="1"/>
      <c r="AD155" s="1"/>
    </row>
    <row r="156" spans="1:30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5"/>
      <c r="W156" s="15"/>
      <c r="X156" s="1"/>
      <c r="Y156" s="1"/>
      <c r="Z156" s="1"/>
      <c r="AA156" s="1"/>
      <c r="AB156" s="1"/>
      <c r="AC156" s="1"/>
      <c r="AD156" s="1"/>
    </row>
    <row r="157" spans="1:30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5"/>
      <c r="W157" s="15"/>
      <c r="X157" s="1"/>
      <c r="Y157" s="1"/>
      <c r="Z157" s="1"/>
      <c r="AA157" s="1"/>
      <c r="AB157" s="1"/>
      <c r="AC157" s="1"/>
      <c r="AD157" s="1"/>
    </row>
    <row r="158" spans="1:30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5"/>
      <c r="W158" s="15"/>
      <c r="X158" s="1"/>
      <c r="Y158" s="1"/>
      <c r="Z158" s="1"/>
      <c r="AA158" s="1"/>
      <c r="AB158" s="1"/>
      <c r="AC158" s="1"/>
      <c r="AD158" s="1"/>
    </row>
    <row r="159" spans="1:30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5"/>
      <c r="W159" s="15"/>
      <c r="X159" s="1"/>
      <c r="Y159" s="1"/>
      <c r="Z159" s="1"/>
      <c r="AA159" s="1"/>
      <c r="AB159" s="1"/>
      <c r="AC159" s="1"/>
      <c r="AD159" s="1"/>
    </row>
    <row r="160" spans="1:30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5"/>
      <c r="W160" s="15"/>
      <c r="X160" s="1"/>
      <c r="Y160" s="1"/>
      <c r="Z160" s="1"/>
      <c r="AA160" s="1"/>
      <c r="AB160" s="1"/>
      <c r="AC160" s="1"/>
      <c r="AD160" s="1"/>
    </row>
    <row r="161" spans="1:30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5"/>
      <c r="W161" s="15"/>
      <c r="X161" s="1"/>
      <c r="Y161" s="1"/>
      <c r="Z161" s="1"/>
      <c r="AA161" s="1"/>
      <c r="AB161" s="1"/>
      <c r="AC161" s="1"/>
      <c r="AD161" s="1"/>
    </row>
    <row r="162" spans="1:30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5"/>
      <c r="W162" s="15"/>
      <c r="X162" s="1"/>
      <c r="Y162" s="1"/>
      <c r="Z162" s="1"/>
      <c r="AA162" s="1"/>
      <c r="AB162" s="1"/>
      <c r="AC162" s="1"/>
      <c r="AD162" s="1"/>
    </row>
    <row r="163" spans="1:30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5"/>
      <c r="W163" s="15"/>
      <c r="X163" s="1"/>
      <c r="Y163" s="1"/>
      <c r="Z163" s="1"/>
      <c r="AA163" s="1"/>
      <c r="AB163" s="1"/>
      <c r="AC163" s="1"/>
      <c r="AD163" s="1"/>
    </row>
    <row r="164" spans="1:30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5"/>
      <c r="W164" s="15"/>
      <c r="X164" s="1"/>
      <c r="Y164" s="1"/>
      <c r="Z164" s="1"/>
      <c r="AA164" s="1"/>
      <c r="AB164" s="1"/>
      <c r="AC164" s="1"/>
      <c r="AD164" s="1"/>
    </row>
    <row r="165" spans="1:30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5"/>
      <c r="W165" s="15"/>
      <c r="X165" s="1"/>
      <c r="Y165" s="1"/>
      <c r="Z165" s="1"/>
      <c r="AA165" s="1"/>
      <c r="AB165" s="1"/>
      <c r="AC165" s="1"/>
      <c r="AD165" s="1"/>
    </row>
    <row r="166" spans="1:30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5"/>
      <c r="W166" s="15"/>
      <c r="X166" s="1"/>
      <c r="Y166" s="1"/>
      <c r="Z166" s="1"/>
      <c r="AA166" s="1"/>
      <c r="AB166" s="1"/>
      <c r="AC166" s="1"/>
      <c r="AD166" s="1"/>
    </row>
    <row r="167" spans="1:30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5"/>
      <c r="W167" s="15"/>
      <c r="X167" s="1"/>
      <c r="Y167" s="1"/>
      <c r="Z167" s="1"/>
      <c r="AA167" s="1"/>
      <c r="AB167" s="1"/>
      <c r="AC167" s="1"/>
      <c r="AD167" s="1"/>
    </row>
    <row r="168" spans="1:30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5"/>
      <c r="W168" s="15"/>
      <c r="X168" s="1"/>
      <c r="Y168" s="1"/>
      <c r="Z168" s="1"/>
      <c r="AA168" s="1"/>
      <c r="AB168" s="1"/>
      <c r="AC168" s="1"/>
      <c r="AD168" s="1"/>
    </row>
    <row r="169" spans="1:30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5"/>
      <c r="W169" s="15"/>
      <c r="X169" s="1"/>
      <c r="Y169" s="1"/>
      <c r="Z169" s="1"/>
      <c r="AA169" s="1"/>
      <c r="AB169" s="1"/>
      <c r="AC169" s="1"/>
      <c r="AD169" s="1"/>
    </row>
    <row r="170" spans="1:30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5"/>
      <c r="W170" s="15"/>
      <c r="X170" s="1"/>
      <c r="Y170" s="1"/>
      <c r="Z170" s="1"/>
      <c r="AA170" s="1"/>
      <c r="AB170" s="1"/>
      <c r="AC170" s="1"/>
      <c r="AD170" s="1"/>
    </row>
    <row r="171" spans="1:30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5"/>
      <c r="W171" s="15"/>
      <c r="X171" s="1"/>
      <c r="Y171" s="1"/>
      <c r="Z171" s="1"/>
      <c r="AA171" s="1"/>
      <c r="AB171" s="1"/>
      <c r="AC171" s="1"/>
      <c r="AD171" s="1"/>
    </row>
    <row r="172" spans="1:30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5"/>
      <c r="W172" s="15"/>
      <c r="X172" s="1"/>
      <c r="Y172" s="1"/>
      <c r="Z172" s="1"/>
      <c r="AA172" s="1"/>
      <c r="AB172" s="1"/>
      <c r="AC172" s="1"/>
      <c r="AD172" s="1"/>
    </row>
    <row r="173" spans="1:30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5"/>
      <c r="W173" s="15"/>
      <c r="X173" s="1"/>
      <c r="Y173" s="1"/>
      <c r="Z173" s="1"/>
      <c r="AA173" s="1"/>
      <c r="AB173" s="1"/>
      <c r="AC173" s="1"/>
      <c r="AD173" s="1"/>
    </row>
    <row r="174" spans="1:30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5"/>
      <c r="W174" s="15"/>
      <c r="X174" s="1"/>
      <c r="Y174" s="1"/>
      <c r="Z174" s="1"/>
      <c r="AA174" s="1"/>
      <c r="AB174" s="1"/>
      <c r="AC174" s="1"/>
      <c r="AD174" s="1"/>
    </row>
    <row r="175" spans="1:30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5"/>
      <c r="W175" s="15"/>
      <c r="X175" s="1"/>
      <c r="Y175" s="1"/>
      <c r="Z175" s="1"/>
      <c r="AA175" s="1"/>
      <c r="AB175" s="1"/>
      <c r="AC175" s="1"/>
      <c r="AD175" s="1"/>
    </row>
    <row r="176" spans="1:30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5"/>
      <c r="W176" s="15"/>
      <c r="X176" s="1"/>
      <c r="Y176" s="1"/>
      <c r="Z176" s="1"/>
      <c r="AA176" s="1"/>
      <c r="AB176" s="1"/>
      <c r="AC176" s="1"/>
      <c r="AD176" s="1"/>
    </row>
    <row r="177" spans="1:30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5"/>
      <c r="W177" s="15"/>
      <c r="X177" s="1"/>
      <c r="Y177" s="1"/>
      <c r="Z177" s="1"/>
      <c r="AA177" s="1"/>
      <c r="AB177" s="1"/>
      <c r="AC177" s="1"/>
      <c r="AD177" s="1"/>
    </row>
    <row r="178" spans="1:30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5"/>
      <c r="W178" s="15"/>
      <c r="X178" s="1"/>
      <c r="Y178" s="1"/>
      <c r="Z178" s="1"/>
      <c r="AA178" s="1"/>
      <c r="AB178" s="1"/>
      <c r="AC178" s="1"/>
      <c r="AD178" s="1"/>
    </row>
    <row r="179" spans="1:30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5"/>
      <c r="W179" s="15"/>
      <c r="X179" s="1"/>
      <c r="Y179" s="1"/>
      <c r="Z179" s="1"/>
      <c r="AA179" s="1"/>
      <c r="AB179" s="1"/>
      <c r="AC179" s="1"/>
      <c r="AD179" s="1"/>
    </row>
    <row r="180" spans="1:30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5"/>
      <c r="W180" s="15"/>
      <c r="X180" s="1"/>
      <c r="Y180" s="1"/>
      <c r="Z180" s="1"/>
      <c r="AA180" s="1"/>
      <c r="AB180" s="1"/>
      <c r="AC180" s="1"/>
      <c r="AD180" s="1"/>
    </row>
    <row r="181" spans="1:30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5"/>
      <c r="W181" s="15"/>
      <c r="X181" s="1"/>
      <c r="Y181" s="1"/>
      <c r="Z181" s="1"/>
      <c r="AA181" s="1"/>
      <c r="AB181" s="1"/>
      <c r="AC181" s="1"/>
      <c r="AD181" s="1"/>
    </row>
    <row r="182" spans="1:30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5"/>
      <c r="W182" s="15"/>
      <c r="X182" s="1"/>
      <c r="Y182" s="1"/>
      <c r="Z182" s="1"/>
      <c r="AA182" s="1"/>
      <c r="AB182" s="1"/>
      <c r="AC182" s="1"/>
      <c r="AD182" s="1"/>
    </row>
    <row r="183" spans="1:30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5"/>
      <c r="W183" s="15"/>
      <c r="X183" s="1"/>
      <c r="Y183" s="1"/>
      <c r="Z183" s="1"/>
      <c r="AA183" s="1"/>
      <c r="AB183" s="1"/>
      <c r="AC183" s="1"/>
      <c r="AD183" s="1"/>
    </row>
    <row r="184" spans="1:30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5"/>
      <c r="W184" s="15"/>
      <c r="X184" s="1"/>
      <c r="Y184" s="1"/>
      <c r="Z184" s="1"/>
      <c r="AA184" s="1"/>
      <c r="AB184" s="1"/>
      <c r="AC184" s="1"/>
      <c r="AD184" s="1"/>
    </row>
    <row r="185" spans="1:30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5"/>
      <c r="W185" s="15"/>
      <c r="X185" s="1"/>
      <c r="Y185" s="1"/>
      <c r="Z185" s="1"/>
      <c r="AA185" s="1"/>
      <c r="AB185" s="1"/>
      <c r="AC185" s="1"/>
      <c r="AD185" s="1"/>
    </row>
    <row r="186" spans="1:30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5"/>
      <c r="W186" s="15"/>
      <c r="X186" s="1"/>
      <c r="Y186" s="1"/>
      <c r="Z186" s="1"/>
      <c r="AA186" s="1"/>
      <c r="AB186" s="1"/>
      <c r="AC186" s="1"/>
      <c r="AD186" s="1"/>
    </row>
    <row r="187" spans="1:30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5"/>
      <c r="W187" s="15"/>
      <c r="X187" s="1"/>
      <c r="Y187" s="1"/>
      <c r="Z187" s="1"/>
      <c r="AA187" s="1"/>
      <c r="AB187" s="1"/>
      <c r="AC187" s="1"/>
      <c r="AD187" s="1"/>
    </row>
    <row r="188" spans="1:30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5"/>
      <c r="W188" s="15"/>
      <c r="X188" s="1"/>
      <c r="Y188" s="1"/>
      <c r="Z188" s="1"/>
      <c r="AA188" s="1"/>
      <c r="AB188" s="1"/>
      <c r="AC188" s="1"/>
      <c r="AD188" s="1"/>
    </row>
    <row r="189" spans="1:30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5"/>
      <c r="W189" s="15"/>
      <c r="X189" s="1"/>
      <c r="Y189" s="1"/>
      <c r="Z189" s="1"/>
      <c r="AA189" s="1"/>
      <c r="AB189" s="1"/>
      <c r="AC189" s="1"/>
      <c r="AD189" s="1"/>
    </row>
    <row r="190" spans="1:30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5"/>
      <c r="W190" s="15"/>
      <c r="X190" s="1"/>
      <c r="Y190" s="1"/>
      <c r="Z190" s="1"/>
      <c r="AA190" s="1"/>
      <c r="AB190" s="1"/>
      <c r="AC190" s="1"/>
      <c r="AD190" s="1"/>
    </row>
    <row r="191" spans="1:30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5"/>
      <c r="W191" s="15"/>
      <c r="X191" s="1"/>
      <c r="Y191" s="1"/>
      <c r="Z191" s="1"/>
      <c r="AA191" s="1"/>
      <c r="AB191" s="1"/>
      <c r="AC191" s="1"/>
      <c r="AD191" s="1"/>
    </row>
    <row r="192" spans="1:30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5"/>
      <c r="W192" s="15"/>
      <c r="X192" s="1"/>
      <c r="Y192" s="1"/>
      <c r="Z192" s="1"/>
      <c r="AA192" s="1"/>
      <c r="AB192" s="1"/>
      <c r="AC192" s="1"/>
      <c r="AD192" s="1"/>
    </row>
    <row r="193" spans="1:30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5"/>
      <c r="W193" s="15"/>
      <c r="X193" s="1"/>
      <c r="Y193" s="1"/>
      <c r="Z193" s="1"/>
      <c r="AA193" s="1"/>
      <c r="AB193" s="1"/>
      <c r="AC193" s="1"/>
      <c r="AD193" s="1"/>
    </row>
    <row r="194" spans="1:30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5"/>
      <c r="W194" s="15"/>
      <c r="X194" s="1"/>
      <c r="Y194" s="1"/>
      <c r="Z194" s="1"/>
      <c r="AA194" s="1"/>
      <c r="AB194" s="1"/>
      <c r="AC194" s="1"/>
      <c r="AD194" s="1"/>
    </row>
    <row r="195" spans="1:30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5"/>
      <c r="W195" s="15"/>
      <c r="X195" s="1"/>
      <c r="Y195" s="1"/>
      <c r="Z195" s="1"/>
      <c r="AA195" s="1"/>
      <c r="AB195" s="1"/>
      <c r="AC195" s="1"/>
      <c r="AD195" s="1"/>
    </row>
    <row r="196" spans="1:30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5"/>
      <c r="W196" s="15"/>
      <c r="X196" s="1"/>
      <c r="Y196" s="1"/>
      <c r="Z196" s="1"/>
      <c r="AA196" s="1"/>
      <c r="AB196" s="1"/>
      <c r="AC196" s="1"/>
      <c r="AD196" s="1"/>
    </row>
    <row r="197" spans="1:30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5"/>
      <c r="W197" s="15"/>
      <c r="X197" s="1"/>
      <c r="Y197" s="1"/>
      <c r="Z197" s="1"/>
      <c r="AA197" s="1"/>
      <c r="AB197" s="1"/>
      <c r="AC197" s="1"/>
      <c r="AD197" s="1"/>
    </row>
    <row r="198" spans="1:30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5"/>
      <c r="W198" s="15"/>
      <c r="X198" s="1"/>
      <c r="Y198" s="1"/>
      <c r="Z198" s="1"/>
      <c r="AA198" s="1"/>
      <c r="AB198" s="1"/>
      <c r="AC198" s="1"/>
      <c r="AD198" s="1"/>
    </row>
    <row r="199" spans="1:30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5"/>
      <c r="W199" s="15"/>
      <c r="X199" s="1"/>
      <c r="Y199" s="1"/>
      <c r="Z199" s="1"/>
      <c r="AA199" s="1"/>
      <c r="AB199" s="1"/>
      <c r="AC199" s="1"/>
      <c r="AD199" s="1"/>
    </row>
    <row r="200" spans="1:30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5"/>
      <c r="W200" s="15"/>
      <c r="X200" s="1"/>
      <c r="Y200" s="1"/>
      <c r="Z200" s="1"/>
      <c r="AA200" s="1"/>
      <c r="AB200" s="1"/>
      <c r="AC200" s="1"/>
      <c r="AD200" s="1"/>
    </row>
    <row r="201" spans="1:30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5"/>
      <c r="W201" s="15"/>
      <c r="X201" s="1"/>
      <c r="Y201" s="1"/>
      <c r="Z201" s="1"/>
      <c r="AA201" s="1"/>
      <c r="AB201" s="1"/>
      <c r="AC201" s="1"/>
      <c r="AD201" s="1"/>
    </row>
    <row r="202" spans="1:30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5"/>
      <c r="W202" s="15"/>
      <c r="X202" s="1"/>
      <c r="Y202" s="1"/>
      <c r="Z202" s="1"/>
      <c r="AA202" s="1"/>
      <c r="AB202" s="1"/>
      <c r="AC202" s="1"/>
      <c r="AD202" s="1"/>
    </row>
    <row r="203" spans="1:30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5"/>
      <c r="W203" s="15"/>
      <c r="X203" s="1"/>
      <c r="Y203" s="1"/>
      <c r="Z203" s="1"/>
      <c r="AA203" s="1"/>
      <c r="AB203" s="1"/>
      <c r="AC203" s="1"/>
      <c r="AD203" s="1"/>
    </row>
    <row r="204" spans="1:30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5"/>
      <c r="W204" s="15"/>
      <c r="X204" s="1"/>
      <c r="Y204" s="1"/>
      <c r="Z204" s="1"/>
      <c r="AA204" s="1"/>
      <c r="AB204" s="1"/>
      <c r="AC204" s="1"/>
      <c r="AD204" s="1"/>
    </row>
    <row r="205" spans="1:30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5"/>
      <c r="W205" s="15"/>
      <c r="X205" s="1"/>
      <c r="Y205" s="1"/>
      <c r="Z205" s="1"/>
      <c r="AA205" s="1"/>
      <c r="AB205" s="1"/>
      <c r="AC205" s="1"/>
      <c r="AD205" s="1"/>
    </row>
    <row r="206" spans="1:30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5"/>
      <c r="W206" s="15"/>
      <c r="X206" s="1"/>
      <c r="Y206" s="1"/>
      <c r="Z206" s="1"/>
      <c r="AA206" s="1"/>
      <c r="AB206" s="1"/>
      <c r="AC206" s="1"/>
      <c r="AD206" s="1"/>
    </row>
    <row r="207" spans="1:30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5"/>
      <c r="W207" s="15"/>
      <c r="X207" s="1"/>
      <c r="Y207" s="1"/>
      <c r="Z207" s="1"/>
      <c r="AA207" s="1"/>
      <c r="AB207" s="1"/>
      <c r="AC207" s="1"/>
      <c r="AD207" s="1"/>
    </row>
    <row r="208" spans="1:30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5"/>
      <c r="W208" s="15"/>
      <c r="X208" s="1"/>
      <c r="Y208" s="1"/>
      <c r="Z208" s="1"/>
      <c r="AA208" s="1"/>
      <c r="AB208" s="1"/>
      <c r="AC208" s="1"/>
      <c r="AD208" s="1"/>
    </row>
    <row r="209" spans="1:30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5"/>
      <c r="W209" s="15"/>
      <c r="X209" s="1"/>
      <c r="Y209" s="1"/>
      <c r="Z209" s="1"/>
      <c r="AA209" s="1"/>
      <c r="AB209" s="1"/>
      <c r="AC209" s="1"/>
      <c r="AD209" s="1"/>
    </row>
    <row r="210" spans="1:30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5"/>
      <c r="W210" s="15"/>
      <c r="X210" s="1"/>
      <c r="Y210" s="1"/>
      <c r="Z210" s="1"/>
      <c r="AA210" s="1"/>
      <c r="AB210" s="1"/>
      <c r="AC210" s="1"/>
      <c r="AD210" s="1"/>
    </row>
    <row r="211" spans="1:30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5"/>
      <c r="W211" s="15"/>
      <c r="X211" s="1"/>
      <c r="Y211" s="1"/>
      <c r="Z211" s="1"/>
      <c r="AA211" s="1"/>
      <c r="AB211" s="1"/>
      <c r="AC211" s="1"/>
      <c r="AD211" s="1"/>
    </row>
    <row r="212" spans="1:30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5"/>
      <c r="W212" s="15"/>
      <c r="X212" s="1"/>
      <c r="Y212" s="1"/>
      <c r="Z212" s="1"/>
      <c r="AA212" s="1"/>
      <c r="AB212" s="1"/>
      <c r="AC212" s="1"/>
      <c r="AD212" s="1"/>
    </row>
    <row r="213" spans="1:30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5"/>
      <c r="W213" s="15"/>
      <c r="X213" s="1"/>
      <c r="Y213" s="1"/>
      <c r="Z213" s="1"/>
      <c r="AA213" s="1"/>
      <c r="AB213" s="1"/>
      <c r="AC213" s="1"/>
      <c r="AD213" s="1"/>
    </row>
    <row r="214" spans="1:30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5"/>
      <c r="W214" s="15"/>
      <c r="X214" s="1"/>
      <c r="Y214" s="1"/>
      <c r="Z214" s="1"/>
      <c r="AA214" s="1"/>
      <c r="AB214" s="1"/>
      <c r="AC214" s="1"/>
      <c r="AD214" s="1"/>
    </row>
    <row r="215" spans="1:30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5"/>
      <c r="W215" s="15"/>
      <c r="X215" s="1"/>
      <c r="Y215" s="1"/>
      <c r="Z215" s="1"/>
      <c r="AA215" s="1"/>
      <c r="AB215" s="1"/>
      <c r="AC215" s="1"/>
      <c r="AD215" s="1"/>
    </row>
    <row r="216" spans="1:30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5"/>
      <c r="W216" s="15"/>
      <c r="X216" s="1"/>
      <c r="Y216" s="1"/>
      <c r="Z216" s="1"/>
      <c r="AA216" s="1"/>
      <c r="AB216" s="1"/>
      <c r="AC216" s="1"/>
      <c r="AD216" s="1"/>
    </row>
    <row r="217" spans="1:30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5"/>
      <c r="W217" s="15"/>
      <c r="X217" s="1"/>
      <c r="Y217" s="1"/>
      <c r="Z217" s="1"/>
      <c r="AA217" s="1"/>
      <c r="AB217" s="1"/>
      <c r="AC217" s="1"/>
      <c r="AD217" s="1"/>
    </row>
    <row r="218" spans="1:30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5"/>
      <c r="W218" s="15"/>
      <c r="X218" s="1"/>
      <c r="Y218" s="1"/>
      <c r="Z218" s="1"/>
      <c r="AA218" s="1"/>
      <c r="AB218" s="1"/>
      <c r="AC218" s="1"/>
      <c r="AD218" s="1"/>
    </row>
    <row r="219" spans="1:30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5"/>
      <c r="W219" s="15"/>
      <c r="X219" s="1"/>
      <c r="Y219" s="1"/>
      <c r="Z219" s="1"/>
      <c r="AA219" s="1"/>
      <c r="AB219" s="1"/>
      <c r="AC219" s="1"/>
      <c r="AD219" s="1"/>
    </row>
    <row r="220" spans="1:30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5"/>
      <c r="W220" s="15"/>
      <c r="X220" s="1"/>
      <c r="Y220" s="1"/>
      <c r="Z220" s="1"/>
      <c r="AA220" s="1"/>
      <c r="AB220" s="1"/>
      <c r="AC220" s="1"/>
      <c r="AD220" s="1"/>
    </row>
    <row r="221" spans="1:30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5"/>
      <c r="W221" s="15"/>
      <c r="X221" s="1"/>
      <c r="Y221" s="1"/>
      <c r="Z221" s="1"/>
      <c r="AA221" s="1"/>
      <c r="AB221" s="1"/>
      <c r="AC221" s="1"/>
      <c r="AD221" s="1"/>
    </row>
    <row r="222" spans="1:30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5"/>
      <c r="W222" s="15"/>
      <c r="X222" s="1"/>
      <c r="Y222" s="1"/>
      <c r="Z222" s="1"/>
      <c r="AA222" s="1"/>
      <c r="AB222" s="1"/>
      <c r="AC222" s="1"/>
      <c r="AD222" s="1"/>
    </row>
    <row r="223" spans="1:30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5"/>
      <c r="W223" s="15"/>
      <c r="X223" s="1"/>
      <c r="Y223" s="1"/>
      <c r="Z223" s="1"/>
      <c r="AA223" s="1"/>
      <c r="AB223" s="1"/>
      <c r="AC223" s="1"/>
      <c r="AD223" s="1"/>
    </row>
    <row r="224" spans="1:30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5"/>
      <c r="W224" s="15"/>
      <c r="X224" s="1"/>
      <c r="Y224" s="1"/>
      <c r="Z224" s="1"/>
      <c r="AA224" s="1"/>
      <c r="AB224" s="1"/>
      <c r="AC224" s="1"/>
      <c r="AD224" s="1"/>
    </row>
    <row r="225" spans="1:30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5"/>
      <c r="W225" s="15"/>
      <c r="X225" s="1"/>
      <c r="Y225" s="1"/>
      <c r="Z225" s="1"/>
      <c r="AA225" s="1"/>
      <c r="AB225" s="1"/>
      <c r="AC225" s="1"/>
      <c r="AD225" s="1"/>
    </row>
    <row r="226" spans="1:30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5"/>
      <c r="W226" s="15"/>
      <c r="X226" s="1"/>
      <c r="Y226" s="1"/>
      <c r="Z226" s="1"/>
      <c r="AA226" s="1"/>
      <c r="AB226" s="1"/>
      <c r="AC226" s="1"/>
      <c r="AD226" s="1"/>
    </row>
    <row r="227" spans="1:30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5"/>
      <c r="W227" s="15"/>
      <c r="X227" s="1"/>
      <c r="Y227" s="1"/>
      <c r="Z227" s="1"/>
      <c r="AA227" s="1"/>
      <c r="AB227" s="1"/>
      <c r="AC227" s="1"/>
      <c r="AD227" s="1"/>
    </row>
    <row r="228" spans="1:30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5"/>
      <c r="W228" s="15"/>
      <c r="X228" s="1"/>
      <c r="Y228" s="1"/>
      <c r="Z228" s="1"/>
      <c r="AA228" s="1"/>
      <c r="AB228" s="1"/>
      <c r="AC228" s="1"/>
      <c r="AD228" s="1"/>
    </row>
    <row r="229" spans="1:30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5"/>
      <c r="W229" s="15"/>
      <c r="X229" s="1"/>
      <c r="Y229" s="1"/>
      <c r="Z229" s="1"/>
      <c r="AA229" s="1"/>
      <c r="AB229" s="1"/>
      <c r="AC229" s="1"/>
      <c r="AD229" s="1"/>
    </row>
    <row r="230" spans="1:30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5"/>
      <c r="W230" s="15"/>
      <c r="X230" s="1"/>
      <c r="Y230" s="1"/>
      <c r="Z230" s="1"/>
      <c r="AA230" s="1"/>
      <c r="AB230" s="1"/>
      <c r="AC230" s="1"/>
      <c r="AD230" s="1"/>
    </row>
    <row r="231" spans="1:30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5"/>
      <c r="W231" s="15"/>
      <c r="X231" s="1"/>
      <c r="Y231" s="1"/>
      <c r="Z231" s="1"/>
      <c r="AA231" s="1"/>
      <c r="AB231" s="1"/>
      <c r="AC231" s="1"/>
      <c r="AD231" s="1"/>
    </row>
    <row r="232" spans="1:30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5"/>
      <c r="W232" s="15"/>
      <c r="X232" s="1"/>
      <c r="Y232" s="1"/>
      <c r="Z232" s="1"/>
      <c r="AA232" s="1"/>
      <c r="AB232" s="1"/>
      <c r="AC232" s="1"/>
      <c r="AD232" s="1"/>
    </row>
    <row r="233" spans="1:30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5"/>
      <c r="W233" s="15"/>
      <c r="X233" s="1"/>
      <c r="Y233" s="1"/>
      <c r="Z233" s="1"/>
      <c r="AA233" s="1"/>
      <c r="AB233" s="1"/>
      <c r="AC233" s="1"/>
      <c r="AD233" s="1"/>
    </row>
    <row r="234" spans="1:30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5"/>
      <c r="W234" s="15"/>
      <c r="X234" s="1"/>
      <c r="Y234" s="1"/>
      <c r="Z234" s="1"/>
      <c r="AA234" s="1"/>
      <c r="AB234" s="1"/>
      <c r="AC234" s="1"/>
      <c r="AD234" s="1"/>
    </row>
    <row r="235" spans="1:30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5"/>
      <c r="W235" s="15"/>
      <c r="X235" s="1"/>
      <c r="Y235" s="1"/>
      <c r="Z235" s="1"/>
      <c r="AA235" s="1"/>
      <c r="AB235" s="1"/>
      <c r="AC235" s="1"/>
      <c r="AD235" s="1"/>
    </row>
    <row r="236" spans="1:30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5"/>
      <c r="W236" s="15"/>
      <c r="X236" s="1"/>
      <c r="Y236" s="1"/>
      <c r="Z236" s="1"/>
      <c r="AA236" s="1"/>
      <c r="AB236" s="1"/>
      <c r="AC236" s="1"/>
      <c r="AD236" s="1"/>
    </row>
    <row r="237" spans="1:30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5"/>
      <c r="W237" s="15"/>
      <c r="X237" s="1"/>
      <c r="Y237" s="1"/>
      <c r="Z237" s="1"/>
      <c r="AA237" s="1"/>
      <c r="AB237" s="1"/>
      <c r="AC237" s="1"/>
      <c r="AD237" s="1"/>
    </row>
    <row r="238" spans="1:30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5"/>
      <c r="W238" s="15"/>
      <c r="X238" s="1"/>
      <c r="Y238" s="1"/>
      <c r="Z238" s="1"/>
      <c r="AA238" s="1"/>
      <c r="AB238" s="1"/>
      <c r="AC238" s="1"/>
      <c r="AD238" s="1"/>
    </row>
    <row r="239" spans="1:30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5"/>
      <c r="W239" s="15"/>
      <c r="X239" s="1"/>
      <c r="Y239" s="1"/>
      <c r="Z239" s="1"/>
      <c r="AA239" s="1"/>
      <c r="AB239" s="1"/>
      <c r="AC239" s="1"/>
      <c r="AD239" s="1"/>
    </row>
    <row r="240" spans="1:30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5"/>
      <c r="W240" s="15"/>
      <c r="X240" s="1"/>
      <c r="Y240" s="1"/>
      <c r="Z240" s="1"/>
      <c r="AA240" s="1"/>
      <c r="AB240" s="1"/>
      <c r="AC240" s="1"/>
      <c r="AD240" s="1"/>
    </row>
    <row r="241" spans="1:30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5"/>
      <c r="W241" s="15"/>
      <c r="X241" s="1"/>
      <c r="Y241" s="1"/>
      <c r="Z241" s="1"/>
      <c r="AA241" s="1"/>
      <c r="AB241" s="1"/>
      <c r="AC241" s="1"/>
      <c r="AD241" s="1"/>
    </row>
    <row r="242" spans="1:30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5"/>
      <c r="W242" s="15"/>
      <c r="X242" s="1"/>
      <c r="Y242" s="1"/>
      <c r="Z242" s="1"/>
      <c r="AA242" s="1"/>
      <c r="AB242" s="1"/>
      <c r="AC242" s="1"/>
      <c r="AD242" s="1"/>
    </row>
    <row r="243" spans="1:30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5"/>
      <c r="W243" s="15"/>
      <c r="X243" s="1"/>
      <c r="Y243" s="1"/>
      <c r="Z243" s="1"/>
      <c r="AA243" s="1"/>
      <c r="AB243" s="1"/>
      <c r="AC243" s="1"/>
      <c r="AD243" s="1"/>
    </row>
    <row r="244" spans="1:30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5"/>
      <c r="W244" s="15"/>
      <c r="X244" s="1"/>
      <c r="Y244" s="1"/>
      <c r="Z244" s="1"/>
      <c r="AA244" s="1"/>
      <c r="AB244" s="1"/>
      <c r="AC244" s="1"/>
      <c r="AD244" s="1"/>
    </row>
    <row r="245" spans="1:30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5"/>
      <c r="W245" s="15"/>
      <c r="X245" s="1"/>
      <c r="Y245" s="1"/>
      <c r="Z245" s="1"/>
      <c r="AA245" s="1"/>
      <c r="AB245" s="1"/>
      <c r="AC245" s="1"/>
      <c r="AD245" s="1"/>
    </row>
    <row r="246" spans="1:30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5"/>
      <c r="W246" s="15"/>
      <c r="X246" s="1"/>
      <c r="Y246" s="1"/>
      <c r="Z246" s="1"/>
      <c r="AA246" s="1"/>
      <c r="AB246" s="1"/>
      <c r="AC246" s="1"/>
      <c r="AD246" s="1"/>
    </row>
    <row r="247" spans="1:30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5"/>
      <c r="W247" s="15"/>
      <c r="X247" s="1"/>
      <c r="Y247" s="1"/>
      <c r="Z247" s="1"/>
      <c r="AA247" s="1"/>
      <c r="AB247" s="1"/>
      <c r="AC247" s="1"/>
      <c r="AD247" s="1"/>
    </row>
    <row r="248" spans="1:30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5"/>
      <c r="W248" s="15"/>
      <c r="X248" s="1"/>
      <c r="Y248" s="1"/>
      <c r="Z248" s="1"/>
      <c r="AA248" s="1"/>
      <c r="AB248" s="1"/>
      <c r="AC248" s="1"/>
      <c r="AD248" s="1"/>
    </row>
    <row r="249" spans="1:30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5"/>
      <c r="W249" s="15"/>
      <c r="X249" s="1"/>
      <c r="Y249" s="1"/>
      <c r="Z249" s="1"/>
      <c r="AA249" s="1"/>
      <c r="AB249" s="1"/>
      <c r="AC249" s="1"/>
      <c r="AD249" s="1"/>
    </row>
    <row r="250" spans="1:30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5"/>
      <c r="W250" s="15"/>
      <c r="X250" s="1"/>
      <c r="Y250" s="1"/>
      <c r="Z250" s="1"/>
      <c r="AA250" s="1"/>
      <c r="AB250" s="1"/>
      <c r="AC250" s="1"/>
      <c r="AD250" s="1"/>
    </row>
    <row r="251" spans="1:30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5"/>
      <c r="W251" s="15"/>
      <c r="X251" s="1"/>
      <c r="Y251" s="1"/>
      <c r="Z251" s="1"/>
      <c r="AA251" s="1"/>
      <c r="AB251" s="1"/>
      <c r="AC251" s="1"/>
      <c r="AD251" s="1"/>
    </row>
    <row r="252" spans="1:30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5"/>
      <c r="W252" s="15"/>
      <c r="X252" s="1"/>
      <c r="Y252" s="1"/>
      <c r="Z252" s="1"/>
      <c r="AA252" s="1"/>
      <c r="AB252" s="1"/>
      <c r="AC252" s="1"/>
      <c r="AD252" s="1"/>
    </row>
    <row r="253" spans="1:30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5"/>
      <c r="W253" s="15"/>
      <c r="X253" s="1"/>
      <c r="Y253" s="1"/>
      <c r="Z253" s="1"/>
      <c r="AA253" s="1"/>
      <c r="AB253" s="1"/>
      <c r="AC253" s="1"/>
      <c r="AD253" s="1"/>
    </row>
    <row r="254" spans="1:30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5"/>
      <c r="W254" s="15"/>
      <c r="X254" s="1"/>
      <c r="Y254" s="1"/>
      <c r="Z254" s="1"/>
      <c r="AA254" s="1"/>
      <c r="AB254" s="1"/>
      <c r="AC254" s="1"/>
      <c r="AD254" s="1"/>
    </row>
    <row r="255" spans="1:30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5"/>
      <c r="W255" s="15"/>
      <c r="X255" s="1"/>
      <c r="Y255" s="1"/>
      <c r="Z255" s="1"/>
      <c r="AA255" s="1"/>
      <c r="AB255" s="1"/>
      <c r="AC255" s="1"/>
      <c r="AD255" s="1"/>
    </row>
    <row r="256" spans="1:30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5"/>
      <c r="W256" s="15"/>
      <c r="X256" s="1"/>
      <c r="Y256" s="1"/>
      <c r="Z256" s="1"/>
      <c r="AA256" s="1"/>
      <c r="AB256" s="1"/>
      <c r="AC256" s="1"/>
      <c r="AD256" s="1"/>
    </row>
    <row r="257" spans="1:30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5"/>
      <c r="W257" s="15"/>
      <c r="X257" s="1"/>
      <c r="Y257" s="1"/>
      <c r="Z257" s="1"/>
      <c r="AA257" s="1"/>
      <c r="AB257" s="1"/>
      <c r="AC257" s="1"/>
      <c r="AD257" s="1"/>
    </row>
    <row r="258" spans="1:30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5"/>
      <c r="W258" s="15"/>
      <c r="X258" s="1"/>
      <c r="Y258" s="1"/>
      <c r="Z258" s="1"/>
      <c r="AA258" s="1"/>
      <c r="AB258" s="1"/>
      <c r="AC258" s="1"/>
      <c r="AD258" s="1"/>
    </row>
    <row r="259" spans="1:30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5"/>
      <c r="W259" s="15"/>
      <c r="X259" s="1"/>
      <c r="Y259" s="1"/>
      <c r="Z259" s="1"/>
      <c r="AA259" s="1"/>
      <c r="AB259" s="1"/>
      <c r="AC259" s="1"/>
      <c r="AD259" s="1"/>
    </row>
    <row r="260" spans="1:30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5"/>
      <c r="W260" s="15"/>
      <c r="X260" s="1"/>
      <c r="Y260" s="1"/>
      <c r="Z260" s="1"/>
      <c r="AA260" s="1"/>
      <c r="AB260" s="1"/>
      <c r="AC260" s="1"/>
      <c r="AD260" s="1"/>
    </row>
    <row r="261" spans="1:30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5"/>
      <c r="W261" s="15"/>
      <c r="X261" s="1"/>
      <c r="Y261" s="1"/>
      <c r="Z261" s="1"/>
      <c r="AA261" s="1"/>
      <c r="AB261" s="1"/>
      <c r="AC261" s="1"/>
      <c r="AD261" s="1"/>
    </row>
    <row r="262" spans="1:30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5"/>
      <c r="W262" s="15"/>
      <c r="X262" s="1"/>
      <c r="Y262" s="1"/>
      <c r="Z262" s="1"/>
      <c r="AA262" s="1"/>
      <c r="AB262" s="1"/>
      <c r="AC262" s="1"/>
      <c r="AD262" s="1"/>
    </row>
    <row r="263" spans="1:30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5"/>
      <c r="W263" s="15"/>
      <c r="X263" s="1"/>
      <c r="Y263" s="1"/>
      <c r="Z263" s="1"/>
      <c r="AA263" s="1"/>
      <c r="AB263" s="1"/>
      <c r="AC263" s="1"/>
      <c r="AD263" s="1"/>
    </row>
    <row r="264" spans="1:30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5"/>
      <c r="W264" s="15"/>
      <c r="X264" s="1"/>
      <c r="Y264" s="1"/>
      <c r="Z264" s="1"/>
      <c r="AA264" s="1"/>
      <c r="AB264" s="1"/>
      <c r="AC264" s="1"/>
      <c r="AD264" s="1"/>
    </row>
    <row r="265" spans="1:30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5"/>
      <c r="W265" s="15"/>
      <c r="X265" s="1"/>
      <c r="Y265" s="1"/>
      <c r="Z265" s="1"/>
      <c r="AA265" s="1"/>
      <c r="AB265" s="1"/>
      <c r="AC265" s="1"/>
      <c r="AD265" s="1"/>
    </row>
    <row r="266" spans="1:30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5"/>
      <c r="W266" s="15"/>
      <c r="X266" s="1"/>
      <c r="Y266" s="1"/>
      <c r="Z266" s="1"/>
      <c r="AA266" s="1"/>
      <c r="AB266" s="1"/>
      <c r="AC266" s="1"/>
      <c r="AD266" s="1"/>
    </row>
    <row r="267" spans="1:30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5"/>
      <c r="W267" s="15"/>
      <c r="X267" s="1"/>
      <c r="Y267" s="1"/>
      <c r="Z267" s="1"/>
      <c r="AA267" s="1"/>
      <c r="AB267" s="1"/>
      <c r="AC267" s="1"/>
      <c r="AD267" s="1"/>
    </row>
    <row r="268" spans="1:30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5"/>
      <c r="W268" s="15"/>
      <c r="X268" s="1"/>
      <c r="Y268" s="1"/>
      <c r="Z268" s="1"/>
      <c r="AA268" s="1"/>
      <c r="AB268" s="1"/>
      <c r="AC268" s="1"/>
      <c r="AD268" s="1"/>
    </row>
    <row r="269" spans="1:30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5"/>
      <c r="W269" s="15"/>
      <c r="X269" s="1"/>
      <c r="Y269" s="1"/>
      <c r="Z269" s="1"/>
      <c r="AA269" s="1"/>
      <c r="AB269" s="1"/>
      <c r="AC269" s="1"/>
      <c r="AD269" s="1"/>
    </row>
    <row r="270" spans="1:30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5"/>
      <c r="W270" s="15"/>
      <c r="X270" s="1"/>
      <c r="Y270" s="1"/>
      <c r="Z270" s="1"/>
      <c r="AA270" s="1"/>
      <c r="AB270" s="1"/>
      <c r="AC270" s="1"/>
      <c r="AD270" s="1"/>
    </row>
    <row r="271" spans="1:30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5"/>
      <c r="W271" s="15"/>
      <c r="X271" s="1"/>
      <c r="Y271" s="1"/>
      <c r="Z271" s="1"/>
      <c r="AA271" s="1"/>
      <c r="AB271" s="1"/>
      <c r="AC271" s="1"/>
      <c r="AD271" s="1"/>
    </row>
    <row r="272" spans="1:30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5"/>
      <c r="W272" s="15"/>
      <c r="X272" s="1"/>
      <c r="Y272" s="1"/>
      <c r="Z272" s="1"/>
      <c r="AA272" s="1"/>
      <c r="AB272" s="1"/>
      <c r="AC272" s="1"/>
      <c r="AD272" s="1"/>
    </row>
    <row r="273" spans="1:30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5"/>
      <c r="W273" s="15"/>
      <c r="X273" s="1"/>
      <c r="Y273" s="1"/>
      <c r="Z273" s="1"/>
      <c r="AA273" s="1"/>
      <c r="AB273" s="1"/>
      <c r="AC273" s="1"/>
      <c r="AD273" s="1"/>
    </row>
    <row r="274" spans="1:30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5"/>
      <c r="W274" s="15"/>
      <c r="X274" s="1"/>
      <c r="Y274" s="1"/>
      <c r="Z274" s="1"/>
      <c r="AA274" s="1"/>
      <c r="AB274" s="1"/>
      <c r="AC274" s="1"/>
      <c r="AD274" s="1"/>
    </row>
    <row r="275" spans="1:30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5"/>
      <c r="W275" s="15"/>
      <c r="X275" s="1"/>
      <c r="Y275" s="1"/>
      <c r="Z275" s="1"/>
      <c r="AA275" s="1"/>
      <c r="AB275" s="1"/>
      <c r="AC275" s="1"/>
      <c r="AD275" s="1"/>
    </row>
    <row r="276" spans="1:30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5"/>
      <c r="W276" s="15"/>
      <c r="X276" s="1"/>
      <c r="Y276" s="1"/>
      <c r="Z276" s="1"/>
      <c r="AA276" s="1"/>
      <c r="AB276" s="1"/>
      <c r="AC276" s="1"/>
      <c r="AD276" s="1"/>
    </row>
    <row r="277" spans="1:30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5"/>
      <c r="W277" s="15"/>
      <c r="X277" s="1"/>
      <c r="Y277" s="1"/>
      <c r="Z277" s="1"/>
      <c r="AA277" s="1"/>
      <c r="AB277" s="1"/>
      <c r="AC277" s="1"/>
      <c r="AD277" s="1"/>
    </row>
    <row r="278" spans="1:30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5"/>
      <c r="W278" s="15"/>
      <c r="X278" s="1"/>
      <c r="Y278" s="1"/>
      <c r="Z278" s="1"/>
      <c r="AA278" s="1"/>
      <c r="AB278" s="1"/>
      <c r="AC278" s="1"/>
      <c r="AD278" s="1"/>
    </row>
    <row r="279" spans="1:30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5"/>
      <c r="W279" s="15"/>
      <c r="X279" s="1"/>
      <c r="Y279" s="1"/>
      <c r="Z279" s="1"/>
      <c r="AA279" s="1"/>
      <c r="AB279" s="1"/>
      <c r="AC279" s="1"/>
      <c r="AD279" s="1"/>
    </row>
    <row r="280" spans="1:30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5"/>
      <c r="W280" s="15"/>
      <c r="X280" s="1"/>
      <c r="Y280" s="1"/>
      <c r="Z280" s="1"/>
      <c r="AA280" s="1"/>
      <c r="AB280" s="1"/>
      <c r="AC280" s="1"/>
      <c r="AD280" s="1"/>
    </row>
    <row r="281" spans="1:30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5"/>
      <c r="W281" s="15"/>
      <c r="X281" s="1"/>
      <c r="Y281" s="1"/>
      <c r="Z281" s="1"/>
      <c r="AA281" s="1"/>
      <c r="AB281" s="1"/>
      <c r="AC281" s="1"/>
      <c r="AD281" s="1"/>
    </row>
    <row r="282" spans="1:30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5"/>
      <c r="W282" s="15"/>
      <c r="X282" s="1"/>
      <c r="Y282" s="1"/>
      <c r="Z282" s="1"/>
      <c r="AA282" s="1"/>
      <c r="AB282" s="1"/>
      <c r="AC282" s="1"/>
      <c r="AD282" s="1"/>
    </row>
    <row r="283" spans="1:30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5"/>
      <c r="W283" s="15"/>
      <c r="X283" s="1"/>
      <c r="Y283" s="1"/>
      <c r="Z283" s="1"/>
      <c r="AA283" s="1"/>
      <c r="AB283" s="1"/>
      <c r="AC283" s="1"/>
      <c r="AD283" s="1"/>
    </row>
    <row r="284" spans="1:30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5"/>
      <c r="W284" s="15"/>
      <c r="X284" s="1"/>
      <c r="Y284" s="1"/>
      <c r="Z284" s="1"/>
      <c r="AA284" s="1"/>
      <c r="AB284" s="1"/>
      <c r="AC284" s="1"/>
      <c r="AD284" s="1"/>
    </row>
    <row r="285" spans="1:30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5"/>
      <c r="W285" s="15"/>
      <c r="X285" s="1"/>
      <c r="Y285" s="1"/>
      <c r="Z285" s="1"/>
      <c r="AA285" s="1"/>
      <c r="AB285" s="1"/>
      <c r="AC285" s="1"/>
      <c r="AD285" s="1"/>
    </row>
    <row r="286" spans="1:30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5"/>
      <c r="W286" s="15"/>
      <c r="X286" s="1"/>
      <c r="Y286" s="1"/>
      <c r="Z286" s="1"/>
      <c r="AA286" s="1"/>
      <c r="AB286" s="1"/>
      <c r="AC286" s="1"/>
      <c r="AD286" s="1"/>
    </row>
    <row r="287" spans="1:30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5"/>
      <c r="W287" s="15"/>
      <c r="X287" s="1"/>
      <c r="Y287" s="1"/>
      <c r="Z287" s="1"/>
      <c r="AA287" s="1"/>
      <c r="AB287" s="1"/>
      <c r="AC287" s="1"/>
      <c r="AD287" s="1"/>
    </row>
    <row r="288" spans="1:30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5"/>
      <c r="W288" s="15"/>
      <c r="X288" s="1"/>
      <c r="Y288" s="1"/>
      <c r="Z288" s="1"/>
      <c r="AA288" s="1"/>
      <c r="AB288" s="1"/>
      <c r="AC288" s="1"/>
      <c r="AD288" s="1"/>
    </row>
    <row r="289" spans="1:30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5"/>
      <c r="W289" s="15"/>
      <c r="X289" s="1"/>
      <c r="Y289" s="1"/>
      <c r="Z289" s="1"/>
      <c r="AA289" s="1"/>
      <c r="AB289" s="1"/>
      <c r="AC289" s="1"/>
      <c r="AD289" s="1"/>
    </row>
    <row r="290" spans="1:30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5"/>
      <c r="W290" s="15"/>
      <c r="X290" s="1"/>
      <c r="Y290" s="1"/>
      <c r="Z290" s="1"/>
      <c r="AA290" s="1"/>
      <c r="AB290" s="1"/>
      <c r="AC290" s="1"/>
      <c r="AD290" s="1"/>
    </row>
    <row r="291" spans="1:30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5"/>
      <c r="W291" s="15"/>
      <c r="X291" s="1"/>
      <c r="Y291" s="1"/>
      <c r="Z291" s="1"/>
      <c r="AA291" s="1"/>
      <c r="AB291" s="1"/>
      <c r="AC291" s="1"/>
      <c r="AD291" s="1"/>
    </row>
    <row r="292" spans="1:30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5"/>
      <c r="W292" s="15"/>
      <c r="X292" s="1"/>
      <c r="Y292" s="1"/>
      <c r="Z292" s="1"/>
      <c r="AA292" s="1"/>
      <c r="AB292" s="1"/>
      <c r="AC292" s="1"/>
      <c r="AD292" s="1"/>
    </row>
    <row r="293" spans="1:30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5"/>
      <c r="W293" s="15"/>
      <c r="X293" s="1"/>
      <c r="Y293" s="1"/>
      <c r="Z293" s="1"/>
      <c r="AA293" s="1"/>
      <c r="AB293" s="1"/>
      <c r="AC293" s="1"/>
      <c r="AD293" s="1"/>
    </row>
    <row r="294" spans="1:30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5"/>
      <c r="W294" s="15"/>
      <c r="X294" s="1"/>
      <c r="Y294" s="1"/>
      <c r="Z294" s="1"/>
      <c r="AA294" s="1"/>
      <c r="AB294" s="1"/>
      <c r="AC294" s="1"/>
      <c r="AD294" s="1"/>
    </row>
    <row r="295" spans="1:30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5"/>
      <c r="W295" s="15"/>
      <c r="X295" s="1"/>
      <c r="Y295" s="1"/>
      <c r="Z295" s="1"/>
      <c r="AA295" s="1"/>
      <c r="AB295" s="1"/>
      <c r="AC295" s="1"/>
      <c r="AD295" s="1"/>
    </row>
    <row r="296" spans="1:30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5"/>
      <c r="W296" s="15"/>
      <c r="X296" s="1"/>
      <c r="Y296" s="1"/>
      <c r="Z296" s="1"/>
      <c r="AA296" s="1"/>
      <c r="AB296" s="1"/>
      <c r="AC296" s="1"/>
      <c r="AD296" s="1"/>
    </row>
    <row r="297" spans="1:30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5"/>
      <c r="W297" s="15"/>
      <c r="X297" s="1"/>
      <c r="Y297" s="1"/>
      <c r="Z297" s="1"/>
      <c r="AA297" s="1"/>
      <c r="AB297" s="1"/>
      <c r="AC297" s="1"/>
      <c r="AD297" s="1"/>
    </row>
    <row r="298" spans="1:30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5"/>
      <c r="W298" s="15"/>
      <c r="X298" s="1"/>
      <c r="Y298" s="1"/>
      <c r="Z298" s="1"/>
      <c r="AA298" s="1"/>
      <c r="AB298" s="1"/>
      <c r="AC298" s="1"/>
      <c r="AD298" s="1"/>
    </row>
    <row r="299" spans="1:30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5"/>
      <c r="W299" s="15"/>
      <c r="X299" s="1"/>
      <c r="Y299" s="1"/>
      <c r="Z299" s="1"/>
      <c r="AA299" s="1"/>
      <c r="AB299" s="1"/>
      <c r="AC299" s="1"/>
      <c r="AD299" s="1"/>
    </row>
    <row r="300" spans="1:30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5"/>
      <c r="W300" s="15"/>
      <c r="X300" s="1"/>
      <c r="Y300" s="1"/>
      <c r="Z300" s="1"/>
      <c r="AA300" s="1"/>
      <c r="AB300" s="1"/>
      <c r="AC300" s="1"/>
      <c r="AD300" s="1"/>
    </row>
    <row r="301" spans="1:30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5"/>
      <c r="W301" s="15"/>
      <c r="X301" s="1"/>
      <c r="Y301" s="1"/>
      <c r="Z301" s="1"/>
      <c r="AA301" s="1"/>
      <c r="AB301" s="1"/>
      <c r="AC301" s="1"/>
      <c r="AD301" s="1"/>
    </row>
    <row r="302" spans="1:30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5"/>
      <c r="W302" s="15"/>
      <c r="X302" s="1"/>
      <c r="Y302" s="1"/>
      <c r="Z302" s="1"/>
      <c r="AA302" s="1"/>
      <c r="AB302" s="1"/>
      <c r="AC302" s="1"/>
      <c r="AD302" s="1"/>
    </row>
    <row r="303" spans="1:30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5"/>
      <c r="W303" s="15"/>
      <c r="X303" s="1"/>
      <c r="Y303" s="1"/>
      <c r="Z303" s="1"/>
      <c r="AA303" s="1"/>
      <c r="AB303" s="1"/>
      <c r="AC303" s="1"/>
      <c r="AD303" s="1"/>
    </row>
    <row r="304" spans="1:30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5"/>
      <c r="W304" s="15"/>
      <c r="X304" s="1"/>
      <c r="Y304" s="1"/>
      <c r="Z304" s="1"/>
      <c r="AA304" s="1"/>
      <c r="AB304" s="1"/>
      <c r="AC304" s="1"/>
      <c r="AD304" s="1"/>
    </row>
    <row r="305" spans="1:30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5"/>
      <c r="W305" s="15"/>
      <c r="X305" s="1"/>
      <c r="Y305" s="1"/>
      <c r="Z305" s="1"/>
      <c r="AA305" s="1"/>
      <c r="AB305" s="1"/>
      <c r="AC305" s="1"/>
      <c r="AD305" s="1"/>
    </row>
    <row r="306" spans="1:30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5"/>
      <c r="W306" s="15"/>
      <c r="X306" s="1"/>
      <c r="Y306" s="1"/>
      <c r="Z306" s="1"/>
      <c r="AA306" s="1"/>
      <c r="AB306" s="1"/>
      <c r="AC306" s="1"/>
      <c r="AD306" s="1"/>
    </row>
    <row r="307" spans="1:30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5"/>
      <c r="W307" s="15"/>
      <c r="X307" s="1"/>
      <c r="Y307" s="1"/>
      <c r="Z307" s="1"/>
      <c r="AA307" s="1"/>
      <c r="AB307" s="1"/>
      <c r="AC307" s="1"/>
      <c r="AD307" s="1"/>
    </row>
    <row r="308" spans="1:30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5"/>
      <c r="W308" s="15"/>
      <c r="X308" s="1"/>
      <c r="Y308" s="1"/>
      <c r="Z308" s="1"/>
      <c r="AA308" s="1"/>
      <c r="AB308" s="1"/>
      <c r="AC308" s="1"/>
      <c r="AD308" s="1"/>
    </row>
    <row r="309" spans="1:30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5"/>
      <c r="W309" s="15"/>
      <c r="X309" s="1"/>
      <c r="Y309" s="1"/>
      <c r="Z309" s="1"/>
      <c r="AA309" s="1"/>
      <c r="AB309" s="1"/>
      <c r="AC309" s="1"/>
      <c r="AD309" s="1"/>
    </row>
    <row r="310" spans="1:30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5"/>
      <c r="W310" s="15"/>
      <c r="X310" s="1"/>
      <c r="Y310" s="1"/>
      <c r="Z310" s="1"/>
      <c r="AA310" s="1"/>
      <c r="AB310" s="1"/>
      <c r="AC310" s="1"/>
      <c r="AD310" s="1"/>
    </row>
    <row r="311" spans="1:30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5"/>
      <c r="W311" s="15"/>
      <c r="X311" s="1"/>
      <c r="Y311" s="1"/>
      <c r="Z311" s="1"/>
      <c r="AA311" s="1"/>
      <c r="AB311" s="1"/>
      <c r="AC311" s="1"/>
      <c r="AD311" s="1"/>
    </row>
    <row r="312" spans="1:30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5"/>
      <c r="W312" s="15"/>
      <c r="X312" s="1"/>
      <c r="Y312" s="1"/>
      <c r="Z312" s="1"/>
      <c r="AA312" s="1"/>
      <c r="AB312" s="1"/>
      <c r="AC312" s="1"/>
      <c r="AD312" s="1"/>
    </row>
    <row r="313" spans="1:30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5"/>
      <c r="W313" s="15"/>
      <c r="X313" s="1"/>
      <c r="Y313" s="1"/>
      <c r="Z313" s="1"/>
      <c r="AA313" s="1"/>
      <c r="AB313" s="1"/>
      <c r="AC313" s="1"/>
      <c r="AD313" s="1"/>
    </row>
    <row r="314" spans="1:30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5"/>
      <c r="W314" s="15"/>
      <c r="X314" s="1"/>
      <c r="Y314" s="1"/>
      <c r="Z314" s="1"/>
      <c r="AA314" s="1"/>
      <c r="AB314" s="1"/>
      <c r="AC314" s="1"/>
      <c r="AD314" s="1"/>
    </row>
    <row r="315" spans="1:30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5"/>
      <c r="W315" s="15"/>
      <c r="X315" s="1"/>
      <c r="Y315" s="1"/>
      <c r="Z315" s="1"/>
      <c r="AA315" s="1"/>
      <c r="AB315" s="1"/>
      <c r="AC315" s="1"/>
      <c r="AD315" s="1"/>
    </row>
    <row r="316" spans="1:30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5"/>
      <c r="W316" s="15"/>
      <c r="X316" s="1"/>
      <c r="Y316" s="1"/>
      <c r="Z316" s="1"/>
      <c r="AA316" s="1"/>
      <c r="AB316" s="1"/>
      <c r="AC316" s="1"/>
      <c r="AD316" s="1"/>
    </row>
    <row r="317" spans="1:30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5"/>
      <c r="W317" s="15"/>
      <c r="X317" s="1"/>
      <c r="Y317" s="1"/>
      <c r="Z317" s="1"/>
      <c r="AA317" s="1"/>
      <c r="AB317" s="1"/>
      <c r="AC317" s="1"/>
      <c r="AD317" s="1"/>
    </row>
    <row r="318" spans="1:30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5"/>
      <c r="W318" s="15"/>
      <c r="X318" s="1"/>
      <c r="Y318" s="1"/>
      <c r="Z318" s="1"/>
      <c r="AA318" s="1"/>
      <c r="AB318" s="1"/>
      <c r="AC318" s="1"/>
      <c r="AD318" s="1"/>
    </row>
    <row r="319" spans="1:30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5"/>
      <c r="W319" s="15"/>
      <c r="X319" s="1"/>
      <c r="Y319" s="1"/>
      <c r="Z319" s="1"/>
      <c r="AA319" s="1"/>
      <c r="AB319" s="1"/>
      <c r="AC319" s="1"/>
      <c r="AD319" s="1"/>
    </row>
    <row r="320" spans="1:30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5"/>
      <c r="W320" s="15"/>
      <c r="X320" s="1"/>
      <c r="Y320" s="1"/>
      <c r="Z320" s="1"/>
      <c r="AA320" s="1"/>
      <c r="AB320" s="1"/>
      <c r="AC320" s="1"/>
      <c r="AD320" s="1"/>
    </row>
    <row r="321" spans="1:30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5"/>
      <c r="W321" s="15"/>
      <c r="X321" s="1"/>
      <c r="Y321" s="1"/>
      <c r="Z321" s="1"/>
      <c r="AA321" s="1"/>
      <c r="AB321" s="1"/>
      <c r="AC321" s="1"/>
      <c r="AD321" s="1"/>
    </row>
    <row r="322" spans="1:30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5"/>
      <c r="W322" s="15"/>
      <c r="X322" s="1"/>
      <c r="Y322" s="1"/>
      <c r="Z322" s="1"/>
      <c r="AA322" s="1"/>
      <c r="AB322" s="1"/>
      <c r="AC322" s="1"/>
      <c r="AD322" s="1"/>
    </row>
    <row r="323" spans="1:30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5"/>
      <c r="W323" s="15"/>
      <c r="X323" s="1"/>
      <c r="Y323" s="1"/>
      <c r="Z323" s="1"/>
      <c r="AA323" s="1"/>
      <c r="AB323" s="1"/>
      <c r="AC323" s="1"/>
      <c r="AD323" s="1"/>
    </row>
    <row r="324" spans="1:30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5"/>
      <c r="W324" s="15"/>
      <c r="X324" s="1"/>
      <c r="Y324" s="1"/>
      <c r="Z324" s="1"/>
      <c r="AA324" s="1"/>
      <c r="AB324" s="1"/>
      <c r="AC324" s="1"/>
      <c r="AD324" s="1"/>
    </row>
    <row r="325" spans="1:30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5"/>
      <c r="W325" s="15"/>
      <c r="X325" s="1"/>
      <c r="Y325" s="1"/>
      <c r="Z325" s="1"/>
      <c r="AA325" s="1"/>
      <c r="AB325" s="1"/>
      <c r="AC325" s="1"/>
      <c r="AD325" s="1"/>
    </row>
    <row r="326" spans="1:30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5"/>
      <c r="W326" s="15"/>
      <c r="X326" s="1"/>
      <c r="Y326" s="1"/>
      <c r="Z326" s="1"/>
      <c r="AA326" s="1"/>
      <c r="AB326" s="1"/>
      <c r="AC326" s="1"/>
      <c r="AD326" s="1"/>
    </row>
    <row r="327" spans="1:30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5"/>
      <c r="W327" s="15"/>
      <c r="X327" s="1"/>
      <c r="Y327" s="1"/>
      <c r="Z327" s="1"/>
      <c r="AA327" s="1"/>
      <c r="AB327" s="1"/>
      <c r="AC327" s="1"/>
      <c r="AD327" s="1"/>
    </row>
    <row r="328" spans="1:30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5"/>
      <c r="W328" s="15"/>
      <c r="X328" s="1"/>
      <c r="Y328" s="1"/>
      <c r="Z328" s="1"/>
      <c r="AA328" s="1"/>
      <c r="AB328" s="1"/>
      <c r="AC328" s="1"/>
      <c r="AD328" s="1"/>
    </row>
    <row r="329" spans="1:30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5"/>
      <c r="W329" s="15"/>
      <c r="X329" s="1"/>
      <c r="Y329" s="1"/>
      <c r="Z329" s="1"/>
      <c r="AA329" s="1"/>
      <c r="AB329" s="1"/>
      <c r="AC329" s="1"/>
      <c r="AD329" s="1"/>
    </row>
    <row r="330" spans="1:30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5"/>
      <c r="W330" s="15"/>
      <c r="X330" s="1"/>
      <c r="Y330" s="1"/>
      <c r="Z330" s="1"/>
      <c r="AA330" s="1"/>
      <c r="AB330" s="1"/>
      <c r="AC330" s="1"/>
      <c r="AD330" s="1"/>
    </row>
    <row r="331" spans="1:30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5"/>
      <c r="W331" s="15"/>
      <c r="X331" s="1"/>
      <c r="Y331" s="1"/>
      <c r="Z331" s="1"/>
      <c r="AA331" s="1"/>
      <c r="AB331" s="1"/>
      <c r="AC331" s="1"/>
      <c r="AD331" s="1"/>
    </row>
    <row r="332" spans="1:30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5"/>
      <c r="W332" s="15"/>
      <c r="X332" s="1"/>
      <c r="Y332" s="1"/>
      <c r="Z332" s="1"/>
      <c r="AA332" s="1"/>
      <c r="AB332" s="1"/>
      <c r="AC332" s="1"/>
      <c r="AD332" s="1"/>
    </row>
    <row r="333" spans="1:30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5"/>
      <c r="W333" s="15"/>
      <c r="X333" s="1"/>
      <c r="Y333" s="1"/>
      <c r="Z333" s="1"/>
      <c r="AA333" s="1"/>
      <c r="AB333" s="1"/>
      <c r="AC333" s="1"/>
      <c r="AD333" s="1"/>
    </row>
    <row r="334" spans="1:30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5"/>
      <c r="W334" s="15"/>
      <c r="X334" s="1"/>
      <c r="Y334" s="1"/>
      <c r="Z334" s="1"/>
      <c r="AA334" s="1"/>
      <c r="AB334" s="1"/>
      <c r="AC334" s="1"/>
      <c r="AD334" s="1"/>
    </row>
    <row r="335" spans="1:30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5"/>
      <c r="W335" s="15"/>
      <c r="X335" s="1"/>
      <c r="Y335" s="1"/>
      <c r="Z335" s="1"/>
      <c r="AA335" s="1"/>
      <c r="AB335" s="1"/>
      <c r="AC335" s="1"/>
      <c r="AD335" s="1"/>
    </row>
    <row r="336" spans="1:30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5"/>
      <c r="W336" s="15"/>
      <c r="X336" s="1"/>
      <c r="Y336" s="1"/>
      <c r="Z336" s="1"/>
      <c r="AA336" s="1"/>
      <c r="AB336" s="1"/>
      <c r="AC336" s="1"/>
      <c r="AD336" s="1"/>
    </row>
    <row r="337" spans="1:30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5"/>
      <c r="W337" s="15"/>
      <c r="X337" s="1"/>
      <c r="Y337" s="1"/>
      <c r="Z337" s="1"/>
      <c r="AA337" s="1"/>
      <c r="AB337" s="1"/>
      <c r="AC337" s="1"/>
      <c r="AD337" s="1"/>
    </row>
    <row r="338" spans="1:30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5"/>
      <c r="W338" s="15"/>
      <c r="X338" s="1"/>
      <c r="Y338" s="1"/>
      <c r="Z338" s="1"/>
      <c r="AA338" s="1"/>
      <c r="AB338" s="1"/>
      <c r="AC338" s="1"/>
      <c r="AD338" s="1"/>
    </row>
    <row r="339" spans="1:30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5"/>
      <c r="W339" s="15"/>
      <c r="X339" s="1"/>
      <c r="Y339" s="1"/>
      <c r="Z339" s="1"/>
      <c r="AA339" s="1"/>
      <c r="AB339" s="1"/>
      <c r="AC339" s="1"/>
      <c r="AD339" s="1"/>
    </row>
    <row r="340" spans="1:30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5"/>
      <c r="W340" s="15"/>
      <c r="X340" s="1"/>
      <c r="Y340" s="1"/>
      <c r="Z340" s="1"/>
      <c r="AA340" s="1"/>
      <c r="AB340" s="1"/>
      <c r="AC340" s="1"/>
      <c r="AD340" s="1"/>
    </row>
    <row r="341" spans="1:30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5"/>
      <c r="W341" s="15"/>
      <c r="X341" s="1"/>
      <c r="Y341" s="1"/>
      <c r="Z341" s="1"/>
      <c r="AA341" s="1"/>
      <c r="AB341" s="1"/>
      <c r="AC341" s="1"/>
      <c r="AD341" s="1"/>
    </row>
    <row r="342" spans="1:30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5"/>
      <c r="W342" s="15"/>
      <c r="X342" s="1"/>
      <c r="Y342" s="1"/>
      <c r="Z342" s="1"/>
      <c r="AA342" s="1"/>
      <c r="AB342" s="1"/>
      <c r="AC342" s="1"/>
      <c r="AD342" s="1"/>
    </row>
    <row r="343" spans="1:30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5"/>
      <c r="W343" s="15"/>
      <c r="X343" s="1"/>
      <c r="Y343" s="1"/>
      <c r="Z343" s="1"/>
      <c r="AA343" s="1"/>
      <c r="AB343" s="1"/>
      <c r="AC343" s="1"/>
      <c r="AD343" s="1"/>
    </row>
    <row r="344" spans="1:30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5"/>
      <c r="W344" s="15"/>
      <c r="X344" s="1"/>
      <c r="Y344" s="1"/>
      <c r="Z344" s="1"/>
      <c r="AA344" s="1"/>
      <c r="AB344" s="1"/>
      <c r="AC344" s="1"/>
      <c r="AD344" s="1"/>
    </row>
    <row r="345" spans="1:30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5"/>
      <c r="W345" s="15"/>
      <c r="X345" s="1"/>
      <c r="Y345" s="1"/>
      <c r="Z345" s="1"/>
      <c r="AA345" s="1"/>
      <c r="AB345" s="1"/>
      <c r="AC345" s="1"/>
      <c r="AD345" s="1"/>
    </row>
    <row r="346" spans="1:30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5"/>
      <c r="W346" s="15"/>
      <c r="X346" s="1"/>
      <c r="Y346" s="1"/>
      <c r="Z346" s="1"/>
      <c r="AA346" s="1"/>
      <c r="AB346" s="1"/>
      <c r="AC346" s="1"/>
      <c r="AD346" s="1"/>
    </row>
    <row r="347" spans="1:30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5"/>
      <c r="W347" s="15"/>
      <c r="X347" s="1"/>
      <c r="Y347" s="1"/>
      <c r="Z347" s="1"/>
      <c r="AA347" s="1"/>
      <c r="AB347" s="1"/>
      <c r="AC347" s="1"/>
      <c r="AD347" s="1"/>
    </row>
    <row r="348" spans="1:30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5"/>
      <c r="W348" s="15"/>
      <c r="X348" s="1"/>
      <c r="Y348" s="1"/>
      <c r="Z348" s="1"/>
      <c r="AA348" s="1"/>
      <c r="AB348" s="1"/>
      <c r="AC348" s="1"/>
      <c r="AD348" s="1"/>
    </row>
    <row r="349" spans="1:30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5"/>
      <c r="W349" s="15"/>
      <c r="X349" s="1"/>
      <c r="Y349" s="1"/>
      <c r="Z349" s="1"/>
      <c r="AA349" s="1"/>
      <c r="AB349" s="1"/>
      <c r="AC349" s="1"/>
      <c r="AD349" s="1"/>
    </row>
    <row r="350" spans="1:30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5"/>
      <c r="W350" s="15"/>
      <c r="X350" s="1"/>
      <c r="Y350" s="1"/>
      <c r="Z350" s="1"/>
      <c r="AA350" s="1"/>
      <c r="AB350" s="1"/>
      <c r="AC350" s="1"/>
      <c r="AD350" s="1"/>
    </row>
    <row r="351" spans="1:30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5"/>
      <c r="W351" s="15"/>
      <c r="X351" s="1"/>
      <c r="Y351" s="1"/>
      <c r="Z351" s="1"/>
      <c r="AA351" s="1"/>
      <c r="AB351" s="1"/>
      <c r="AC351" s="1"/>
      <c r="AD351" s="1"/>
    </row>
    <row r="352" spans="1:30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5"/>
      <c r="W352" s="15"/>
      <c r="X352" s="1"/>
      <c r="Y352" s="1"/>
      <c r="Z352" s="1"/>
      <c r="AA352" s="1"/>
      <c r="AB352" s="1"/>
      <c r="AC352" s="1"/>
      <c r="AD352" s="1"/>
    </row>
    <row r="353" spans="1:30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5"/>
      <c r="W353" s="15"/>
      <c r="X353" s="1"/>
      <c r="Y353" s="1"/>
      <c r="Z353" s="1"/>
      <c r="AA353" s="1"/>
      <c r="AB353" s="1"/>
      <c r="AC353" s="1"/>
      <c r="AD353" s="1"/>
    </row>
    <row r="354" spans="1:30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5"/>
      <c r="W354" s="15"/>
      <c r="X354" s="1"/>
      <c r="Y354" s="1"/>
      <c r="Z354" s="1"/>
      <c r="AA354" s="1"/>
      <c r="AB354" s="1"/>
      <c r="AC354" s="1"/>
      <c r="AD354" s="1"/>
    </row>
    <row r="355" spans="1:30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5"/>
      <c r="W355" s="15"/>
      <c r="X355" s="1"/>
      <c r="Y355" s="1"/>
      <c r="Z355" s="1"/>
      <c r="AA355" s="1"/>
      <c r="AB355" s="1"/>
      <c r="AC355" s="1"/>
      <c r="AD355" s="1"/>
    </row>
    <row r="356" spans="1:30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5"/>
      <c r="W356" s="15"/>
      <c r="X356" s="1"/>
      <c r="Y356" s="1"/>
      <c r="Z356" s="1"/>
      <c r="AA356" s="1"/>
      <c r="AB356" s="1"/>
      <c r="AC356" s="1"/>
      <c r="AD356" s="1"/>
    </row>
    <row r="357" spans="1:30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5"/>
      <c r="W357" s="15"/>
      <c r="X357" s="1"/>
      <c r="Y357" s="1"/>
      <c r="Z357" s="1"/>
      <c r="AA357" s="1"/>
      <c r="AB357" s="1"/>
      <c r="AC357" s="1"/>
      <c r="AD357" s="1"/>
    </row>
    <row r="358" spans="1:30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5"/>
      <c r="W358" s="15"/>
      <c r="X358" s="1"/>
      <c r="Y358" s="1"/>
      <c r="Z358" s="1"/>
      <c r="AA358" s="1"/>
      <c r="AB358" s="1"/>
      <c r="AC358" s="1"/>
      <c r="AD358" s="1"/>
    </row>
    <row r="359" spans="1:30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5"/>
      <c r="W359" s="15"/>
      <c r="X359" s="1"/>
      <c r="Y359" s="1"/>
      <c r="Z359" s="1"/>
      <c r="AA359" s="1"/>
      <c r="AB359" s="1"/>
      <c r="AC359" s="1"/>
      <c r="AD359" s="1"/>
    </row>
    <row r="360" spans="1:30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5"/>
      <c r="W360" s="15"/>
      <c r="X360" s="1"/>
      <c r="Y360" s="1"/>
      <c r="Z360" s="1"/>
      <c r="AA360" s="1"/>
      <c r="AB360" s="1"/>
      <c r="AC360" s="1"/>
      <c r="AD360" s="1"/>
    </row>
    <row r="361" spans="1:30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5"/>
      <c r="W361" s="15"/>
      <c r="X361" s="1"/>
      <c r="Y361" s="1"/>
      <c r="Z361" s="1"/>
      <c r="AA361" s="1"/>
      <c r="AB361" s="1"/>
      <c r="AC361" s="1"/>
      <c r="AD361" s="1"/>
    </row>
    <row r="362" spans="1:30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5"/>
      <c r="W362" s="15"/>
      <c r="X362" s="1"/>
      <c r="Y362" s="1"/>
      <c r="Z362" s="1"/>
      <c r="AA362" s="1"/>
      <c r="AB362" s="1"/>
      <c r="AC362" s="1"/>
      <c r="AD362" s="1"/>
    </row>
    <row r="363" spans="1:30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5"/>
      <c r="W363" s="15"/>
      <c r="X363" s="1"/>
      <c r="Y363" s="1"/>
      <c r="Z363" s="1"/>
      <c r="AA363" s="1"/>
      <c r="AB363" s="1"/>
      <c r="AC363" s="1"/>
      <c r="AD363" s="1"/>
    </row>
    <row r="364" spans="1:30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5"/>
      <c r="W364" s="15"/>
      <c r="X364" s="1"/>
      <c r="Y364" s="1"/>
      <c r="Z364" s="1"/>
      <c r="AA364" s="1"/>
      <c r="AB364" s="1"/>
      <c r="AC364" s="1"/>
      <c r="AD364" s="1"/>
    </row>
    <row r="365" spans="1:30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5"/>
      <c r="W365" s="15"/>
      <c r="X365" s="1"/>
      <c r="Y365" s="1"/>
      <c r="Z365" s="1"/>
      <c r="AA365" s="1"/>
      <c r="AB365" s="1"/>
      <c r="AC365" s="1"/>
      <c r="AD365" s="1"/>
    </row>
    <row r="366" spans="1:30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5"/>
      <c r="W366" s="15"/>
      <c r="X366" s="1"/>
      <c r="Y366" s="1"/>
      <c r="Z366" s="1"/>
      <c r="AA366" s="1"/>
      <c r="AB366" s="1"/>
      <c r="AC366" s="1"/>
      <c r="AD366" s="1"/>
    </row>
    <row r="367" spans="1:30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5"/>
      <c r="W367" s="15"/>
      <c r="X367" s="1"/>
      <c r="Y367" s="1"/>
      <c r="Z367" s="1"/>
      <c r="AA367" s="1"/>
      <c r="AB367" s="1"/>
      <c r="AC367" s="1"/>
      <c r="AD367" s="1"/>
    </row>
    <row r="368" spans="1:30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5"/>
      <c r="W368" s="15"/>
      <c r="X368" s="1"/>
      <c r="Y368" s="1"/>
      <c r="Z368" s="1"/>
      <c r="AA368" s="1"/>
      <c r="AB368" s="1"/>
      <c r="AC368" s="1"/>
      <c r="AD368" s="1"/>
    </row>
    <row r="369" spans="1:30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5"/>
      <c r="W369" s="15"/>
      <c r="X369" s="1"/>
      <c r="Y369" s="1"/>
      <c r="Z369" s="1"/>
      <c r="AA369" s="1"/>
      <c r="AB369" s="1"/>
      <c r="AC369" s="1"/>
      <c r="AD369" s="1"/>
    </row>
    <row r="370" spans="1:30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5"/>
      <c r="W370" s="15"/>
      <c r="X370" s="1"/>
      <c r="Y370" s="1"/>
      <c r="Z370" s="1"/>
      <c r="AA370" s="1"/>
      <c r="AB370" s="1"/>
      <c r="AC370" s="1"/>
      <c r="AD370" s="1"/>
    </row>
    <row r="371" spans="1:30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5"/>
      <c r="W371" s="15"/>
      <c r="X371" s="1"/>
      <c r="Y371" s="1"/>
      <c r="Z371" s="1"/>
      <c r="AA371" s="1"/>
      <c r="AB371" s="1"/>
      <c r="AC371" s="1"/>
      <c r="AD371" s="1"/>
    </row>
    <row r="372" spans="1:30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5"/>
      <c r="W372" s="15"/>
      <c r="X372" s="1"/>
      <c r="Y372" s="1"/>
      <c r="Z372" s="1"/>
      <c r="AA372" s="1"/>
      <c r="AB372" s="1"/>
      <c r="AC372" s="1"/>
      <c r="AD372" s="1"/>
    </row>
    <row r="373" spans="1:30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5"/>
      <c r="W373" s="15"/>
      <c r="X373" s="1"/>
      <c r="Y373" s="1"/>
      <c r="Z373" s="1"/>
      <c r="AA373" s="1"/>
      <c r="AB373" s="1"/>
      <c r="AC373" s="1"/>
      <c r="AD373" s="1"/>
    </row>
    <row r="374" spans="1:30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5"/>
      <c r="W374" s="15"/>
      <c r="X374" s="1"/>
      <c r="Y374" s="1"/>
      <c r="Z374" s="1"/>
      <c r="AA374" s="1"/>
      <c r="AB374" s="1"/>
      <c r="AC374" s="1"/>
      <c r="AD374" s="1"/>
    </row>
    <row r="375" spans="1:30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5"/>
      <c r="W375" s="15"/>
      <c r="X375" s="1"/>
      <c r="Y375" s="1"/>
      <c r="Z375" s="1"/>
      <c r="AA375" s="1"/>
      <c r="AB375" s="1"/>
      <c r="AC375" s="1"/>
      <c r="AD375" s="1"/>
    </row>
    <row r="376" spans="1:30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5"/>
      <c r="W376" s="15"/>
      <c r="X376" s="1"/>
      <c r="Y376" s="1"/>
      <c r="Z376" s="1"/>
      <c r="AA376" s="1"/>
      <c r="AB376" s="1"/>
      <c r="AC376" s="1"/>
      <c r="AD376" s="1"/>
    </row>
    <row r="377" spans="1:30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5"/>
      <c r="W377" s="15"/>
      <c r="X377" s="1"/>
      <c r="Y377" s="1"/>
      <c r="Z377" s="1"/>
      <c r="AA377" s="1"/>
      <c r="AB377" s="1"/>
      <c r="AC377" s="1"/>
      <c r="AD377" s="1"/>
    </row>
    <row r="378" spans="1:30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5"/>
      <c r="W378" s="15"/>
      <c r="X378" s="1"/>
      <c r="Y378" s="1"/>
      <c r="Z378" s="1"/>
      <c r="AA378" s="1"/>
      <c r="AB378" s="1"/>
      <c r="AC378" s="1"/>
      <c r="AD378" s="1"/>
    </row>
    <row r="379" spans="1:30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5"/>
      <c r="W379" s="15"/>
      <c r="X379" s="1"/>
      <c r="Y379" s="1"/>
      <c r="Z379" s="1"/>
      <c r="AA379" s="1"/>
      <c r="AB379" s="1"/>
      <c r="AC379" s="1"/>
      <c r="AD379" s="1"/>
    </row>
    <row r="380" spans="1:30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5"/>
      <c r="W380" s="15"/>
      <c r="X380" s="1"/>
      <c r="Y380" s="1"/>
      <c r="Z380" s="1"/>
      <c r="AA380" s="1"/>
      <c r="AB380" s="1"/>
      <c r="AC380" s="1"/>
      <c r="AD380" s="1"/>
    </row>
    <row r="381" spans="1:30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5"/>
      <c r="W381" s="15"/>
      <c r="X381" s="1"/>
      <c r="Y381" s="1"/>
      <c r="Z381" s="1"/>
      <c r="AA381" s="1"/>
      <c r="AB381" s="1"/>
      <c r="AC381" s="1"/>
      <c r="AD381" s="1"/>
    </row>
    <row r="382" spans="1:30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5"/>
      <c r="W382" s="15"/>
      <c r="X382" s="1"/>
      <c r="Y382" s="1"/>
      <c r="Z382" s="1"/>
      <c r="AA382" s="1"/>
      <c r="AB382" s="1"/>
      <c r="AC382" s="1"/>
      <c r="AD382" s="1"/>
    </row>
    <row r="383" spans="1:30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5"/>
      <c r="W383" s="15"/>
      <c r="X383" s="1"/>
      <c r="Y383" s="1"/>
      <c r="Z383" s="1"/>
      <c r="AA383" s="1"/>
      <c r="AB383" s="1"/>
      <c r="AC383" s="1"/>
      <c r="AD383" s="1"/>
    </row>
    <row r="384" spans="1:30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5"/>
      <c r="W384" s="15"/>
      <c r="X384" s="1"/>
      <c r="Y384" s="1"/>
      <c r="Z384" s="1"/>
      <c r="AA384" s="1"/>
      <c r="AB384" s="1"/>
      <c r="AC384" s="1"/>
      <c r="AD384" s="1"/>
    </row>
    <row r="385" spans="1:30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5"/>
      <c r="W385" s="15"/>
      <c r="X385" s="1"/>
      <c r="Y385" s="1"/>
      <c r="Z385" s="1"/>
      <c r="AA385" s="1"/>
      <c r="AB385" s="1"/>
      <c r="AC385" s="1"/>
      <c r="AD385" s="1"/>
    </row>
    <row r="386" spans="1:30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5"/>
      <c r="W386" s="15"/>
      <c r="X386" s="1"/>
      <c r="Y386" s="1"/>
      <c r="Z386" s="1"/>
      <c r="AA386" s="1"/>
      <c r="AB386" s="1"/>
      <c r="AC386" s="1"/>
      <c r="AD386" s="1"/>
    </row>
    <row r="387" spans="1:30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5"/>
      <c r="W387" s="15"/>
      <c r="X387" s="1"/>
      <c r="Y387" s="1"/>
      <c r="Z387" s="1"/>
      <c r="AA387" s="1"/>
      <c r="AB387" s="1"/>
      <c r="AC387" s="1"/>
      <c r="AD387" s="1"/>
    </row>
    <row r="388" spans="1:30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5"/>
      <c r="W388" s="15"/>
      <c r="X388" s="1"/>
      <c r="Y388" s="1"/>
      <c r="Z388" s="1"/>
      <c r="AA388" s="1"/>
      <c r="AB388" s="1"/>
      <c r="AC388" s="1"/>
      <c r="AD388" s="1"/>
    </row>
    <row r="389" spans="1:30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5"/>
      <c r="W389" s="15"/>
      <c r="X389" s="1"/>
      <c r="Y389" s="1"/>
      <c r="Z389" s="1"/>
      <c r="AA389" s="1"/>
      <c r="AB389" s="1"/>
      <c r="AC389" s="1"/>
      <c r="AD389" s="1"/>
    </row>
    <row r="390" spans="1:30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5"/>
      <c r="W390" s="15"/>
      <c r="X390" s="1"/>
      <c r="Y390" s="1"/>
      <c r="Z390" s="1"/>
      <c r="AA390" s="1"/>
      <c r="AB390" s="1"/>
      <c r="AC390" s="1"/>
      <c r="AD390" s="1"/>
    </row>
    <row r="391" spans="1:30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5"/>
      <c r="W391" s="15"/>
      <c r="X391" s="1"/>
      <c r="Y391" s="1"/>
      <c r="Z391" s="1"/>
      <c r="AA391" s="1"/>
      <c r="AB391" s="1"/>
      <c r="AC391" s="1"/>
      <c r="AD391" s="1"/>
    </row>
    <row r="392" spans="1:30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5"/>
      <c r="W392" s="15"/>
      <c r="X392" s="1"/>
      <c r="Y392" s="1"/>
      <c r="Z392" s="1"/>
      <c r="AA392" s="1"/>
      <c r="AB392" s="1"/>
      <c r="AC392" s="1"/>
      <c r="AD392" s="1"/>
    </row>
    <row r="393" spans="1:30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5"/>
      <c r="W393" s="15"/>
      <c r="X393" s="1"/>
      <c r="Y393" s="1"/>
      <c r="Z393" s="1"/>
      <c r="AA393" s="1"/>
      <c r="AB393" s="1"/>
      <c r="AC393" s="1"/>
      <c r="AD393" s="1"/>
    </row>
    <row r="394" spans="1:30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5"/>
      <c r="W394" s="15"/>
      <c r="X394" s="1"/>
      <c r="Y394" s="1"/>
      <c r="Z394" s="1"/>
      <c r="AA394" s="1"/>
      <c r="AB394" s="1"/>
      <c r="AC394" s="1"/>
      <c r="AD394" s="1"/>
    </row>
    <row r="395" spans="1:30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5"/>
      <c r="W395" s="15"/>
      <c r="X395" s="1"/>
      <c r="Y395" s="1"/>
      <c r="Z395" s="1"/>
      <c r="AA395" s="1"/>
      <c r="AB395" s="1"/>
      <c r="AC395" s="1"/>
      <c r="AD395" s="1"/>
    </row>
    <row r="396" spans="1:30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5"/>
      <c r="W396" s="15"/>
      <c r="X396" s="1"/>
      <c r="Y396" s="1"/>
      <c r="Z396" s="1"/>
      <c r="AA396" s="1"/>
      <c r="AB396" s="1"/>
      <c r="AC396" s="1"/>
      <c r="AD396" s="1"/>
    </row>
    <row r="397" spans="1:30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5"/>
      <c r="W397" s="15"/>
      <c r="X397" s="1"/>
      <c r="Y397" s="1"/>
      <c r="Z397" s="1"/>
      <c r="AA397" s="1"/>
      <c r="AB397" s="1"/>
      <c r="AC397" s="1"/>
      <c r="AD397" s="1"/>
    </row>
    <row r="398" spans="1:30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5"/>
      <c r="W398" s="15"/>
      <c r="X398" s="1"/>
      <c r="Y398" s="1"/>
      <c r="Z398" s="1"/>
      <c r="AA398" s="1"/>
      <c r="AB398" s="1"/>
      <c r="AC398" s="1"/>
      <c r="AD398" s="1"/>
    </row>
    <row r="399" spans="1:30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5"/>
      <c r="W399" s="15"/>
      <c r="X399" s="1"/>
      <c r="Y399" s="1"/>
      <c r="Z399" s="1"/>
      <c r="AA399" s="1"/>
      <c r="AB399" s="1"/>
      <c r="AC399" s="1"/>
      <c r="AD399" s="1"/>
    </row>
    <row r="400" spans="1:30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5"/>
      <c r="W400" s="15"/>
      <c r="X400" s="1"/>
      <c r="Y400" s="1"/>
      <c r="Z400" s="1"/>
      <c r="AA400" s="1"/>
      <c r="AB400" s="1"/>
      <c r="AC400" s="1"/>
      <c r="AD400" s="1"/>
    </row>
    <row r="401" spans="1:30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5"/>
      <c r="W401" s="15"/>
      <c r="X401" s="1"/>
      <c r="Y401" s="1"/>
      <c r="Z401" s="1"/>
      <c r="AA401" s="1"/>
      <c r="AB401" s="1"/>
      <c r="AC401" s="1"/>
      <c r="AD401" s="1"/>
    </row>
    <row r="402" spans="1:30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5"/>
      <c r="W402" s="15"/>
      <c r="X402" s="1"/>
      <c r="Y402" s="1"/>
      <c r="Z402" s="1"/>
      <c r="AA402" s="1"/>
      <c r="AB402" s="1"/>
      <c r="AC402" s="1"/>
      <c r="AD402" s="1"/>
    </row>
    <row r="403" spans="1:30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5"/>
      <c r="W403" s="15"/>
      <c r="X403" s="1"/>
      <c r="Y403" s="1"/>
      <c r="Z403" s="1"/>
      <c r="AA403" s="1"/>
      <c r="AB403" s="1"/>
      <c r="AC403" s="1"/>
      <c r="AD403" s="1"/>
    </row>
    <row r="404" spans="1:30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5"/>
      <c r="W404" s="15"/>
      <c r="X404" s="1"/>
      <c r="Y404" s="1"/>
      <c r="Z404" s="1"/>
      <c r="AA404" s="1"/>
      <c r="AB404" s="1"/>
      <c r="AC404" s="1"/>
      <c r="AD404" s="1"/>
    </row>
    <row r="405" spans="1:30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5"/>
      <c r="W405" s="15"/>
      <c r="X405" s="1"/>
      <c r="Y405" s="1"/>
      <c r="Z405" s="1"/>
      <c r="AA405" s="1"/>
      <c r="AB405" s="1"/>
      <c r="AC405" s="1"/>
      <c r="AD405" s="1"/>
    </row>
    <row r="406" spans="1:30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5"/>
      <c r="W406" s="15"/>
      <c r="X406" s="1"/>
      <c r="Y406" s="1"/>
      <c r="Z406" s="1"/>
      <c r="AA406" s="1"/>
      <c r="AB406" s="1"/>
      <c r="AC406" s="1"/>
      <c r="AD406" s="1"/>
    </row>
    <row r="407" spans="1:30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5"/>
      <c r="W407" s="15"/>
      <c r="X407" s="1"/>
      <c r="Y407" s="1"/>
      <c r="Z407" s="1"/>
      <c r="AA407" s="1"/>
      <c r="AB407" s="1"/>
      <c r="AC407" s="1"/>
      <c r="AD407" s="1"/>
    </row>
    <row r="408" spans="1:30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5"/>
      <c r="W408" s="15"/>
      <c r="X408" s="1"/>
      <c r="Y408" s="1"/>
      <c r="Z408" s="1"/>
      <c r="AA408" s="1"/>
      <c r="AB408" s="1"/>
      <c r="AC408" s="1"/>
      <c r="AD408" s="1"/>
    </row>
    <row r="409" spans="1:30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5"/>
      <c r="W409" s="15"/>
      <c r="X409" s="1"/>
      <c r="Y409" s="1"/>
      <c r="Z409" s="1"/>
      <c r="AA409" s="1"/>
      <c r="AB409" s="1"/>
      <c r="AC409" s="1"/>
      <c r="AD409" s="1"/>
    </row>
    <row r="410" spans="1:30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5"/>
      <c r="W410" s="15"/>
      <c r="X410" s="1"/>
      <c r="Y410" s="1"/>
      <c r="Z410" s="1"/>
      <c r="AA410" s="1"/>
      <c r="AB410" s="1"/>
      <c r="AC410" s="1"/>
      <c r="AD410" s="1"/>
    </row>
    <row r="411" spans="1:30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5"/>
      <c r="W411" s="15"/>
      <c r="X411" s="1"/>
      <c r="Y411" s="1"/>
      <c r="Z411" s="1"/>
      <c r="AA411" s="1"/>
      <c r="AB411" s="1"/>
      <c r="AC411" s="1"/>
      <c r="AD411" s="1"/>
    </row>
    <row r="412" spans="1:30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5"/>
      <c r="W412" s="15"/>
      <c r="X412" s="1"/>
      <c r="Y412" s="1"/>
      <c r="Z412" s="1"/>
      <c r="AA412" s="1"/>
      <c r="AB412" s="1"/>
      <c r="AC412" s="1"/>
      <c r="AD412" s="1"/>
    </row>
    <row r="413" spans="1:30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5"/>
      <c r="W413" s="15"/>
      <c r="X413" s="1"/>
      <c r="Y413" s="1"/>
      <c r="Z413" s="1"/>
      <c r="AA413" s="1"/>
      <c r="AB413" s="1"/>
      <c r="AC413" s="1"/>
      <c r="AD413" s="1"/>
    </row>
    <row r="414" spans="1:30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5"/>
      <c r="W414" s="15"/>
      <c r="X414" s="1"/>
      <c r="Y414" s="1"/>
      <c r="Z414" s="1"/>
      <c r="AA414" s="1"/>
      <c r="AB414" s="1"/>
      <c r="AC414" s="1"/>
      <c r="AD414" s="1"/>
    </row>
    <row r="415" spans="1:30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5"/>
      <c r="W415" s="15"/>
      <c r="X415" s="1"/>
      <c r="Y415" s="1"/>
      <c r="Z415" s="1"/>
      <c r="AA415" s="1"/>
      <c r="AB415" s="1"/>
      <c r="AC415" s="1"/>
      <c r="AD415" s="1"/>
    </row>
    <row r="416" spans="1:30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5"/>
      <c r="W416" s="15"/>
      <c r="X416" s="1"/>
      <c r="Y416" s="1"/>
      <c r="Z416" s="1"/>
      <c r="AA416" s="1"/>
      <c r="AB416" s="1"/>
      <c r="AC416" s="1"/>
      <c r="AD416" s="1"/>
    </row>
    <row r="417" spans="1:30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5"/>
      <c r="W417" s="15"/>
      <c r="X417" s="1"/>
      <c r="Y417" s="1"/>
      <c r="Z417" s="1"/>
      <c r="AA417" s="1"/>
      <c r="AB417" s="1"/>
      <c r="AC417" s="1"/>
      <c r="AD417" s="1"/>
    </row>
    <row r="418" spans="1:30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5"/>
      <c r="W418" s="15"/>
      <c r="X418" s="1"/>
      <c r="Y418" s="1"/>
      <c r="Z418" s="1"/>
      <c r="AA418" s="1"/>
      <c r="AB418" s="1"/>
      <c r="AC418" s="1"/>
      <c r="AD418" s="1"/>
    </row>
    <row r="419" spans="1:30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5"/>
      <c r="W419" s="15"/>
      <c r="X419" s="1"/>
      <c r="Y419" s="1"/>
      <c r="Z419" s="1"/>
      <c r="AA419" s="1"/>
      <c r="AB419" s="1"/>
      <c r="AC419" s="1"/>
      <c r="AD419" s="1"/>
    </row>
    <row r="420" spans="1:30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5"/>
      <c r="W420" s="15"/>
      <c r="X420" s="1"/>
      <c r="Y420" s="1"/>
      <c r="Z420" s="1"/>
      <c r="AA420" s="1"/>
      <c r="AB420" s="1"/>
      <c r="AC420" s="1"/>
      <c r="AD420" s="1"/>
    </row>
    <row r="421" spans="1:30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5"/>
      <c r="W421" s="15"/>
      <c r="X421" s="1"/>
      <c r="Y421" s="1"/>
      <c r="Z421" s="1"/>
      <c r="AA421" s="1"/>
      <c r="AB421" s="1"/>
      <c r="AC421" s="1"/>
      <c r="AD421" s="1"/>
    </row>
    <row r="422" spans="1:30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5"/>
      <c r="W422" s="15"/>
      <c r="X422" s="1"/>
      <c r="Y422" s="1"/>
      <c r="Z422" s="1"/>
      <c r="AA422" s="1"/>
      <c r="AB422" s="1"/>
      <c r="AC422" s="1"/>
      <c r="AD422" s="1"/>
    </row>
    <row r="423" spans="1:30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5"/>
      <c r="W423" s="15"/>
      <c r="X423" s="1"/>
      <c r="Y423" s="1"/>
      <c r="Z423" s="1"/>
      <c r="AA423" s="1"/>
      <c r="AB423" s="1"/>
      <c r="AC423" s="1"/>
      <c r="AD423" s="1"/>
    </row>
    <row r="424" spans="1:30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5"/>
      <c r="W424" s="15"/>
      <c r="X424" s="1"/>
      <c r="Y424" s="1"/>
      <c r="Z424" s="1"/>
      <c r="AA424" s="1"/>
      <c r="AB424" s="1"/>
      <c r="AC424" s="1"/>
      <c r="AD424" s="1"/>
    </row>
    <row r="425" spans="1:30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5"/>
      <c r="W425" s="15"/>
      <c r="X425" s="1"/>
      <c r="Y425" s="1"/>
      <c r="Z425" s="1"/>
      <c r="AA425" s="1"/>
      <c r="AB425" s="1"/>
      <c r="AC425" s="1"/>
      <c r="AD425" s="1"/>
    </row>
    <row r="426" spans="1:30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5"/>
      <c r="W426" s="15"/>
      <c r="X426" s="1"/>
      <c r="Y426" s="1"/>
      <c r="Z426" s="1"/>
      <c r="AA426" s="1"/>
      <c r="AB426" s="1"/>
      <c r="AC426" s="1"/>
      <c r="AD426" s="1"/>
    </row>
    <row r="427" spans="1:30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5"/>
      <c r="W427" s="15"/>
      <c r="X427" s="1"/>
      <c r="Y427" s="1"/>
      <c r="Z427" s="1"/>
      <c r="AA427" s="1"/>
      <c r="AB427" s="1"/>
      <c r="AC427" s="1"/>
      <c r="AD427" s="1"/>
    </row>
    <row r="428" spans="1:30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5"/>
      <c r="W428" s="15"/>
      <c r="X428" s="1"/>
      <c r="Y428" s="1"/>
      <c r="Z428" s="1"/>
      <c r="AA428" s="1"/>
      <c r="AB428" s="1"/>
      <c r="AC428" s="1"/>
      <c r="AD428" s="1"/>
    </row>
    <row r="429" spans="1:30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5"/>
      <c r="W429" s="15"/>
      <c r="X429" s="1"/>
      <c r="Y429" s="1"/>
      <c r="Z429" s="1"/>
      <c r="AA429" s="1"/>
      <c r="AB429" s="1"/>
      <c r="AC429" s="1"/>
      <c r="AD429" s="1"/>
    </row>
    <row r="430" spans="1:30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5"/>
      <c r="W430" s="15"/>
      <c r="X430" s="1"/>
      <c r="Y430" s="1"/>
      <c r="Z430" s="1"/>
      <c r="AA430" s="1"/>
      <c r="AB430" s="1"/>
      <c r="AC430" s="1"/>
      <c r="AD430" s="1"/>
    </row>
    <row r="431" spans="1:30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5"/>
      <c r="W431" s="15"/>
      <c r="X431" s="1"/>
      <c r="Y431" s="1"/>
      <c r="Z431" s="1"/>
      <c r="AA431" s="1"/>
      <c r="AB431" s="1"/>
      <c r="AC431" s="1"/>
      <c r="AD431" s="1"/>
    </row>
    <row r="432" spans="1:30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5"/>
      <c r="W432" s="15"/>
      <c r="X432" s="1"/>
      <c r="Y432" s="1"/>
      <c r="Z432" s="1"/>
      <c r="AA432" s="1"/>
      <c r="AB432" s="1"/>
      <c r="AC432" s="1"/>
      <c r="AD432" s="1"/>
    </row>
    <row r="433" spans="1:30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5"/>
      <c r="W433" s="15"/>
      <c r="X433" s="1"/>
      <c r="Y433" s="1"/>
      <c r="Z433" s="1"/>
      <c r="AA433" s="1"/>
      <c r="AB433" s="1"/>
      <c r="AC433" s="1"/>
      <c r="AD433" s="1"/>
    </row>
    <row r="434" spans="1:30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5"/>
      <c r="W434" s="15"/>
      <c r="X434" s="1"/>
      <c r="Y434" s="1"/>
      <c r="Z434" s="1"/>
      <c r="AA434" s="1"/>
      <c r="AB434" s="1"/>
      <c r="AC434" s="1"/>
      <c r="AD434" s="1"/>
    </row>
    <row r="435" spans="1:30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5"/>
      <c r="W435" s="15"/>
      <c r="X435" s="1"/>
      <c r="Y435" s="1"/>
      <c r="Z435" s="1"/>
      <c r="AA435" s="1"/>
      <c r="AB435" s="1"/>
      <c r="AC435" s="1"/>
      <c r="AD435" s="1"/>
    </row>
    <row r="436" spans="1:30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5"/>
      <c r="W436" s="15"/>
      <c r="X436" s="1"/>
      <c r="Y436" s="1"/>
      <c r="Z436" s="1"/>
      <c r="AA436" s="1"/>
      <c r="AB436" s="1"/>
      <c r="AC436" s="1"/>
      <c r="AD436" s="1"/>
    </row>
    <row r="437" spans="1:30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5"/>
      <c r="W437" s="15"/>
      <c r="X437" s="1"/>
      <c r="Y437" s="1"/>
      <c r="Z437" s="1"/>
      <c r="AA437" s="1"/>
      <c r="AB437" s="1"/>
      <c r="AC437" s="1"/>
      <c r="AD437" s="1"/>
    </row>
    <row r="438" spans="1:30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5"/>
      <c r="W438" s="15"/>
      <c r="X438" s="1"/>
      <c r="Y438" s="1"/>
      <c r="Z438" s="1"/>
      <c r="AA438" s="1"/>
      <c r="AB438" s="1"/>
      <c r="AC438" s="1"/>
      <c r="AD438" s="1"/>
    </row>
    <row r="439" spans="1:30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5"/>
      <c r="W439" s="15"/>
      <c r="X439" s="1"/>
      <c r="Y439" s="1"/>
      <c r="Z439" s="1"/>
      <c r="AA439" s="1"/>
      <c r="AB439" s="1"/>
      <c r="AC439" s="1"/>
      <c r="AD439" s="1"/>
    </row>
    <row r="440" spans="1:30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5"/>
      <c r="W440" s="15"/>
      <c r="X440" s="1"/>
      <c r="Y440" s="1"/>
      <c r="Z440" s="1"/>
      <c r="AA440" s="1"/>
      <c r="AB440" s="1"/>
      <c r="AC440" s="1"/>
      <c r="AD440" s="1"/>
    </row>
    <row r="441" spans="1:30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5"/>
      <c r="W441" s="15"/>
      <c r="X441" s="1"/>
      <c r="Y441" s="1"/>
      <c r="Z441" s="1"/>
      <c r="AA441" s="1"/>
      <c r="AB441" s="1"/>
      <c r="AC441" s="1"/>
      <c r="AD441" s="1"/>
    </row>
    <row r="442" spans="1:30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5"/>
      <c r="W442" s="15"/>
      <c r="X442" s="1"/>
      <c r="Y442" s="1"/>
      <c r="Z442" s="1"/>
      <c r="AA442" s="1"/>
      <c r="AB442" s="1"/>
      <c r="AC442" s="1"/>
      <c r="AD442" s="1"/>
    </row>
    <row r="443" spans="1:30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5"/>
      <c r="W443" s="15"/>
      <c r="X443" s="1"/>
      <c r="Y443" s="1"/>
      <c r="Z443" s="1"/>
      <c r="AA443" s="1"/>
      <c r="AB443" s="1"/>
      <c r="AC443" s="1"/>
      <c r="AD443" s="1"/>
    </row>
    <row r="444" spans="1:30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5"/>
      <c r="W444" s="15"/>
      <c r="X444" s="1"/>
      <c r="Y444" s="1"/>
      <c r="Z444" s="1"/>
      <c r="AA444" s="1"/>
      <c r="AB444" s="1"/>
      <c r="AC444" s="1"/>
      <c r="AD444" s="1"/>
    </row>
    <row r="445" spans="1:30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5"/>
      <c r="W445" s="15"/>
      <c r="X445" s="1"/>
      <c r="Y445" s="1"/>
      <c r="Z445" s="1"/>
      <c r="AA445" s="1"/>
      <c r="AB445" s="1"/>
      <c r="AC445" s="1"/>
      <c r="AD445" s="1"/>
    </row>
    <row r="446" spans="1:30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5"/>
      <c r="W446" s="15"/>
      <c r="X446" s="1"/>
      <c r="Y446" s="1"/>
      <c r="Z446" s="1"/>
      <c r="AA446" s="1"/>
      <c r="AB446" s="1"/>
      <c r="AC446" s="1"/>
      <c r="AD446" s="1"/>
    </row>
    <row r="447" spans="1:30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5"/>
      <c r="W447" s="15"/>
      <c r="X447" s="1"/>
      <c r="Y447" s="1"/>
      <c r="Z447" s="1"/>
      <c r="AA447" s="1"/>
      <c r="AB447" s="1"/>
      <c r="AC447" s="1"/>
      <c r="AD447" s="1"/>
    </row>
    <row r="448" spans="1:30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5"/>
      <c r="W448" s="15"/>
      <c r="X448" s="1"/>
      <c r="Y448" s="1"/>
      <c r="Z448" s="1"/>
      <c r="AA448" s="1"/>
      <c r="AB448" s="1"/>
      <c r="AC448" s="1"/>
      <c r="AD448" s="1"/>
    </row>
    <row r="449" spans="1:30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5"/>
      <c r="W449" s="15"/>
      <c r="X449" s="1"/>
      <c r="Y449" s="1"/>
      <c r="Z449" s="1"/>
      <c r="AA449" s="1"/>
      <c r="AB449" s="1"/>
      <c r="AC449" s="1"/>
      <c r="AD449" s="1"/>
    </row>
    <row r="450" spans="1:30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5"/>
      <c r="W450" s="15"/>
      <c r="X450" s="1"/>
      <c r="Y450" s="1"/>
      <c r="Z450" s="1"/>
      <c r="AA450" s="1"/>
      <c r="AB450" s="1"/>
      <c r="AC450" s="1"/>
      <c r="AD450" s="1"/>
    </row>
    <row r="451" spans="1:30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5"/>
      <c r="W451" s="15"/>
      <c r="X451" s="1"/>
      <c r="Y451" s="1"/>
      <c r="Z451" s="1"/>
      <c r="AA451" s="1"/>
      <c r="AB451" s="1"/>
      <c r="AC451" s="1"/>
      <c r="AD451" s="1"/>
    </row>
    <row r="452" spans="1:30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5"/>
      <c r="W452" s="15"/>
      <c r="X452" s="1"/>
      <c r="Y452" s="1"/>
      <c r="Z452" s="1"/>
      <c r="AA452" s="1"/>
      <c r="AB452" s="1"/>
      <c r="AC452" s="1"/>
      <c r="AD452" s="1"/>
    </row>
    <row r="453" spans="1:30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5"/>
      <c r="W453" s="15"/>
      <c r="X453" s="1"/>
      <c r="Y453" s="1"/>
      <c r="Z453" s="1"/>
      <c r="AA453" s="1"/>
      <c r="AB453" s="1"/>
      <c r="AC453" s="1"/>
      <c r="AD453" s="1"/>
    </row>
    <row r="454" spans="1:30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5"/>
      <c r="W454" s="15"/>
      <c r="X454" s="1"/>
      <c r="Y454" s="1"/>
      <c r="Z454" s="1"/>
      <c r="AA454" s="1"/>
      <c r="AB454" s="1"/>
      <c r="AC454" s="1"/>
      <c r="AD454" s="1"/>
    </row>
    <row r="455" spans="1:30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5"/>
      <c r="W455" s="15"/>
      <c r="X455" s="1"/>
      <c r="Y455" s="1"/>
      <c r="Z455" s="1"/>
      <c r="AA455" s="1"/>
      <c r="AB455" s="1"/>
      <c r="AC455" s="1"/>
      <c r="AD455" s="1"/>
    </row>
    <row r="456" spans="1:30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5"/>
      <c r="W456" s="15"/>
      <c r="X456" s="1"/>
      <c r="Y456" s="1"/>
      <c r="Z456" s="1"/>
      <c r="AA456" s="1"/>
      <c r="AB456" s="1"/>
      <c r="AC456" s="1"/>
      <c r="AD456" s="1"/>
    </row>
    <row r="457" spans="1:30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5"/>
      <c r="W457" s="15"/>
      <c r="X457" s="1"/>
      <c r="Y457" s="1"/>
      <c r="Z457" s="1"/>
      <c r="AA457" s="1"/>
      <c r="AB457" s="1"/>
      <c r="AC457" s="1"/>
      <c r="AD457" s="1"/>
    </row>
    <row r="458" spans="1:30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5"/>
      <c r="W458" s="15"/>
      <c r="X458" s="1"/>
      <c r="Y458" s="1"/>
      <c r="Z458" s="1"/>
      <c r="AA458" s="1"/>
      <c r="AB458" s="1"/>
      <c r="AC458" s="1"/>
      <c r="AD458" s="1"/>
    </row>
    <row r="459" spans="1:30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5"/>
      <c r="W459" s="15"/>
      <c r="X459" s="1"/>
      <c r="Y459" s="1"/>
      <c r="Z459" s="1"/>
      <c r="AA459" s="1"/>
      <c r="AB459" s="1"/>
      <c r="AC459" s="1"/>
      <c r="AD459" s="1"/>
    </row>
    <row r="460" spans="1:30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5"/>
      <c r="W460" s="15"/>
      <c r="X460" s="1"/>
      <c r="Y460" s="1"/>
      <c r="Z460" s="1"/>
      <c r="AA460" s="1"/>
      <c r="AB460" s="1"/>
      <c r="AC460" s="1"/>
      <c r="AD460" s="1"/>
    </row>
    <row r="461" spans="1:30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5"/>
      <c r="W461" s="15"/>
      <c r="X461" s="1"/>
      <c r="Y461" s="1"/>
      <c r="Z461" s="1"/>
      <c r="AA461" s="1"/>
      <c r="AB461" s="1"/>
      <c r="AC461" s="1"/>
      <c r="AD461" s="1"/>
    </row>
    <row r="462" spans="1:30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5"/>
      <c r="W462" s="15"/>
      <c r="X462" s="1"/>
      <c r="Y462" s="1"/>
      <c r="Z462" s="1"/>
      <c r="AA462" s="1"/>
      <c r="AB462" s="1"/>
      <c r="AC462" s="1"/>
      <c r="AD462" s="1"/>
    </row>
    <row r="463" spans="1:30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5"/>
      <c r="W463" s="15"/>
      <c r="X463" s="1"/>
      <c r="Y463" s="1"/>
      <c r="Z463" s="1"/>
      <c r="AA463" s="1"/>
      <c r="AB463" s="1"/>
      <c r="AC463" s="1"/>
      <c r="AD463" s="1"/>
    </row>
    <row r="464" spans="1:30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5"/>
      <c r="W464" s="15"/>
      <c r="X464" s="1"/>
      <c r="Y464" s="1"/>
      <c r="Z464" s="1"/>
      <c r="AA464" s="1"/>
      <c r="AB464" s="1"/>
      <c r="AC464" s="1"/>
      <c r="AD464" s="1"/>
    </row>
    <row r="465" spans="1:30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5"/>
      <c r="W465" s="15"/>
      <c r="X465" s="1"/>
      <c r="Y465" s="1"/>
      <c r="Z465" s="1"/>
      <c r="AA465" s="1"/>
      <c r="AB465" s="1"/>
      <c r="AC465" s="1"/>
      <c r="AD465" s="1"/>
    </row>
    <row r="466" spans="1:30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5"/>
      <c r="W466" s="15"/>
      <c r="X466" s="1"/>
      <c r="Y466" s="1"/>
      <c r="Z466" s="1"/>
      <c r="AA466" s="1"/>
      <c r="AB466" s="1"/>
      <c r="AC466" s="1"/>
      <c r="AD466" s="1"/>
    </row>
    <row r="467" spans="1:30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5"/>
      <c r="W467" s="15"/>
      <c r="X467" s="1"/>
      <c r="Y467" s="1"/>
      <c r="Z467" s="1"/>
      <c r="AA467" s="1"/>
      <c r="AB467" s="1"/>
      <c r="AC467" s="1"/>
      <c r="AD467" s="1"/>
    </row>
    <row r="468" spans="1:30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5"/>
      <c r="W468" s="15"/>
      <c r="X468" s="1"/>
      <c r="Y468" s="1"/>
      <c r="Z468" s="1"/>
      <c r="AA468" s="1"/>
      <c r="AB468" s="1"/>
      <c r="AC468" s="1"/>
      <c r="AD468" s="1"/>
    </row>
    <row r="469" spans="1:30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5"/>
      <c r="W469" s="15"/>
      <c r="X469" s="1"/>
      <c r="Y469" s="1"/>
      <c r="Z469" s="1"/>
      <c r="AA469" s="1"/>
      <c r="AB469" s="1"/>
      <c r="AC469" s="1"/>
      <c r="AD469" s="1"/>
    </row>
    <row r="470" spans="1:30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5"/>
      <c r="W470" s="15"/>
      <c r="X470" s="1"/>
      <c r="Y470" s="1"/>
      <c r="Z470" s="1"/>
      <c r="AA470" s="1"/>
      <c r="AB470" s="1"/>
      <c r="AC470" s="1"/>
      <c r="AD470" s="1"/>
    </row>
    <row r="471" spans="1:30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5"/>
      <c r="W471" s="15"/>
      <c r="X471" s="1"/>
      <c r="Y471" s="1"/>
      <c r="Z471" s="1"/>
      <c r="AA471" s="1"/>
      <c r="AB471" s="1"/>
      <c r="AC471" s="1"/>
      <c r="AD471" s="1"/>
    </row>
    <row r="472" spans="1:30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5"/>
      <c r="W472" s="15"/>
      <c r="X472" s="1"/>
      <c r="Y472" s="1"/>
      <c r="Z472" s="1"/>
      <c r="AA472" s="1"/>
      <c r="AB472" s="1"/>
      <c r="AC472" s="1"/>
      <c r="AD472" s="1"/>
    </row>
    <row r="473" spans="1:30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5"/>
      <c r="W473" s="15"/>
      <c r="X473" s="1"/>
      <c r="Y473" s="1"/>
      <c r="Z473" s="1"/>
      <c r="AA473" s="1"/>
      <c r="AB473" s="1"/>
      <c r="AC473" s="1"/>
      <c r="AD473" s="1"/>
    </row>
    <row r="474" spans="1:30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5"/>
      <c r="W474" s="15"/>
      <c r="X474" s="1"/>
      <c r="Y474" s="1"/>
      <c r="Z474" s="1"/>
      <c r="AA474" s="1"/>
      <c r="AB474" s="1"/>
      <c r="AC474" s="1"/>
      <c r="AD474" s="1"/>
    </row>
    <row r="475" spans="1:30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5"/>
      <c r="W475" s="15"/>
      <c r="X475" s="1"/>
      <c r="Y475" s="1"/>
      <c r="Z475" s="1"/>
      <c r="AA475" s="1"/>
      <c r="AB475" s="1"/>
      <c r="AC475" s="1"/>
      <c r="AD475" s="1"/>
    </row>
    <row r="476" spans="1:30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5"/>
      <c r="W476" s="15"/>
      <c r="X476" s="1"/>
      <c r="Y476" s="1"/>
      <c r="Z476" s="1"/>
      <c r="AA476" s="1"/>
      <c r="AB476" s="1"/>
      <c r="AC476" s="1"/>
      <c r="AD476" s="1"/>
    </row>
    <row r="477" spans="1:30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5"/>
      <c r="W477" s="15"/>
      <c r="X477" s="1"/>
      <c r="Y477" s="1"/>
      <c r="Z477" s="1"/>
      <c r="AA477" s="1"/>
      <c r="AB477" s="1"/>
      <c r="AC477" s="1"/>
      <c r="AD477" s="1"/>
    </row>
    <row r="478" spans="1:30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5"/>
      <c r="W478" s="15"/>
      <c r="X478" s="1"/>
      <c r="Y478" s="1"/>
      <c r="Z478" s="1"/>
      <c r="AA478" s="1"/>
      <c r="AB478" s="1"/>
      <c r="AC478" s="1"/>
      <c r="AD478" s="1"/>
    </row>
    <row r="479" spans="1:30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5"/>
      <c r="W479" s="15"/>
      <c r="X479" s="1"/>
      <c r="Y479" s="1"/>
      <c r="Z479" s="1"/>
      <c r="AA479" s="1"/>
      <c r="AB479" s="1"/>
      <c r="AC479" s="1"/>
      <c r="AD479" s="1"/>
    </row>
    <row r="480" spans="1:30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5"/>
      <c r="W480" s="15"/>
      <c r="X480" s="1"/>
      <c r="Y480" s="1"/>
      <c r="Z480" s="1"/>
      <c r="AA480" s="1"/>
      <c r="AB480" s="1"/>
      <c r="AC480" s="1"/>
      <c r="AD480" s="1"/>
    </row>
    <row r="481" spans="1:30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5"/>
      <c r="W481" s="15"/>
      <c r="X481" s="1"/>
      <c r="Y481" s="1"/>
      <c r="Z481" s="1"/>
      <c r="AA481" s="1"/>
      <c r="AB481" s="1"/>
      <c r="AC481" s="1"/>
      <c r="AD481" s="1"/>
    </row>
    <row r="482" spans="1:30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5"/>
      <c r="W482" s="15"/>
      <c r="X482" s="1"/>
      <c r="Y482" s="1"/>
      <c r="Z482" s="1"/>
      <c r="AA482" s="1"/>
      <c r="AB482" s="1"/>
      <c r="AC482" s="1"/>
      <c r="AD482" s="1"/>
    </row>
    <row r="483" spans="1:30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5"/>
      <c r="W483" s="15"/>
      <c r="X483" s="1"/>
      <c r="Y483" s="1"/>
      <c r="Z483" s="1"/>
      <c r="AA483" s="1"/>
      <c r="AB483" s="1"/>
      <c r="AC483" s="1"/>
      <c r="AD483" s="1"/>
    </row>
    <row r="484" spans="1:30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5"/>
      <c r="W484" s="15"/>
      <c r="X484" s="1"/>
      <c r="Y484" s="1"/>
      <c r="Z484" s="1"/>
      <c r="AA484" s="1"/>
      <c r="AB484" s="1"/>
      <c r="AC484" s="1"/>
      <c r="AD484" s="1"/>
    </row>
    <row r="485" spans="1:30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5"/>
      <c r="W485" s="15"/>
      <c r="X485" s="1"/>
      <c r="Y485" s="1"/>
      <c r="Z485" s="1"/>
      <c r="AA485" s="1"/>
      <c r="AB485" s="1"/>
      <c r="AC485" s="1"/>
      <c r="AD485" s="1"/>
    </row>
    <row r="486" spans="1:30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5"/>
      <c r="W486" s="15"/>
      <c r="X486" s="1"/>
      <c r="Y486" s="1"/>
      <c r="Z486" s="1"/>
      <c r="AA486" s="1"/>
      <c r="AB486" s="1"/>
      <c r="AC486" s="1"/>
      <c r="AD486" s="1"/>
    </row>
    <row r="487" spans="1:30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5"/>
      <c r="W487" s="15"/>
      <c r="X487" s="1"/>
      <c r="Y487" s="1"/>
      <c r="Z487" s="1"/>
      <c r="AA487" s="1"/>
      <c r="AB487" s="1"/>
      <c r="AC487" s="1"/>
      <c r="AD487" s="1"/>
    </row>
    <row r="488" spans="1:30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5"/>
      <c r="W488" s="15"/>
      <c r="X488" s="1"/>
      <c r="Y488" s="1"/>
      <c r="Z488" s="1"/>
      <c r="AA488" s="1"/>
      <c r="AB488" s="1"/>
      <c r="AC488" s="1"/>
      <c r="AD488" s="1"/>
    </row>
    <row r="489" spans="1:30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5"/>
      <c r="W489" s="15"/>
      <c r="X489" s="1"/>
      <c r="Y489" s="1"/>
      <c r="Z489" s="1"/>
      <c r="AA489" s="1"/>
      <c r="AB489" s="1"/>
      <c r="AC489" s="1"/>
      <c r="AD489" s="1"/>
    </row>
    <row r="490" spans="1:30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5"/>
      <c r="W490" s="15"/>
      <c r="X490" s="1"/>
      <c r="Y490" s="1"/>
      <c r="Z490" s="1"/>
      <c r="AA490" s="1"/>
      <c r="AB490" s="1"/>
      <c r="AC490" s="1"/>
      <c r="AD490" s="1"/>
    </row>
    <row r="491" spans="1:30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5"/>
      <c r="W491" s="15"/>
      <c r="X491" s="1"/>
      <c r="Y491" s="1"/>
      <c r="Z491" s="1"/>
      <c r="AA491" s="1"/>
      <c r="AB491" s="1"/>
      <c r="AC491" s="1"/>
      <c r="AD491" s="1"/>
    </row>
    <row r="492" spans="1:30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5"/>
      <c r="W492" s="15"/>
      <c r="X492" s="1"/>
      <c r="Y492" s="1"/>
      <c r="Z492" s="1"/>
      <c r="AA492" s="1"/>
      <c r="AB492" s="1"/>
      <c r="AC492" s="1"/>
      <c r="AD492" s="1"/>
    </row>
    <row r="493" spans="1:30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5"/>
      <c r="W493" s="15"/>
      <c r="X493" s="1"/>
      <c r="Y493" s="1"/>
      <c r="Z493" s="1"/>
      <c r="AA493" s="1"/>
      <c r="AB493" s="1"/>
      <c r="AC493" s="1"/>
      <c r="AD493" s="1"/>
    </row>
    <row r="494" spans="1:30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5"/>
      <c r="W494" s="15"/>
      <c r="X494" s="1"/>
      <c r="Y494" s="1"/>
      <c r="Z494" s="1"/>
      <c r="AA494" s="1"/>
      <c r="AB494" s="1"/>
      <c r="AC494" s="1"/>
      <c r="AD494" s="1"/>
    </row>
    <row r="495" spans="1:30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5"/>
      <c r="W495" s="15"/>
      <c r="X495" s="1"/>
      <c r="Y495" s="1"/>
      <c r="Z495" s="1"/>
      <c r="AA495" s="1"/>
      <c r="AB495" s="1"/>
      <c r="AC495" s="1"/>
      <c r="AD495" s="1"/>
    </row>
    <row r="496" spans="1:30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5"/>
      <c r="W496" s="15"/>
      <c r="X496" s="1"/>
      <c r="Y496" s="1"/>
      <c r="Z496" s="1"/>
      <c r="AA496" s="1"/>
      <c r="AB496" s="1"/>
      <c r="AC496" s="1"/>
      <c r="AD496" s="1"/>
    </row>
    <row r="497" spans="1:30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5"/>
      <c r="W497" s="15"/>
      <c r="X497" s="1"/>
      <c r="Y497" s="1"/>
      <c r="Z497" s="1"/>
      <c r="AA497" s="1"/>
      <c r="AB497" s="1"/>
      <c r="AC497" s="1"/>
      <c r="AD497" s="1"/>
    </row>
    <row r="498" spans="1:30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5"/>
      <c r="W498" s="15"/>
      <c r="X498" s="1"/>
      <c r="Y498" s="1"/>
      <c r="Z498" s="1"/>
      <c r="AA498" s="1"/>
      <c r="AB498" s="1"/>
      <c r="AC498" s="1"/>
      <c r="AD498" s="1"/>
    </row>
    <row r="499" spans="1:30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5"/>
      <c r="W499" s="15"/>
      <c r="X499" s="1"/>
      <c r="Y499" s="1"/>
      <c r="Z499" s="1"/>
      <c r="AA499" s="1"/>
      <c r="AB499" s="1"/>
      <c r="AC499" s="1"/>
      <c r="AD499" s="1"/>
    </row>
    <row r="500" spans="1:30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5"/>
      <c r="W500" s="15"/>
      <c r="X500" s="1"/>
      <c r="Y500" s="1"/>
      <c r="Z500" s="1"/>
      <c r="AA500" s="1"/>
      <c r="AB500" s="1"/>
      <c r="AC500" s="1"/>
      <c r="AD500" s="1"/>
    </row>
    <row r="501" spans="1:30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5"/>
      <c r="W501" s="15"/>
      <c r="X501" s="1"/>
      <c r="Y501" s="1"/>
      <c r="Z501" s="1"/>
      <c r="AA501" s="1"/>
      <c r="AB501" s="1"/>
      <c r="AC501" s="1"/>
      <c r="AD501" s="1"/>
    </row>
    <row r="502" spans="1:30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5"/>
      <c r="W502" s="15"/>
      <c r="X502" s="1"/>
      <c r="Y502" s="1"/>
      <c r="Z502" s="1"/>
      <c r="AA502" s="1"/>
      <c r="AB502" s="1"/>
      <c r="AC502" s="1"/>
      <c r="AD502" s="1"/>
    </row>
    <row r="503" spans="1:30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5"/>
      <c r="W503" s="15"/>
      <c r="X503" s="1"/>
      <c r="Y503" s="1"/>
      <c r="Z503" s="1"/>
      <c r="AA503" s="1"/>
      <c r="AB503" s="1"/>
      <c r="AC503" s="1"/>
      <c r="AD503" s="1"/>
    </row>
    <row r="504" spans="1:30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5"/>
      <c r="W504" s="15"/>
      <c r="X504" s="1"/>
      <c r="Y504" s="1"/>
      <c r="Z504" s="1"/>
      <c r="AA504" s="1"/>
      <c r="AB504" s="1"/>
      <c r="AC504" s="1"/>
      <c r="AD504" s="1"/>
    </row>
    <row r="505" spans="1:30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5"/>
      <c r="W505" s="15"/>
      <c r="X505" s="1"/>
      <c r="Y505" s="1"/>
      <c r="Z505" s="1"/>
      <c r="AA505" s="1"/>
      <c r="AB505" s="1"/>
      <c r="AC505" s="1"/>
      <c r="AD505" s="1"/>
    </row>
    <row r="506" spans="1:30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5"/>
      <c r="W506" s="15"/>
      <c r="X506" s="1"/>
      <c r="Y506" s="1"/>
      <c r="Z506" s="1"/>
      <c r="AA506" s="1"/>
      <c r="AB506" s="1"/>
      <c r="AC506" s="1"/>
      <c r="AD506" s="1"/>
    </row>
    <row r="507" spans="1:30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5"/>
      <c r="W507" s="15"/>
      <c r="X507" s="1"/>
      <c r="Y507" s="1"/>
      <c r="Z507" s="1"/>
      <c r="AA507" s="1"/>
      <c r="AB507" s="1"/>
      <c r="AC507" s="1"/>
      <c r="AD507" s="1"/>
    </row>
    <row r="508" spans="1:30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5"/>
      <c r="W508" s="15"/>
      <c r="X508" s="1"/>
      <c r="Y508" s="1"/>
      <c r="Z508" s="1"/>
      <c r="AA508" s="1"/>
      <c r="AB508" s="1"/>
      <c r="AC508" s="1"/>
      <c r="AD508" s="1"/>
    </row>
    <row r="509" spans="1:30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5"/>
      <c r="W509" s="15"/>
      <c r="X509" s="1"/>
      <c r="Y509" s="1"/>
      <c r="Z509" s="1"/>
      <c r="AA509" s="1"/>
      <c r="AB509" s="1"/>
      <c r="AC509" s="1"/>
      <c r="AD509" s="1"/>
    </row>
    <row r="510" spans="1:30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5"/>
      <c r="W510" s="15"/>
      <c r="X510" s="1"/>
      <c r="Y510" s="1"/>
      <c r="Z510" s="1"/>
      <c r="AA510" s="1"/>
      <c r="AB510" s="1"/>
      <c r="AC510" s="1"/>
      <c r="AD510" s="1"/>
    </row>
    <row r="511" spans="1:30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5"/>
      <c r="W511" s="15"/>
      <c r="X511" s="1"/>
      <c r="Y511" s="1"/>
      <c r="Z511" s="1"/>
      <c r="AA511" s="1"/>
      <c r="AB511" s="1"/>
      <c r="AC511" s="1"/>
      <c r="AD511" s="1"/>
    </row>
    <row r="512" spans="1:30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5"/>
      <c r="W512" s="15"/>
      <c r="X512" s="1"/>
      <c r="Y512" s="1"/>
      <c r="Z512" s="1"/>
      <c r="AA512" s="1"/>
      <c r="AB512" s="1"/>
      <c r="AC512" s="1"/>
      <c r="AD512" s="1"/>
    </row>
    <row r="513" spans="1:30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5"/>
      <c r="W513" s="15"/>
      <c r="X513" s="1"/>
      <c r="Y513" s="1"/>
      <c r="Z513" s="1"/>
      <c r="AA513" s="1"/>
      <c r="AB513" s="1"/>
      <c r="AC513" s="1"/>
      <c r="AD513" s="1"/>
    </row>
    <row r="514" spans="1:30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5"/>
      <c r="W514" s="15"/>
      <c r="X514" s="1"/>
      <c r="Y514" s="1"/>
      <c r="Z514" s="1"/>
      <c r="AA514" s="1"/>
      <c r="AB514" s="1"/>
      <c r="AC514" s="1"/>
      <c r="AD514" s="1"/>
    </row>
    <row r="515" spans="1:30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5"/>
      <c r="W515" s="15"/>
      <c r="X515" s="1"/>
      <c r="Y515" s="1"/>
      <c r="Z515" s="1"/>
      <c r="AA515" s="1"/>
      <c r="AB515" s="1"/>
      <c r="AC515" s="1"/>
      <c r="AD515" s="1"/>
    </row>
    <row r="516" spans="1:30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5"/>
      <c r="W516" s="15"/>
      <c r="X516" s="1"/>
      <c r="Y516" s="1"/>
      <c r="Z516" s="1"/>
      <c r="AA516" s="1"/>
      <c r="AB516" s="1"/>
      <c r="AC516" s="1"/>
      <c r="AD516" s="1"/>
    </row>
    <row r="517" spans="1:30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5"/>
      <c r="W517" s="15"/>
      <c r="X517" s="1"/>
      <c r="Y517" s="1"/>
      <c r="Z517" s="1"/>
      <c r="AA517" s="1"/>
      <c r="AB517" s="1"/>
      <c r="AC517" s="1"/>
      <c r="AD517" s="1"/>
    </row>
    <row r="518" spans="1:30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5"/>
      <c r="W518" s="15"/>
      <c r="X518" s="1"/>
      <c r="Y518" s="1"/>
      <c r="Z518" s="1"/>
      <c r="AA518" s="1"/>
      <c r="AB518" s="1"/>
      <c r="AC518" s="1"/>
      <c r="AD518" s="1"/>
    </row>
    <row r="519" spans="1:30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5"/>
      <c r="W519" s="15"/>
      <c r="X519" s="1"/>
      <c r="Y519" s="1"/>
      <c r="Z519" s="1"/>
      <c r="AA519" s="1"/>
      <c r="AB519" s="1"/>
      <c r="AC519" s="1"/>
      <c r="AD519" s="1"/>
    </row>
    <row r="520" spans="1:30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5"/>
      <c r="W520" s="15"/>
      <c r="X520" s="1"/>
      <c r="Y520" s="1"/>
      <c r="Z520" s="1"/>
      <c r="AA520" s="1"/>
      <c r="AB520" s="1"/>
      <c r="AC520" s="1"/>
      <c r="AD520" s="1"/>
    </row>
    <row r="521" spans="1:30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5"/>
      <c r="W521" s="15"/>
      <c r="X521" s="1"/>
      <c r="Y521" s="1"/>
      <c r="Z521" s="1"/>
      <c r="AA521" s="1"/>
      <c r="AB521" s="1"/>
      <c r="AC521" s="1"/>
      <c r="AD521" s="1"/>
    </row>
    <row r="522" spans="1:30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5"/>
      <c r="W522" s="15"/>
      <c r="X522" s="1"/>
      <c r="Y522" s="1"/>
      <c r="Z522" s="1"/>
      <c r="AA522" s="1"/>
      <c r="AB522" s="1"/>
      <c r="AC522" s="1"/>
      <c r="AD522" s="1"/>
    </row>
    <row r="523" spans="1:30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5"/>
      <c r="W523" s="15"/>
      <c r="X523" s="1"/>
      <c r="Y523" s="1"/>
      <c r="Z523" s="1"/>
      <c r="AA523" s="1"/>
      <c r="AB523" s="1"/>
      <c r="AC523" s="1"/>
      <c r="AD523" s="1"/>
    </row>
    <row r="524" spans="1:30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5"/>
      <c r="W524" s="15"/>
      <c r="X524" s="1"/>
      <c r="Y524" s="1"/>
      <c r="Z524" s="1"/>
      <c r="AA524" s="1"/>
      <c r="AB524" s="1"/>
      <c r="AC524" s="1"/>
      <c r="AD524" s="1"/>
    </row>
    <row r="525" spans="1:30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5"/>
      <c r="W525" s="15"/>
      <c r="X525" s="1"/>
      <c r="Y525" s="1"/>
      <c r="Z525" s="1"/>
      <c r="AA525" s="1"/>
      <c r="AB525" s="1"/>
      <c r="AC525" s="1"/>
      <c r="AD525" s="1"/>
    </row>
    <row r="526" spans="1:30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5"/>
      <c r="W526" s="15"/>
      <c r="X526" s="1"/>
      <c r="Y526" s="1"/>
      <c r="Z526" s="1"/>
      <c r="AA526" s="1"/>
      <c r="AB526" s="1"/>
      <c r="AC526" s="1"/>
      <c r="AD526" s="1"/>
    </row>
    <row r="527" spans="1:30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5"/>
      <c r="W527" s="15"/>
      <c r="X527" s="1"/>
      <c r="Y527" s="1"/>
      <c r="Z527" s="1"/>
      <c r="AA527" s="1"/>
      <c r="AB527" s="1"/>
      <c r="AC527" s="1"/>
      <c r="AD527" s="1"/>
    </row>
    <row r="528" spans="1:30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5"/>
      <c r="W528" s="15"/>
      <c r="X528" s="1"/>
      <c r="Y528" s="1"/>
      <c r="Z528" s="1"/>
      <c r="AA528" s="1"/>
      <c r="AB528" s="1"/>
      <c r="AC528" s="1"/>
      <c r="AD528" s="1"/>
    </row>
    <row r="529" spans="1:30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5"/>
      <c r="W529" s="15"/>
      <c r="X529" s="1"/>
      <c r="Y529" s="1"/>
      <c r="Z529" s="1"/>
      <c r="AA529" s="1"/>
      <c r="AB529" s="1"/>
      <c r="AC529" s="1"/>
      <c r="AD529" s="1"/>
    </row>
    <row r="530" spans="1:30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5"/>
      <c r="W530" s="15"/>
      <c r="X530" s="1"/>
      <c r="Y530" s="1"/>
      <c r="Z530" s="1"/>
      <c r="AA530" s="1"/>
      <c r="AB530" s="1"/>
      <c r="AC530" s="1"/>
      <c r="AD530" s="1"/>
    </row>
    <row r="531" spans="1:30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5"/>
      <c r="W531" s="15"/>
      <c r="X531" s="1"/>
      <c r="Y531" s="1"/>
      <c r="Z531" s="1"/>
      <c r="AA531" s="1"/>
      <c r="AB531" s="1"/>
      <c r="AC531" s="1"/>
      <c r="AD531" s="1"/>
    </row>
    <row r="532" spans="1:30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5"/>
      <c r="W532" s="15"/>
      <c r="X532" s="1"/>
      <c r="Y532" s="1"/>
      <c r="Z532" s="1"/>
      <c r="AA532" s="1"/>
      <c r="AB532" s="1"/>
      <c r="AC532" s="1"/>
      <c r="AD532" s="1"/>
    </row>
    <row r="533" spans="1:30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5"/>
      <c r="W533" s="15"/>
      <c r="X533" s="1"/>
      <c r="Y533" s="1"/>
      <c r="Z533" s="1"/>
      <c r="AA533" s="1"/>
      <c r="AB533" s="1"/>
      <c r="AC533" s="1"/>
      <c r="AD533" s="1"/>
    </row>
    <row r="534" spans="1:30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5"/>
      <c r="W534" s="15"/>
      <c r="X534" s="1"/>
      <c r="Y534" s="1"/>
      <c r="Z534" s="1"/>
      <c r="AA534" s="1"/>
      <c r="AB534" s="1"/>
      <c r="AC534" s="1"/>
      <c r="AD534" s="1"/>
    </row>
    <row r="535" spans="1:30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5"/>
      <c r="W535" s="15"/>
      <c r="X535" s="1"/>
      <c r="Y535" s="1"/>
      <c r="Z535" s="1"/>
      <c r="AA535" s="1"/>
      <c r="AB535" s="1"/>
      <c r="AC535" s="1"/>
      <c r="AD535" s="1"/>
    </row>
    <row r="536" spans="1:30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5"/>
      <c r="W536" s="15"/>
      <c r="X536" s="1"/>
      <c r="Y536" s="1"/>
      <c r="Z536" s="1"/>
      <c r="AA536" s="1"/>
      <c r="AB536" s="1"/>
      <c r="AC536" s="1"/>
      <c r="AD536" s="1"/>
    </row>
    <row r="537" spans="1:30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5"/>
      <c r="W537" s="15"/>
      <c r="X537" s="1"/>
      <c r="Y537" s="1"/>
      <c r="Z537" s="1"/>
      <c r="AA537" s="1"/>
      <c r="AB537" s="1"/>
      <c r="AC537" s="1"/>
      <c r="AD537" s="1"/>
    </row>
    <row r="538" spans="1:30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5"/>
      <c r="W538" s="15"/>
      <c r="X538" s="1"/>
      <c r="Y538" s="1"/>
      <c r="Z538" s="1"/>
      <c r="AA538" s="1"/>
      <c r="AB538" s="1"/>
      <c r="AC538" s="1"/>
      <c r="AD538" s="1"/>
    </row>
    <row r="539" spans="1:30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5"/>
      <c r="W539" s="15"/>
      <c r="X539" s="1"/>
      <c r="Y539" s="1"/>
      <c r="Z539" s="1"/>
      <c r="AA539" s="1"/>
      <c r="AB539" s="1"/>
      <c r="AC539" s="1"/>
      <c r="AD539" s="1"/>
    </row>
    <row r="540" spans="1:30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5"/>
      <c r="W540" s="15"/>
      <c r="X540" s="1"/>
      <c r="Y540" s="1"/>
      <c r="Z540" s="1"/>
      <c r="AA540" s="1"/>
      <c r="AB540" s="1"/>
      <c r="AC540" s="1"/>
      <c r="AD540" s="1"/>
    </row>
    <row r="541" spans="1:30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5"/>
      <c r="W541" s="15"/>
      <c r="X541" s="1"/>
      <c r="Y541" s="1"/>
      <c r="Z541" s="1"/>
      <c r="AA541" s="1"/>
      <c r="AB541" s="1"/>
      <c r="AC541" s="1"/>
      <c r="AD541" s="1"/>
    </row>
    <row r="542" spans="1:30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5"/>
      <c r="W542" s="15"/>
      <c r="X542" s="1"/>
      <c r="Y542" s="1"/>
      <c r="Z542" s="1"/>
      <c r="AA542" s="1"/>
      <c r="AB542" s="1"/>
      <c r="AC542" s="1"/>
      <c r="AD542" s="1"/>
    </row>
    <row r="543" spans="1:30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5"/>
      <c r="W543" s="15"/>
      <c r="X543" s="1"/>
      <c r="Y543" s="1"/>
      <c r="Z543" s="1"/>
      <c r="AA543" s="1"/>
      <c r="AB543" s="1"/>
      <c r="AC543" s="1"/>
      <c r="AD543" s="1"/>
    </row>
    <row r="544" spans="1:30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5"/>
      <c r="W544" s="15"/>
      <c r="X544" s="1"/>
      <c r="Y544" s="1"/>
      <c r="Z544" s="1"/>
      <c r="AA544" s="1"/>
      <c r="AB544" s="1"/>
      <c r="AC544" s="1"/>
      <c r="AD544" s="1"/>
    </row>
    <row r="545" spans="1:30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5"/>
      <c r="W545" s="15"/>
      <c r="X545" s="1"/>
      <c r="Y545" s="1"/>
      <c r="Z545" s="1"/>
      <c r="AA545" s="1"/>
      <c r="AB545" s="1"/>
      <c r="AC545" s="1"/>
      <c r="AD545" s="1"/>
    </row>
    <row r="546" spans="1:30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5"/>
      <c r="W546" s="15"/>
      <c r="X546" s="1"/>
      <c r="Y546" s="1"/>
      <c r="Z546" s="1"/>
      <c r="AA546" s="1"/>
      <c r="AB546" s="1"/>
      <c r="AC546" s="1"/>
      <c r="AD546" s="1"/>
    </row>
    <row r="547" spans="1:30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5"/>
      <c r="W547" s="15"/>
      <c r="X547" s="1"/>
      <c r="Y547" s="1"/>
      <c r="Z547" s="1"/>
      <c r="AA547" s="1"/>
      <c r="AB547" s="1"/>
      <c r="AC547" s="1"/>
      <c r="AD547" s="1"/>
    </row>
    <row r="548" spans="1:30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5"/>
      <c r="W548" s="15"/>
      <c r="X548" s="1"/>
      <c r="Y548" s="1"/>
      <c r="Z548" s="1"/>
      <c r="AA548" s="1"/>
      <c r="AB548" s="1"/>
      <c r="AC548" s="1"/>
      <c r="AD548" s="1"/>
    </row>
    <row r="549" spans="1:30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5"/>
      <c r="W549" s="15"/>
      <c r="X549" s="1"/>
      <c r="Y549" s="1"/>
      <c r="Z549" s="1"/>
      <c r="AA549" s="1"/>
      <c r="AB549" s="1"/>
      <c r="AC549" s="1"/>
      <c r="AD549" s="1"/>
    </row>
    <row r="550" spans="1:30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5"/>
      <c r="W550" s="15"/>
      <c r="X550" s="1"/>
      <c r="Y550" s="1"/>
      <c r="Z550" s="1"/>
      <c r="AA550" s="1"/>
      <c r="AB550" s="1"/>
      <c r="AC550" s="1"/>
      <c r="AD550" s="1"/>
    </row>
    <row r="551" spans="1:30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5"/>
      <c r="W551" s="15"/>
      <c r="X551" s="1"/>
      <c r="Y551" s="1"/>
      <c r="Z551" s="1"/>
      <c r="AA551" s="1"/>
      <c r="AB551" s="1"/>
      <c r="AC551" s="1"/>
      <c r="AD551" s="1"/>
    </row>
    <row r="552" spans="1:30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5"/>
      <c r="W552" s="15"/>
      <c r="X552" s="1"/>
      <c r="Y552" s="1"/>
      <c r="Z552" s="1"/>
      <c r="AA552" s="1"/>
      <c r="AB552" s="1"/>
      <c r="AC552" s="1"/>
      <c r="AD552" s="1"/>
    </row>
    <row r="553" spans="1:30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5"/>
      <c r="W553" s="15"/>
      <c r="X553" s="1"/>
      <c r="Y553" s="1"/>
      <c r="Z553" s="1"/>
      <c r="AA553" s="1"/>
      <c r="AB553" s="1"/>
      <c r="AC553" s="1"/>
      <c r="AD553" s="1"/>
    </row>
    <row r="554" spans="1:30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5"/>
      <c r="W554" s="15"/>
      <c r="X554" s="1"/>
      <c r="Y554" s="1"/>
      <c r="Z554" s="1"/>
      <c r="AA554" s="1"/>
      <c r="AB554" s="1"/>
      <c r="AC554" s="1"/>
      <c r="AD554" s="1"/>
    </row>
    <row r="555" spans="1:30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5"/>
      <c r="W555" s="15"/>
      <c r="X555" s="1"/>
      <c r="Y555" s="1"/>
      <c r="Z555" s="1"/>
      <c r="AA555" s="1"/>
      <c r="AB555" s="1"/>
      <c r="AC555" s="1"/>
      <c r="AD555" s="1"/>
    </row>
    <row r="556" spans="1:30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5"/>
      <c r="W556" s="15"/>
      <c r="X556" s="1"/>
      <c r="Y556" s="1"/>
      <c r="Z556" s="1"/>
      <c r="AA556" s="1"/>
      <c r="AB556" s="1"/>
      <c r="AC556" s="1"/>
      <c r="AD556" s="1"/>
    </row>
    <row r="557" spans="1:30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5"/>
      <c r="W557" s="15"/>
      <c r="X557" s="1"/>
      <c r="Y557" s="1"/>
      <c r="Z557" s="1"/>
      <c r="AA557" s="1"/>
      <c r="AB557" s="1"/>
      <c r="AC557" s="1"/>
      <c r="AD557" s="1"/>
    </row>
    <row r="558" spans="1:30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5"/>
      <c r="W558" s="15"/>
      <c r="X558" s="1"/>
      <c r="Y558" s="1"/>
      <c r="Z558" s="1"/>
      <c r="AA558" s="1"/>
      <c r="AB558" s="1"/>
      <c r="AC558" s="1"/>
      <c r="AD558" s="1"/>
    </row>
    <row r="559" spans="1:30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5"/>
      <c r="W559" s="15"/>
      <c r="X559" s="1"/>
      <c r="Y559" s="1"/>
      <c r="Z559" s="1"/>
      <c r="AA559" s="1"/>
      <c r="AB559" s="1"/>
      <c r="AC559" s="1"/>
      <c r="AD559" s="1"/>
    </row>
    <row r="560" spans="1:30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5"/>
      <c r="W560" s="15"/>
      <c r="X560" s="1"/>
      <c r="Y560" s="1"/>
      <c r="Z560" s="1"/>
      <c r="AA560" s="1"/>
      <c r="AB560" s="1"/>
      <c r="AC560" s="1"/>
      <c r="AD560" s="1"/>
    </row>
    <row r="561" spans="1:30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5"/>
      <c r="W561" s="15"/>
      <c r="X561" s="1"/>
      <c r="Y561" s="1"/>
      <c r="Z561" s="1"/>
      <c r="AA561" s="1"/>
      <c r="AB561" s="1"/>
      <c r="AC561" s="1"/>
      <c r="AD561" s="1"/>
    </row>
    <row r="562" spans="1:30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5"/>
      <c r="W562" s="15"/>
      <c r="X562" s="1"/>
      <c r="Y562" s="1"/>
      <c r="Z562" s="1"/>
      <c r="AA562" s="1"/>
      <c r="AB562" s="1"/>
      <c r="AC562" s="1"/>
      <c r="AD562" s="1"/>
    </row>
    <row r="563" spans="1:30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5"/>
      <c r="W563" s="15"/>
      <c r="X563" s="1"/>
      <c r="Y563" s="1"/>
      <c r="Z563" s="1"/>
      <c r="AA563" s="1"/>
      <c r="AB563" s="1"/>
      <c r="AC563" s="1"/>
      <c r="AD563" s="1"/>
    </row>
    <row r="564" spans="1:30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5"/>
      <c r="W564" s="15"/>
      <c r="X564" s="1"/>
      <c r="Y564" s="1"/>
      <c r="Z564" s="1"/>
      <c r="AA564" s="1"/>
      <c r="AB564" s="1"/>
      <c r="AC564" s="1"/>
      <c r="AD564" s="1"/>
    </row>
    <row r="565" spans="1:30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5"/>
      <c r="W565" s="15"/>
      <c r="X565" s="1"/>
      <c r="Y565" s="1"/>
      <c r="Z565" s="1"/>
      <c r="AA565" s="1"/>
      <c r="AB565" s="1"/>
      <c r="AC565" s="1"/>
      <c r="AD565" s="1"/>
    </row>
    <row r="566" spans="1:30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5"/>
      <c r="W566" s="15"/>
      <c r="X566" s="1"/>
      <c r="Y566" s="1"/>
      <c r="Z566" s="1"/>
      <c r="AA566" s="1"/>
      <c r="AB566" s="1"/>
      <c r="AC566" s="1"/>
      <c r="AD566" s="1"/>
    </row>
    <row r="567" spans="1:30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5"/>
      <c r="W567" s="15"/>
      <c r="X567" s="1"/>
      <c r="Y567" s="1"/>
      <c r="Z567" s="1"/>
      <c r="AA567" s="1"/>
      <c r="AB567" s="1"/>
      <c r="AC567" s="1"/>
      <c r="AD567" s="1"/>
    </row>
    <row r="568" spans="1:30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5"/>
      <c r="W568" s="15"/>
      <c r="X568" s="1"/>
      <c r="Y568" s="1"/>
      <c r="Z568" s="1"/>
      <c r="AA568" s="1"/>
      <c r="AB568" s="1"/>
      <c r="AC568" s="1"/>
      <c r="AD568" s="1"/>
    </row>
    <row r="569" spans="1:30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5"/>
      <c r="W569" s="15"/>
      <c r="X569" s="1"/>
      <c r="Y569" s="1"/>
      <c r="Z569" s="1"/>
      <c r="AA569" s="1"/>
      <c r="AB569" s="1"/>
      <c r="AC569" s="1"/>
      <c r="AD569" s="1"/>
    </row>
    <row r="570" spans="1:30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5"/>
      <c r="W570" s="15"/>
      <c r="X570" s="1"/>
      <c r="Y570" s="1"/>
      <c r="Z570" s="1"/>
      <c r="AA570" s="1"/>
      <c r="AB570" s="1"/>
      <c r="AC570" s="1"/>
      <c r="AD570" s="1"/>
    </row>
    <row r="571" spans="1:30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5"/>
      <c r="W571" s="15"/>
      <c r="X571" s="1"/>
      <c r="Y571" s="1"/>
      <c r="Z571" s="1"/>
      <c r="AA571" s="1"/>
      <c r="AB571" s="1"/>
      <c r="AC571" s="1"/>
      <c r="AD571" s="1"/>
    </row>
    <row r="572" spans="1:30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5"/>
      <c r="W572" s="15"/>
      <c r="X572" s="1"/>
      <c r="Y572" s="1"/>
      <c r="Z572" s="1"/>
      <c r="AA572" s="1"/>
      <c r="AB572" s="1"/>
      <c r="AC572" s="1"/>
      <c r="AD572" s="1"/>
    </row>
    <row r="573" spans="1:30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5"/>
      <c r="W573" s="15"/>
      <c r="X573" s="1"/>
      <c r="Y573" s="1"/>
      <c r="Z573" s="1"/>
      <c r="AA573" s="1"/>
      <c r="AB573" s="1"/>
      <c r="AC573" s="1"/>
      <c r="AD573" s="1"/>
    </row>
    <row r="574" spans="1:30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5"/>
      <c r="W574" s="15"/>
      <c r="X574" s="1"/>
      <c r="Y574" s="1"/>
      <c r="Z574" s="1"/>
      <c r="AA574" s="1"/>
      <c r="AB574" s="1"/>
      <c r="AC574" s="1"/>
      <c r="AD574" s="1"/>
    </row>
    <row r="575" spans="1:30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5"/>
      <c r="W575" s="15"/>
      <c r="X575" s="1"/>
      <c r="Y575" s="1"/>
      <c r="Z575" s="1"/>
      <c r="AA575" s="1"/>
      <c r="AB575" s="1"/>
      <c r="AC575" s="1"/>
      <c r="AD575" s="1"/>
    </row>
    <row r="576" spans="1:30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5"/>
      <c r="W576" s="15"/>
      <c r="X576" s="1"/>
      <c r="Y576" s="1"/>
      <c r="Z576" s="1"/>
      <c r="AA576" s="1"/>
      <c r="AB576" s="1"/>
      <c r="AC576" s="1"/>
      <c r="AD576" s="1"/>
    </row>
    <row r="577" spans="1:30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5"/>
      <c r="W577" s="15"/>
      <c r="X577" s="1"/>
      <c r="Y577" s="1"/>
      <c r="Z577" s="1"/>
      <c r="AA577" s="1"/>
      <c r="AB577" s="1"/>
      <c r="AC577" s="1"/>
      <c r="AD577" s="1"/>
    </row>
    <row r="578" spans="1:30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5"/>
      <c r="W578" s="15"/>
      <c r="X578" s="1"/>
      <c r="Y578" s="1"/>
      <c r="Z578" s="1"/>
      <c r="AA578" s="1"/>
      <c r="AB578" s="1"/>
      <c r="AC578" s="1"/>
      <c r="AD578" s="1"/>
    </row>
    <row r="579" spans="1:30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5"/>
      <c r="W579" s="15"/>
      <c r="X579" s="1"/>
      <c r="Y579" s="1"/>
      <c r="Z579" s="1"/>
      <c r="AA579" s="1"/>
      <c r="AB579" s="1"/>
      <c r="AC579" s="1"/>
      <c r="AD579" s="1"/>
    </row>
    <row r="580" spans="1:30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5"/>
      <c r="W580" s="15"/>
      <c r="X580" s="1"/>
      <c r="Y580" s="1"/>
      <c r="Z580" s="1"/>
      <c r="AA580" s="1"/>
      <c r="AB580" s="1"/>
      <c r="AC580" s="1"/>
      <c r="AD580" s="1"/>
    </row>
    <row r="581" spans="1:30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5"/>
      <c r="W581" s="15"/>
      <c r="X581" s="1"/>
      <c r="Y581" s="1"/>
      <c r="Z581" s="1"/>
      <c r="AA581" s="1"/>
      <c r="AB581" s="1"/>
      <c r="AC581" s="1"/>
      <c r="AD581" s="1"/>
    </row>
    <row r="582" spans="1:30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5"/>
      <c r="W582" s="15"/>
      <c r="X582" s="1"/>
      <c r="Y582" s="1"/>
      <c r="Z582" s="1"/>
      <c r="AA582" s="1"/>
      <c r="AB582" s="1"/>
      <c r="AC582" s="1"/>
      <c r="AD582" s="1"/>
    </row>
    <row r="583" spans="1:30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5"/>
      <c r="W583" s="15"/>
      <c r="X583" s="1"/>
      <c r="Y583" s="1"/>
      <c r="Z583" s="1"/>
      <c r="AA583" s="1"/>
      <c r="AB583" s="1"/>
      <c r="AC583" s="1"/>
      <c r="AD583" s="1"/>
    </row>
    <row r="584" spans="1:30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5"/>
      <c r="W584" s="15"/>
      <c r="X584" s="1"/>
      <c r="Y584" s="1"/>
      <c r="Z584" s="1"/>
      <c r="AA584" s="1"/>
      <c r="AB584" s="1"/>
      <c r="AC584" s="1"/>
      <c r="AD584" s="1"/>
    </row>
    <row r="585" spans="1:30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5"/>
      <c r="W585" s="15"/>
      <c r="X585" s="1"/>
      <c r="Y585" s="1"/>
      <c r="Z585" s="1"/>
      <c r="AA585" s="1"/>
      <c r="AB585" s="1"/>
      <c r="AC585" s="1"/>
      <c r="AD585" s="1"/>
    </row>
    <row r="586" spans="1:30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5"/>
      <c r="W586" s="15"/>
      <c r="X586" s="1"/>
      <c r="Y586" s="1"/>
      <c r="Z586" s="1"/>
      <c r="AA586" s="1"/>
      <c r="AB586" s="1"/>
      <c r="AC586" s="1"/>
      <c r="AD586" s="1"/>
    </row>
    <row r="587" spans="1:30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5"/>
      <c r="W587" s="15"/>
      <c r="X587" s="1"/>
      <c r="Y587" s="1"/>
      <c r="Z587" s="1"/>
      <c r="AA587" s="1"/>
      <c r="AB587" s="1"/>
      <c r="AC587" s="1"/>
      <c r="AD587" s="1"/>
    </row>
    <row r="588" spans="1:30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5"/>
      <c r="W588" s="15"/>
      <c r="X588" s="1"/>
      <c r="Y588" s="1"/>
      <c r="Z588" s="1"/>
      <c r="AA588" s="1"/>
      <c r="AB588" s="1"/>
      <c r="AC588" s="1"/>
      <c r="AD588" s="1"/>
    </row>
    <row r="589" spans="1:30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5"/>
      <c r="W589" s="15"/>
      <c r="X589" s="1"/>
      <c r="Y589" s="1"/>
      <c r="Z589" s="1"/>
      <c r="AA589" s="1"/>
      <c r="AB589" s="1"/>
      <c r="AC589" s="1"/>
      <c r="AD589" s="1"/>
    </row>
    <row r="590" spans="1:30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5"/>
      <c r="W590" s="15"/>
      <c r="X590" s="1"/>
      <c r="Y590" s="1"/>
      <c r="Z590" s="1"/>
      <c r="AA590" s="1"/>
      <c r="AB590" s="1"/>
      <c r="AC590" s="1"/>
      <c r="AD590" s="1"/>
    </row>
    <row r="591" spans="1:30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5"/>
      <c r="W591" s="15"/>
      <c r="X591" s="1"/>
      <c r="Y591" s="1"/>
      <c r="Z591" s="1"/>
      <c r="AA591" s="1"/>
      <c r="AB591" s="1"/>
      <c r="AC591" s="1"/>
      <c r="AD591" s="1"/>
    </row>
    <row r="592" spans="1:30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5"/>
      <c r="W592" s="15"/>
      <c r="X592" s="1"/>
      <c r="Y592" s="1"/>
      <c r="Z592" s="1"/>
      <c r="AA592" s="1"/>
      <c r="AB592" s="1"/>
      <c r="AC592" s="1"/>
      <c r="AD592" s="1"/>
    </row>
    <row r="593" spans="1:30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5"/>
      <c r="W593" s="15"/>
      <c r="X593" s="1"/>
      <c r="Y593" s="1"/>
      <c r="Z593" s="1"/>
      <c r="AA593" s="1"/>
      <c r="AB593" s="1"/>
      <c r="AC593" s="1"/>
      <c r="AD593" s="1"/>
    </row>
    <row r="594" spans="1:30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5"/>
      <c r="W594" s="15"/>
      <c r="X594" s="1"/>
      <c r="Y594" s="1"/>
      <c r="Z594" s="1"/>
      <c r="AA594" s="1"/>
      <c r="AB594" s="1"/>
      <c r="AC594" s="1"/>
      <c r="AD594" s="1"/>
    </row>
    <row r="595" spans="1:30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5"/>
      <c r="W595" s="15"/>
      <c r="X595" s="1"/>
      <c r="Y595" s="1"/>
      <c r="Z595" s="1"/>
      <c r="AA595" s="1"/>
      <c r="AB595" s="1"/>
      <c r="AC595" s="1"/>
      <c r="AD595" s="1"/>
    </row>
    <row r="596" spans="1:30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5"/>
      <c r="W596" s="15"/>
      <c r="X596" s="1"/>
      <c r="Y596" s="1"/>
      <c r="Z596" s="1"/>
      <c r="AA596" s="1"/>
      <c r="AB596" s="1"/>
      <c r="AC596" s="1"/>
      <c r="AD596" s="1"/>
    </row>
    <row r="597" spans="1:30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5"/>
      <c r="W597" s="15"/>
      <c r="X597" s="1"/>
      <c r="Y597" s="1"/>
      <c r="Z597" s="1"/>
      <c r="AA597" s="1"/>
      <c r="AB597" s="1"/>
      <c r="AC597" s="1"/>
      <c r="AD597" s="1"/>
    </row>
    <row r="598" spans="1:30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5"/>
      <c r="W598" s="15"/>
      <c r="X598" s="1"/>
      <c r="Y598" s="1"/>
      <c r="Z598" s="1"/>
      <c r="AA598" s="1"/>
      <c r="AB598" s="1"/>
      <c r="AC598" s="1"/>
      <c r="AD598" s="1"/>
    </row>
    <row r="599" spans="1:30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5"/>
      <c r="W599" s="15"/>
      <c r="X599" s="1"/>
      <c r="Y599" s="1"/>
      <c r="Z599" s="1"/>
      <c r="AA599" s="1"/>
      <c r="AB599" s="1"/>
      <c r="AC599" s="1"/>
      <c r="AD599" s="1"/>
    </row>
    <row r="600" spans="1:30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5"/>
      <c r="W600" s="15"/>
      <c r="X600" s="1"/>
      <c r="Y600" s="1"/>
      <c r="Z600" s="1"/>
      <c r="AA600" s="1"/>
      <c r="AB600" s="1"/>
      <c r="AC600" s="1"/>
      <c r="AD600" s="1"/>
    </row>
    <row r="601" spans="1:30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5"/>
      <c r="W601" s="15"/>
      <c r="X601" s="1"/>
      <c r="Y601" s="1"/>
      <c r="Z601" s="1"/>
      <c r="AA601" s="1"/>
      <c r="AB601" s="1"/>
      <c r="AC601" s="1"/>
      <c r="AD601" s="1"/>
    </row>
    <row r="602" spans="1:30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5"/>
      <c r="W602" s="15"/>
      <c r="X602" s="1"/>
      <c r="Y602" s="1"/>
      <c r="Z602" s="1"/>
      <c r="AA602" s="1"/>
      <c r="AB602" s="1"/>
      <c r="AC602" s="1"/>
      <c r="AD602" s="1"/>
    </row>
    <row r="603" spans="1:30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5"/>
      <c r="W603" s="15"/>
      <c r="X603" s="1"/>
      <c r="Y603" s="1"/>
      <c r="Z603" s="1"/>
      <c r="AA603" s="1"/>
      <c r="AB603" s="1"/>
      <c r="AC603" s="1"/>
      <c r="AD603" s="1"/>
    </row>
    <row r="604" spans="1:30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5"/>
      <c r="W604" s="15"/>
      <c r="X604" s="1"/>
      <c r="Y604" s="1"/>
      <c r="Z604" s="1"/>
      <c r="AA604" s="1"/>
      <c r="AB604" s="1"/>
      <c r="AC604" s="1"/>
      <c r="AD604" s="1"/>
    </row>
    <row r="605" spans="1:30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5"/>
      <c r="W605" s="15"/>
      <c r="X605" s="1"/>
      <c r="Y605" s="1"/>
      <c r="Z605" s="1"/>
      <c r="AA605" s="1"/>
      <c r="AB605" s="1"/>
      <c r="AC605" s="1"/>
      <c r="AD605" s="1"/>
    </row>
    <row r="606" spans="1:30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5"/>
      <c r="W606" s="15"/>
      <c r="X606" s="1"/>
      <c r="Y606" s="1"/>
      <c r="Z606" s="1"/>
      <c r="AA606" s="1"/>
      <c r="AB606" s="1"/>
      <c r="AC606" s="1"/>
      <c r="AD606" s="1"/>
    </row>
    <row r="607" spans="1:30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5"/>
      <c r="W607" s="15"/>
      <c r="X607" s="1"/>
      <c r="Y607" s="1"/>
      <c r="Z607" s="1"/>
      <c r="AA607" s="1"/>
      <c r="AB607" s="1"/>
      <c r="AC607" s="1"/>
      <c r="AD607" s="1"/>
    </row>
    <row r="608" spans="1:30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5"/>
      <c r="W608" s="15"/>
      <c r="X608" s="1"/>
      <c r="Y608" s="1"/>
      <c r="Z608" s="1"/>
      <c r="AA608" s="1"/>
      <c r="AB608" s="1"/>
      <c r="AC608" s="1"/>
      <c r="AD608" s="1"/>
    </row>
    <row r="609" spans="1:30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5"/>
      <c r="W609" s="15"/>
      <c r="X609" s="1"/>
      <c r="Y609" s="1"/>
      <c r="Z609" s="1"/>
      <c r="AA609" s="1"/>
      <c r="AB609" s="1"/>
      <c r="AC609" s="1"/>
      <c r="AD609" s="1"/>
    </row>
    <row r="610" spans="1:30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5"/>
      <c r="W610" s="15"/>
      <c r="X610" s="1"/>
      <c r="Y610" s="1"/>
      <c r="Z610" s="1"/>
      <c r="AA610" s="1"/>
      <c r="AB610" s="1"/>
      <c r="AC610" s="1"/>
      <c r="AD610" s="1"/>
    </row>
    <row r="611" spans="1:30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5"/>
      <c r="W611" s="15"/>
      <c r="X611" s="1"/>
      <c r="Y611" s="1"/>
      <c r="Z611" s="1"/>
      <c r="AA611" s="1"/>
      <c r="AB611" s="1"/>
      <c r="AC611" s="1"/>
      <c r="AD611" s="1"/>
    </row>
    <row r="612" spans="1:30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5"/>
      <c r="W612" s="15"/>
      <c r="X612" s="1"/>
      <c r="Y612" s="1"/>
      <c r="Z612" s="1"/>
      <c r="AA612" s="1"/>
      <c r="AB612" s="1"/>
      <c r="AC612" s="1"/>
      <c r="AD612" s="1"/>
    </row>
    <row r="613" spans="1:30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5"/>
      <c r="W613" s="15"/>
      <c r="X613" s="1"/>
      <c r="Y613" s="1"/>
      <c r="Z613" s="1"/>
      <c r="AA613" s="1"/>
      <c r="AB613" s="1"/>
      <c r="AC613" s="1"/>
      <c r="AD613" s="1"/>
    </row>
    <row r="614" spans="1:30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5"/>
      <c r="W614" s="15"/>
      <c r="X614" s="1"/>
      <c r="Y614" s="1"/>
      <c r="Z614" s="1"/>
      <c r="AA614" s="1"/>
      <c r="AB614" s="1"/>
      <c r="AC614" s="1"/>
      <c r="AD614" s="1"/>
    </row>
    <row r="615" spans="1:30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5"/>
      <c r="W615" s="15"/>
      <c r="X615" s="1"/>
      <c r="Y615" s="1"/>
      <c r="Z615" s="1"/>
      <c r="AA615" s="1"/>
      <c r="AB615" s="1"/>
      <c r="AC615" s="1"/>
      <c r="AD615" s="1"/>
    </row>
    <row r="616" spans="1:30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5"/>
      <c r="W616" s="15"/>
      <c r="X616" s="1"/>
      <c r="Y616" s="1"/>
      <c r="Z616" s="1"/>
      <c r="AA616" s="1"/>
      <c r="AB616" s="1"/>
      <c r="AC616" s="1"/>
      <c r="AD616" s="1"/>
    </row>
    <row r="617" spans="1:30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5"/>
      <c r="W617" s="15"/>
      <c r="X617" s="1"/>
      <c r="Y617" s="1"/>
      <c r="Z617" s="1"/>
      <c r="AA617" s="1"/>
      <c r="AB617" s="1"/>
      <c r="AC617" s="1"/>
      <c r="AD617" s="1"/>
    </row>
    <row r="618" spans="1:30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5"/>
      <c r="W618" s="15"/>
      <c r="X618" s="1"/>
      <c r="Y618" s="1"/>
      <c r="Z618" s="1"/>
      <c r="AA618" s="1"/>
      <c r="AB618" s="1"/>
      <c r="AC618" s="1"/>
      <c r="AD618" s="1"/>
    </row>
    <row r="619" spans="1:30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5"/>
      <c r="W619" s="15"/>
      <c r="X619" s="1"/>
      <c r="Y619" s="1"/>
      <c r="Z619" s="1"/>
      <c r="AA619" s="1"/>
      <c r="AB619" s="1"/>
      <c r="AC619" s="1"/>
      <c r="AD619" s="1"/>
    </row>
    <row r="620" spans="1:30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5"/>
      <c r="W620" s="15"/>
      <c r="X620" s="1"/>
      <c r="Y620" s="1"/>
      <c r="Z620" s="1"/>
      <c r="AA620" s="1"/>
      <c r="AB620" s="1"/>
      <c r="AC620" s="1"/>
      <c r="AD620" s="1"/>
    </row>
    <row r="621" spans="1:30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5"/>
      <c r="W621" s="15"/>
      <c r="X621" s="1"/>
      <c r="Y621" s="1"/>
      <c r="Z621" s="1"/>
      <c r="AA621" s="1"/>
      <c r="AB621" s="1"/>
      <c r="AC621" s="1"/>
      <c r="AD621" s="1"/>
    </row>
    <row r="622" spans="1:30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5"/>
      <c r="W622" s="15"/>
      <c r="X622" s="1"/>
      <c r="Y622" s="1"/>
      <c r="Z622" s="1"/>
      <c r="AA622" s="1"/>
      <c r="AB622" s="1"/>
      <c r="AC622" s="1"/>
      <c r="AD622" s="1"/>
    </row>
    <row r="623" spans="1:30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5"/>
      <c r="W623" s="15"/>
      <c r="X623" s="1"/>
      <c r="Y623" s="1"/>
      <c r="Z623" s="1"/>
      <c r="AA623" s="1"/>
      <c r="AB623" s="1"/>
      <c r="AC623" s="1"/>
      <c r="AD623" s="1"/>
    </row>
    <row r="624" spans="1:30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5"/>
      <c r="W624" s="15"/>
      <c r="X624" s="1"/>
      <c r="Y624" s="1"/>
      <c r="Z624" s="1"/>
      <c r="AA624" s="1"/>
      <c r="AB624" s="1"/>
      <c r="AC624" s="1"/>
      <c r="AD624" s="1"/>
    </row>
    <row r="625" spans="1:30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5"/>
      <c r="W625" s="15"/>
      <c r="X625" s="1"/>
      <c r="Y625" s="1"/>
      <c r="Z625" s="1"/>
      <c r="AA625" s="1"/>
      <c r="AB625" s="1"/>
      <c r="AC625" s="1"/>
      <c r="AD625" s="1"/>
    </row>
    <row r="626" spans="1:30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5"/>
      <c r="W626" s="15"/>
      <c r="X626" s="1"/>
      <c r="Y626" s="1"/>
      <c r="Z626" s="1"/>
      <c r="AA626" s="1"/>
      <c r="AB626" s="1"/>
      <c r="AC626" s="1"/>
      <c r="AD626" s="1"/>
    </row>
    <row r="627" spans="1:30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5"/>
      <c r="W627" s="15"/>
      <c r="X627" s="1"/>
      <c r="Y627" s="1"/>
      <c r="Z627" s="1"/>
      <c r="AA627" s="1"/>
      <c r="AB627" s="1"/>
      <c r="AC627" s="1"/>
      <c r="AD627" s="1"/>
    </row>
    <row r="628" spans="1:30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5"/>
      <c r="W628" s="15"/>
      <c r="X628" s="1"/>
      <c r="Y628" s="1"/>
      <c r="Z628" s="1"/>
      <c r="AA628" s="1"/>
      <c r="AB628" s="1"/>
      <c r="AC628" s="1"/>
      <c r="AD628" s="1"/>
    </row>
    <row r="629" spans="1:30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5"/>
      <c r="W629" s="15"/>
      <c r="X629" s="1"/>
      <c r="Y629" s="1"/>
      <c r="Z629" s="1"/>
      <c r="AA629" s="1"/>
      <c r="AB629" s="1"/>
      <c r="AC629" s="1"/>
      <c r="AD629" s="1"/>
    </row>
    <row r="630" spans="1:30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5"/>
      <c r="W630" s="15"/>
      <c r="X630" s="1"/>
      <c r="Y630" s="1"/>
      <c r="Z630" s="1"/>
      <c r="AA630" s="1"/>
      <c r="AB630" s="1"/>
      <c r="AC630" s="1"/>
      <c r="AD630" s="1"/>
    </row>
    <row r="631" spans="1:30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5"/>
      <c r="W631" s="15"/>
      <c r="X631" s="1"/>
      <c r="Y631" s="1"/>
      <c r="Z631" s="1"/>
      <c r="AA631" s="1"/>
      <c r="AB631" s="1"/>
      <c r="AC631" s="1"/>
      <c r="AD631" s="1"/>
    </row>
    <row r="632" spans="1:30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5"/>
      <c r="W632" s="15"/>
      <c r="X632" s="1"/>
      <c r="Y632" s="1"/>
      <c r="Z632" s="1"/>
      <c r="AA632" s="1"/>
      <c r="AB632" s="1"/>
      <c r="AC632" s="1"/>
      <c r="AD632" s="1"/>
    </row>
    <row r="633" spans="1:30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5"/>
      <c r="W633" s="15"/>
      <c r="X633" s="1"/>
      <c r="Y633" s="1"/>
      <c r="Z633" s="1"/>
      <c r="AA633" s="1"/>
      <c r="AB633" s="1"/>
      <c r="AC633" s="1"/>
      <c r="AD633" s="1"/>
    </row>
    <row r="634" spans="1:30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5"/>
      <c r="W634" s="15"/>
      <c r="X634" s="1"/>
      <c r="Y634" s="1"/>
      <c r="Z634" s="1"/>
      <c r="AA634" s="1"/>
      <c r="AB634" s="1"/>
      <c r="AC634" s="1"/>
      <c r="AD634" s="1"/>
    </row>
    <row r="635" spans="1:30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5"/>
      <c r="W635" s="15"/>
      <c r="X635" s="1"/>
      <c r="Y635" s="1"/>
      <c r="Z635" s="1"/>
      <c r="AA635" s="1"/>
      <c r="AB635" s="1"/>
      <c r="AC635" s="1"/>
      <c r="AD635" s="1"/>
    </row>
    <row r="636" spans="1:30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5"/>
      <c r="W636" s="15"/>
      <c r="X636" s="1"/>
      <c r="Y636" s="1"/>
      <c r="Z636" s="1"/>
      <c r="AA636" s="1"/>
      <c r="AB636" s="1"/>
      <c r="AC636" s="1"/>
      <c r="AD636" s="1"/>
    </row>
    <row r="637" spans="1:30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5"/>
      <c r="W637" s="15"/>
      <c r="X637" s="1"/>
      <c r="Y637" s="1"/>
      <c r="Z637" s="1"/>
      <c r="AA637" s="1"/>
      <c r="AB637" s="1"/>
      <c r="AC637" s="1"/>
      <c r="AD637" s="1"/>
    </row>
    <row r="638" spans="1:30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5"/>
      <c r="W638" s="15"/>
      <c r="X638" s="1"/>
      <c r="Y638" s="1"/>
      <c r="Z638" s="1"/>
      <c r="AA638" s="1"/>
      <c r="AB638" s="1"/>
      <c r="AC638" s="1"/>
      <c r="AD638" s="1"/>
    </row>
    <row r="639" spans="1:30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5"/>
      <c r="W639" s="15"/>
      <c r="X639" s="1"/>
      <c r="Y639" s="1"/>
      <c r="Z639" s="1"/>
      <c r="AA639" s="1"/>
      <c r="AB639" s="1"/>
      <c r="AC639" s="1"/>
      <c r="AD639" s="1"/>
    </row>
    <row r="640" spans="1:30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5"/>
      <c r="W640" s="15"/>
      <c r="X640" s="1"/>
      <c r="Y640" s="1"/>
      <c r="Z640" s="1"/>
      <c r="AA640" s="1"/>
      <c r="AB640" s="1"/>
      <c r="AC640" s="1"/>
      <c r="AD640" s="1"/>
    </row>
    <row r="641" spans="1:30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5"/>
      <c r="W641" s="15"/>
      <c r="X641" s="1"/>
      <c r="Y641" s="1"/>
      <c r="Z641" s="1"/>
      <c r="AA641" s="1"/>
      <c r="AB641" s="1"/>
      <c r="AC641" s="1"/>
      <c r="AD641" s="1"/>
    </row>
    <row r="642" spans="1:30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5"/>
      <c r="W642" s="15"/>
      <c r="X642" s="1"/>
      <c r="Y642" s="1"/>
      <c r="Z642" s="1"/>
      <c r="AA642" s="1"/>
      <c r="AB642" s="1"/>
      <c r="AC642" s="1"/>
      <c r="AD642" s="1"/>
    </row>
    <row r="643" spans="1:30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5"/>
      <c r="W643" s="15"/>
      <c r="X643" s="1"/>
      <c r="Y643" s="1"/>
      <c r="Z643" s="1"/>
      <c r="AA643" s="1"/>
      <c r="AB643" s="1"/>
      <c r="AC643" s="1"/>
      <c r="AD643" s="1"/>
    </row>
    <row r="644" spans="1:30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5"/>
      <c r="W644" s="15"/>
      <c r="X644" s="1"/>
      <c r="Y644" s="1"/>
      <c r="Z644" s="1"/>
      <c r="AA644" s="1"/>
      <c r="AB644" s="1"/>
      <c r="AC644" s="1"/>
      <c r="AD644" s="1"/>
    </row>
    <row r="645" spans="1:30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5"/>
      <c r="W645" s="15"/>
      <c r="X645" s="1"/>
      <c r="Y645" s="1"/>
      <c r="Z645" s="1"/>
      <c r="AA645" s="1"/>
      <c r="AB645" s="1"/>
      <c r="AC645" s="1"/>
      <c r="AD645" s="1"/>
    </row>
    <row r="646" spans="1:30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5"/>
      <c r="W646" s="15"/>
      <c r="X646" s="1"/>
      <c r="Y646" s="1"/>
      <c r="Z646" s="1"/>
      <c r="AA646" s="1"/>
      <c r="AB646" s="1"/>
      <c r="AC646" s="1"/>
      <c r="AD646" s="1"/>
    </row>
    <row r="647" spans="1:30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5"/>
      <c r="W647" s="15"/>
      <c r="X647" s="1"/>
      <c r="Y647" s="1"/>
      <c r="Z647" s="1"/>
      <c r="AA647" s="1"/>
      <c r="AB647" s="1"/>
      <c r="AC647" s="1"/>
      <c r="AD647" s="1"/>
    </row>
    <row r="648" spans="1:30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5"/>
      <c r="W648" s="15"/>
      <c r="X648" s="1"/>
      <c r="Y648" s="1"/>
      <c r="Z648" s="1"/>
      <c r="AA648" s="1"/>
      <c r="AB648" s="1"/>
      <c r="AC648" s="1"/>
      <c r="AD648" s="1"/>
    </row>
    <row r="649" spans="1:30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5"/>
      <c r="W649" s="15"/>
      <c r="X649" s="1"/>
      <c r="Y649" s="1"/>
      <c r="Z649" s="1"/>
      <c r="AA649" s="1"/>
      <c r="AB649" s="1"/>
      <c r="AC649" s="1"/>
      <c r="AD649" s="1"/>
    </row>
    <row r="650" spans="1:30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5"/>
      <c r="W650" s="15"/>
      <c r="X650" s="1"/>
      <c r="Y650" s="1"/>
      <c r="Z650" s="1"/>
      <c r="AA650" s="1"/>
      <c r="AB650" s="1"/>
      <c r="AC650" s="1"/>
      <c r="AD650" s="1"/>
    </row>
    <row r="651" spans="1:30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5"/>
      <c r="W651" s="15"/>
      <c r="X651" s="1"/>
      <c r="Y651" s="1"/>
      <c r="Z651" s="1"/>
      <c r="AA651" s="1"/>
      <c r="AB651" s="1"/>
      <c r="AC651" s="1"/>
      <c r="AD651" s="1"/>
    </row>
    <row r="652" spans="1:30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5"/>
      <c r="W652" s="15"/>
      <c r="X652" s="1"/>
      <c r="Y652" s="1"/>
      <c r="Z652" s="1"/>
      <c r="AA652" s="1"/>
      <c r="AB652" s="1"/>
      <c r="AC652" s="1"/>
      <c r="AD652" s="1"/>
    </row>
    <row r="653" spans="1:30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5"/>
      <c r="W653" s="15"/>
      <c r="X653" s="1"/>
      <c r="Y653" s="1"/>
      <c r="Z653" s="1"/>
      <c r="AA653" s="1"/>
      <c r="AB653" s="1"/>
      <c r="AC653" s="1"/>
      <c r="AD653" s="1"/>
    </row>
    <row r="654" spans="1:30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5"/>
      <c r="W654" s="15"/>
      <c r="X654" s="1"/>
      <c r="Y654" s="1"/>
      <c r="Z654" s="1"/>
      <c r="AA654" s="1"/>
      <c r="AB654" s="1"/>
      <c r="AC654" s="1"/>
      <c r="AD654" s="1"/>
    </row>
    <row r="655" spans="1:30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5"/>
      <c r="W655" s="15"/>
      <c r="X655" s="1"/>
      <c r="Y655" s="1"/>
      <c r="Z655" s="1"/>
      <c r="AA655" s="1"/>
      <c r="AB655" s="1"/>
      <c r="AC655" s="1"/>
      <c r="AD655" s="1"/>
    </row>
    <row r="656" spans="1:30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5"/>
      <c r="W656" s="15"/>
      <c r="X656" s="1"/>
      <c r="Y656" s="1"/>
      <c r="Z656" s="1"/>
      <c r="AA656" s="1"/>
      <c r="AB656" s="1"/>
      <c r="AC656" s="1"/>
      <c r="AD656" s="1"/>
    </row>
    <row r="657" spans="1:30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5"/>
      <c r="W657" s="15"/>
      <c r="X657" s="1"/>
      <c r="Y657" s="1"/>
      <c r="Z657" s="1"/>
      <c r="AA657" s="1"/>
      <c r="AB657" s="1"/>
      <c r="AC657" s="1"/>
      <c r="AD657" s="1"/>
    </row>
    <row r="658" spans="1:30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5"/>
      <c r="W658" s="15"/>
      <c r="X658" s="1"/>
      <c r="Y658" s="1"/>
      <c r="Z658" s="1"/>
      <c r="AA658" s="1"/>
      <c r="AB658" s="1"/>
      <c r="AC658" s="1"/>
      <c r="AD658" s="1"/>
    </row>
    <row r="659" spans="1:30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5"/>
      <c r="W659" s="15"/>
      <c r="X659" s="1"/>
      <c r="Y659" s="1"/>
      <c r="Z659" s="1"/>
      <c r="AA659" s="1"/>
      <c r="AB659" s="1"/>
      <c r="AC659" s="1"/>
      <c r="AD659" s="1"/>
    </row>
    <row r="660" spans="1:30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5"/>
      <c r="W660" s="15"/>
      <c r="X660" s="1"/>
      <c r="Y660" s="1"/>
      <c r="Z660" s="1"/>
      <c r="AA660" s="1"/>
      <c r="AB660" s="1"/>
      <c r="AC660" s="1"/>
      <c r="AD660" s="1"/>
    </row>
    <row r="661" spans="1:30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5"/>
      <c r="W661" s="15"/>
      <c r="X661" s="1"/>
      <c r="Y661" s="1"/>
      <c r="Z661" s="1"/>
      <c r="AA661" s="1"/>
      <c r="AB661" s="1"/>
      <c r="AC661" s="1"/>
      <c r="AD661" s="1"/>
    </row>
    <row r="662" spans="1:30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5"/>
      <c r="W662" s="15"/>
      <c r="X662" s="1"/>
      <c r="Y662" s="1"/>
      <c r="Z662" s="1"/>
      <c r="AA662" s="1"/>
      <c r="AB662" s="1"/>
      <c r="AC662" s="1"/>
      <c r="AD662" s="1"/>
    </row>
    <row r="663" spans="1:30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5"/>
      <c r="W663" s="15"/>
      <c r="X663" s="1"/>
      <c r="Y663" s="1"/>
      <c r="Z663" s="1"/>
      <c r="AA663" s="1"/>
      <c r="AB663" s="1"/>
      <c r="AC663" s="1"/>
      <c r="AD663" s="1"/>
    </row>
    <row r="664" spans="1:30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5"/>
      <c r="W664" s="15"/>
      <c r="X664" s="1"/>
      <c r="Y664" s="1"/>
      <c r="Z664" s="1"/>
      <c r="AA664" s="1"/>
      <c r="AB664" s="1"/>
      <c r="AC664" s="1"/>
      <c r="AD664" s="1"/>
    </row>
    <row r="665" spans="1:30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5"/>
      <c r="W665" s="15"/>
      <c r="X665" s="1"/>
      <c r="Y665" s="1"/>
      <c r="Z665" s="1"/>
      <c r="AA665" s="1"/>
      <c r="AB665" s="1"/>
      <c r="AC665" s="1"/>
      <c r="AD665" s="1"/>
    </row>
    <row r="666" spans="1:30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5"/>
      <c r="W666" s="15"/>
      <c r="X666" s="1"/>
      <c r="Y666" s="1"/>
      <c r="Z666" s="1"/>
      <c r="AA666" s="1"/>
      <c r="AB666" s="1"/>
      <c r="AC666" s="1"/>
      <c r="AD666" s="1"/>
    </row>
    <row r="667" spans="1:30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5"/>
      <c r="W667" s="15"/>
      <c r="X667" s="1"/>
      <c r="Y667" s="1"/>
      <c r="Z667" s="1"/>
      <c r="AA667" s="1"/>
      <c r="AB667" s="1"/>
      <c r="AC667" s="1"/>
      <c r="AD667" s="1"/>
    </row>
    <row r="668" spans="1:30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5"/>
      <c r="W668" s="15"/>
      <c r="X668" s="1"/>
      <c r="Y668" s="1"/>
      <c r="Z668" s="1"/>
      <c r="AA668" s="1"/>
      <c r="AB668" s="1"/>
      <c r="AC668" s="1"/>
      <c r="AD668" s="1"/>
    </row>
    <row r="669" spans="1:30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5"/>
      <c r="W669" s="15"/>
      <c r="X669" s="1"/>
      <c r="Y669" s="1"/>
      <c r="Z669" s="1"/>
      <c r="AA669" s="1"/>
      <c r="AB669" s="1"/>
      <c r="AC669" s="1"/>
      <c r="AD669" s="1"/>
    </row>
    <row r="670" spans="1:30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5"/>
      <c r="W670" s="15"/>
      <c r="X670" s="1"/>
      <c r="Y670" s="1"/>
      <c r="Z670" s="1"/>
      <c r="AA670" s="1"/>
      <c r="AB670" s="1"/>
      <c r="AC670" s="1"/>
      <c r="AD670" s="1"/>
    </row>
    <row r="671" spans="1:30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5"/>
      <c r="W671" s="15"/>
      <c r="X671" s="1"/>
      <c r="Y671" s="1"/>
      <c r="Z671" s="1"/>
      <c r="AA671" s="1"/>
      <c r="AB671" s="1"/>
      <c r="AC671" s="1"/>
      <c r="AD671" s="1"/>
    </row>
    <row r="672" spans="1:30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5"/>
      <c r="W672" s="15"/>
      <c r="X672" s="1"/>
      <c r="Y672" s="1"/>
      <c r="Z672" s="1"/>
      <c r="AA672" s="1"/>
      <c r="AB672" s="1"/>
      <c r="AC672" s="1"/>
      <c r="AD672" s="1"/>
    </row>
    <row r="673" spans="1:30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5"/>
      <c r="W673" s="15"/>
      <c r="X673" s="1"/>
      <c r="Y673" s="1"/>
      <c r="Z673" s="1"/>
      <c r="AA673" s="1"/>
      <c r="AB673" s="1"/>
      <c r="AC673" s="1"/>
      <c r="AD673" s="1"/>
    </row>
    <row r="674" spans="1:30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5"/>
      <c r="W674" s="15"/>
      <c r="X674" s="1"/>
      <c r="Y674" s="1"/>
      <c r="Z674" s="1"/>
      <c r="AA674" s="1"/>
      <c r="AB674" s="1"/>
      <c r="AC674" s="1"/>
      <c r="AD674" s="1"/>
    </row>
    <row r="675" spans="1:30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5"/>
      <c r="W675" s="15"/>
      <c r="X675" s="1"/>
      <c r="Y675" s="1"/>
      <c r="Z675" s="1"/>
      <c r="AA675" s="1"/>
      <c r="AB675" s="1"/>
      <c r="AC675" s="1"/>
      <c r="AD675" s="1"/>
    </row>
    <row r="676" spans="1:30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5"/>
      <c r="W676" s="15"/>
      <c r="X676" s="1"/>
      <c r="Y676" s="1"/>
      <c r="Z676" s="1"/>
      <c r="AA676" s="1"/>
      <c r="AB676" s="1"/>
      <c r="AC676" s="1"/>
      <c r="AD676" s="1"/>
    </row>
    <row r="677" spans="1:30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5"/>
      <c r="W677" s="15"/>
      <c r="X677" s="1"/>
      <c r="Y677" s="1"/>
      <c r="Z677" s="1"/>
      <c r="AA677" s="1"/>
      <c r="AB677" s="1"/>
      <c r="AC677" s="1"/>
      <c r="AD677" s="1"/>
    </row>
    <row r="678" spans="1:30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5"/>
      <c r="W678" s="15"/>
      <c r="X678" s="1"/>
      <c r="Y678" s="1"/>
      <c r="Z678" s="1"/>
      <c r="AA678" s="1"/>
      <c r="AB678" s="1"/>
      <c r="AC678" s="1"/>
      <c r="AD678" s="1"/>
    </row>
    <row r="679" spans="1:30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5"/>
      <c r="W679" s="15"/>
      <c r="X679" s="1"/>
      <c r="Y679" s="1"/>
      <c r="Z679" s="1"/>
      <c r="AA679" s="1"/>
      <c r="AB679" s="1"/>
      <c r="AC679" s="1"/>
      <c r="AD679" s="1"/>
    </row>
    <row r="680" spans="1:30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5"/>
      <c r="W680" s="15"/>
      <c r="X680" s="1"/>
      <c r="Y680" s="1"/>
      <c r="Z680" s="1"/>
      <c r="AA680" s="1"/>
      <c r="AB680" s="1"/>
      <c r="AC680" s="1"/>
      <c r="AD680" s="1"/>
    </row>
    <row r="681" spans="1:30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5"/>
      <c r="W681" s="15"/>
      <c r="X681" s="1"/>
      <c r="Y681" s="1"/>
      <c r="Z681" s="1"/>
      <c r="AA681" s="1"/>
      <c r="AB681" s="1"/>
      <c r="AC681" s="1"/>
      <c r="AD681" s="1"/>
    </row>
    <row r="682" spans="1:30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5"/>
      <c r="W682" s="15"/>
      <c r="X682" s="1"/>
      <c r="Y682" s="1"/>
      <c r="Z682" s="1"/>
      <c r="AA682" s="1"/>
      <c r="AB682" s="1"/>
      <c r="AC682" s="1"/>
      <c r="AD682" s="1"/>
    </row>
    <row r="683" spans="1:30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5"/>
      <c r="W683" s="15"/>
      <c r="X683" s="1"/>
      <c r="Y683" s="1"/>
      <c r="Z683" s="1"/>
      <c r="AA683" s="1"/>
      <c r="AB683" s="1"/>
      <c r="AC683" s="1"/>
      <c r="AD683" s="1"/>
    </row>
    <row r="684" spans="1:30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5"/>
      <c r="W684" s="15"/>
      <c r="X684" s="1"/>
      <c r="Y684" s="1"/>
      <c r="Z684" s="1"/>
      <c r="AA684" s="1"/>
      <c r="AB684" s="1"/>
      <c r="AC684" s="1"/>
      <c r="AD684" s="1"/>
    </row>
    <row r="685" spans="1:30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5"/>
      <c r="W685" s="15"/>
      <c r="X685" s="1"/>
      <c r="Y685" s="1"/>
      <c r="Z685" s="1"/>
      <c r="AA685" s="1"/>
      <c r="AB685" s="1"/>
      <c r="AC685" s="1"/>
      <c r="AD685" s="1"/>
    </row>
    <row r="686" spans="1:30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5"/>
      <c r="W686" s="15"/>
      <c r="X686" s="1"/>
      <c r="Y686" s="1"/>
      <c r="Z686" s="1"/>
      <c r="AA686" s="1"/>
      <c r="AB686" s="1"/>
      <c r="AC686" s="1"/>
      <c r="AD686" s="1"/>
    </row>
    <row r="687" spans="1:30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5"/>
      <c r="W687" s="15"/>
      <c r="X687" s="1"/>
      <c r="Y687" s="1"/>
      <c r="Z687" s="1"/>
      <c r="AA687" s="1"/>
      <c r="AB687" s="1"/>
      <c r="AC687" s="1"/>
      <c r="AD687" s="1"/>
    </row>
    <row r="688" spans="1:30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5"/>
      <c r="W688" s="15"/>
      <c r="X688" s="1"/>
      <c r="Y688" s="1"/>
      <c r="Z688" s="1"/>
      <c r="AA688" s="1"/>
      <c r="AB688" s="1"/>
      <c r="AC688" s="1"/>
      <c r="AD688" s="1"/>
    </row>
    <row r="689" spans="1:30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5"/>
      <c r="W689" s="15"/>
      <c r="X689" s="1"/>
      <c r="Y689" s="1"/>
      <c r="Z689" s="1"/>
      <c r="AA689" s="1"/>
      <c r="AB689" s="1"/>
      <c r="AC689" s="1"/>
      <c r="AD689" s="1"/>
    </row>
    <row r="690" spans="1:30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5"/>
      <c r="W690" s="15"/>
      <c r="X690" s="1"/>
      <c r="Y690" s="1"/>
      <c r="Z690" s="1"/>
      <c r="AA690" s="1"/>
      <c r="AB690" s="1"/>
      <c r="AC690" s="1"/>
      <c r="AD690" s="1"/>
    </row>
    <row r="691" spans="1:30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5"/>
      <c r="W691" s="15"/>
      <c r="X691" s="1"/>
      <c r="Y691" s="1"/>
      <c r="Z691" s="1"/>
      <c r="AA691" s="1"/>
      <c r="AB691" s="1"/>
      <c r="AC691" s="1"/>
      <c r="AD691" s="1"/>
    </row>
    <row r="692" spans="1:30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5"/>
      <c r="W692" s="15"/>
      <c r="X692" s="1"/>
      <c r="Y692" s="1"/>
      <c r="Z692" s="1"/>
      <c r="AA692" s="1"/>
      <c r="AB692" s="1"/>
      <c r="AC692" s="1"/>
      <c r="AD692" s="1"/>
    </row>
    <row r="693" spans="1:30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5"/>
      <c r="W693" s="15"/>
      <c r="X693" s="1"/>
      <c r="Y693" s="1"/>
      <c r="Z693" s="1"/>
      <c r="AA693" s="1"/>
      <c r="AB693" s="1"/>
      <c r="AC693" s="1"/>
      <c r="AD693" s="1"/>
    </row>
    <row r="694" spans="1:30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5"/>
      <c r="W694" s="15"/>
      <c r="X694" s="1"/>
      <c r="Y694" s="1"/>
      <c r="Z694" s="1"/>
      <c r="AA694" s="1"/>
      <c r="AB694" s="1"/>
      <c r="AC694" s="1"/>
      <c r="AD694" s="1"/>
    </row>
    <row r="695" spans="1:30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5"/>
      <c r="W695" s="15"/>
      <c r="X695" s="1"/>
      <c r="Y695" s="1"/>
      <c r="Z695" s="1"/>
      <c r="AA695" s="1"/>
      <c r="AB695" s="1"/>
      <c r="AC695" s="1"/>
      <c r="AD695" s="1"/>
    </row>
    <row r="696" spans="1:30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5"/>
      <c r="W696" s="15"/>
      <c r="X696" s="1"/>
      <c r="Y696" s="1"/>
      <c r="Z696" s="1"/>
      <c r="AA696" s="1"/>
      <c r="AB696" s="1"/>
      <c r="AC696" s="1"/>
      <c r="AD696" s="1"/>
    </row>
    <row r="697" spans="1:30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5"/>
      <c r="W697" s="15"/>
      <c r="X697" s="1"/>
      <c r="Y697" s="1"/>
      <c r="Z697" s="1"/>
      <c r="AA697" s="1"/>
      <c r="AB697" s="1"/>
      <c r="AC697" s="1"/>
      <c r="AD697" s="1"/>
    </row>
    <row r="698" spans="1:30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5"/>
      <c r="W698" s="15"/>
      <c r="X698" s="1"/>
      <c r="Y698" s="1"/>
      <c r="Z698" s="1"/>
      <c r="AA698" s="1"/>
      <c r="AB698" s="1"/>
      <c r="AC698" s="1"/>
      <c r="AD698" s="1"/>
    </row>
    <row r="699" spans="1:30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5"/>
      <c r="W699" s="15"/>
      <c r="X699" s="1"/>
      <c r="Y699" s="1"/>
      <c r="Z699" s="1"/>
      <c r="AA699" s="1"/>
      <c r="AB699" s="1"/>
      <c r="AC699" s="1"/>
      <c r="AD699" s="1"/>
    </row>
    <row r="700" spans="1:30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5"/>
      <c r="W700" s="15"/>
      <c r="X700" s="1"/>
      <c r="Y700" s="1"/>
      <c r="Z700" s="1"/>
      <c r="AA700" s="1"/>
      <c r="AB700" s="1"/>
      <c r="AC700" s="1"/>
      <c r="AD700" s="1"/>
    </row>
    <row r="701" spans="1:30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5"/>
      <c r="W701" s="15"/>
      <c r="X701" s="1"/>
      <c r="Y701" s="1"/>
      <c r="Z701" s="1"/>
      <c r="AA701" s="1"/>
      <c r="AB701" s="1"/>
      <c r="AC701" s="1"/>
      <c r="AD701" s="1"/>
    </row>
    <row r="702" spans="1:30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5"/>
      <c r="W702" s="15"/>
      <c r="X702" s="1"/>
      <c r="Y702" s="1"/>
      <c r="Z702" s="1"/>
      <c r="AA702" s="1"/>
      <c r="AB702" s="1"/>
      <c r="AC702" s="1"/>
      <c r="AD702" s="1"/>
    </row>
    <row r="703" spans="1:30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5"/>
      <c r="W703" s="15"/>
      <c r="X703" s="1"/>
      <c r="Y703" s="1"/>
      <c r="Z703" s="1"/>
      <c r="AA703" s="1"/>
      <c r="AB703" s="1"/>
      <c r="AC703" s="1"/>
      <c r="AD703" s="1"/>
    </row>
    <row r="704" spans="1:30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5"/>
      <c r="W704" s="15"/>
      <c r="X704" s="1"/>
      <c r="Y704" s="1"/>
      <c r="Z704" s="1"/>
      <c r="AA704" s="1"/>
      <c r="AB704" s="1"/>
      <c r="AC704" s="1"/>
      <c r="AD704" s="1"/>
    </row>
    <row r="705" spans="1:30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5"/>
      <c r="W705" s="15"/>
      <c r="X705" s="1"/>
      <c r="Y705" s="1"/>
      <c r="Z705" s="1"/>
      <c r="AA705" s="1"/>
      <c r="AB705" s="1"/>
      <c r="AC705" s="1"/>
      <c r="AD705" s="1"/>
    </row>
    <row r="706" spans="1:30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5"/>
      <c r="W706" s="15"/>
      <c r="X706" s="1"/>
      <c r="Y706" s="1"/>
      <c r="Z706" s="1"/>
      <c r="AA706" s="1"/>
      <c r="AB706" s="1"/>
      <c r="AC706" s="1"/>
      <c r="AD706" s="1"/>
    </row>
    <row r="707" spans="1:30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5"/>
      <c r="W707" s="15"/>
      <c r="X707" s="1"/>
      <c r="Y707" s="1"/>
      <c r="Z707" s="1"/>
      <c r="AA707" s="1"/>
      <c r="AB707" s="1"/>
      <c r="AC707" s="1"/>
      <c r="AD707" s="1"/>
    </row>
    <row r="708" spans="1:30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5"/>
      <c r="W708" s="15"/>
      <c r="X708" s="1"/>
      <c r="Y708" s="1"/>
      <c r="Z708" s="1"/>
      <c r="AA708" s="1"/>
      <c r="AB708" s="1"/>
      <c r="AC708" s="1"/>
      <c r="AD708" s="1"/>
    </row>
    <row r="709" spans="1:30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5"/>
      <c r="W709" s="15"/>
      <c r="X709" s="1"/>
      <c r="Y709" s="1"/>
      <c r="Z709" s="1"/>
      <c r="AA709" s="1"/>
      <c r="AB709" s="1"/>
      <c r="AC709" s="1"/>
      <c r="AD709" s="1"/>
    </row>
    <row r="710" spans="1:30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5"/>
      <c r="W710" s="15"/>
      <c r="X710" s="1"/>
      <c r="Y710" s="1"/>
      <c r="Z710" s="1"/>
      <c r="AA710" s="1"/>
      <c r="AB710" s="1"/>
      <c r="AC710" s="1"/>
      <c r="AD710" s="1"/>
    </row>
    <row r="711" spans="1:30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5"/>
      <c r="W711" s="15"/>
      <c r="X711" s="1"/>
      <c r="Y711" s="1"/>
      <c r="Z711" s="1"/>
      <c r="AA711" s="1"/>
      <c r="AB711" s="1"/>
      <c r="AC711" s="1"/>
      <c r="AD711" s="1"/>
    </row>
    <row r="712" spans="1:30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5"/>
      <c r="W712" s="15"/>
      <c r="X712" s="1"/>
      <c r="Y712" s="1"/>
      <c r="Z712" s="1"/>
      <c r="AA712" s="1"/>
      <c r="AB712" s="1"/>
      <c r="AC712" s="1"/>
      <c r="AD712" s="1"/>
    </row>
    <row r="713" spans="1:30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5"/>
      <c r="W713" s="15"/>
      <c r="X713" s="1"/>
      <c r="Y713" s="1"/>
      <c r="Z713" s="1"/>
      <c r="AA713" s="1"/>
      <c r="AB713" s="1"/>
      <c r="AC713" s="1"/>
      <c r="AD713" s="1"/>
    </row>
    <row r="714" spans="1:30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5"/>
      <c r="W714" s="15"/>
      <c r="X714" s="1"/>
      <c r="Y714" s="1"/>
      <c r="Z714" s="1"/>
      <c r="AA714" s="1"/>
      <c r="AB714" s="1"/>
      <c r="AC714" s="1"/>
      <c r="AD714" s="1"/>
    </row>
    <row r="715" spans="1:30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5"/>
      <c r="W715" s="15"/>
      <c r="X715" s="1"/>
      <c r="Y715" s="1"/>
      <c r="Z715" s="1"/>
      <c r="AA715" s="1"/>
      <c r="AB715" s="1"/>
      <c r="AC715" s="1"/>
      <c r="AD715" s="1"/>
    </row>
    <row r="716" spans="1:30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5"/>
      <c r="W716" s="15"/>
      <c r="X716" s="1"/>
      <c r="Y716" s="1"/>
      <c r="Z716" s="1"/>
      <c r="AA716" s="1"/>
      <c r="AB716" s="1"/>
      <c r="AC716" s="1"/>
      <c r="AD716" s="1"/>
    </row>
    <row r="717" spans="1:30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5"/>
      <c r="W717" s="15"/>
      <c r="X717" s="1"/>
      <c r="Y717" s="1"/>
      <c r="Z717" s="1"/>
      <c r="AA717" s="1"/>
      <c r="AB717" s="1"/>
      <c r="AC717" s="1"/>
      <c r="AD717" s="1"/>
    </row>
    <row r="718" spans="1:30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5"/>
      <c r="W718" s="15"/>
      <c r="X718" s="1"/>
      <c r="Y718" s="1"/>
      <c r="Z718" s="1"/>
      <c r="AA718" s="1"/>
      <c r="AB718" s="1"/>
      <c r="AC718" s="1"/>
      <c r="AD718" s="1"/>
    </row>
    <row r="719" spans="1:30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5"/>
      <c r="W719" s="15"/>
      <c r="X719" s="1"/>
      <c r="Y719" s="1"/>
      <c r="Z719" s="1"/>
      <c r="AA719" s="1"/>
      <c r="AB719" s="1"/>
      <c r="AC719" s="1"/>
      <c r="AD719" s="1"/>
    </row>
    <row r="720" spans="1:30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5"/>
      <c r="W720" s="15"/>
      <c r="X720" s="1"/>
      <c r="Y720" s="1"/>
      <c r="Z720" s="1"/>
      <c r="AA720" s="1"/>
      <c r="AB720" s="1"/>
      <c r="AC720" s="1"/>
      <c r="AD720" s="1"/>
    </row>
    <row r="721" spans="1:30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5"/>
      <c r="W721" s="15"/>
      <c r="X721" s="1"/>
      <c r="Y721" s="1"/>
      <c r="Z721" s="1"/>
      <c r="AA721" s="1"/>
      <c r="AB721" s="1"/>
      <c r="AC721" s="1"/>
      <c r="AD721" s="1"/>
    </row>
    <row r="722" spans="1:30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5"/>
      <c r="W722" s="15"/>
      <c r="X722" s="1"/>
      <c r="Y722" s="1"/>
      <c r="Z722" s="1"/>
      <c r="AA722" s="1"/>
      <c r="AB722" s="1"/>
      <c r="AC722" s="1"/>
      <c r="AD722" s="1"/>
    </row>
    <row r="723" spans="1:30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5"/>
      <c r="W723" s="15"/>
      <c r="X723" s="1"/>
      <c r="Y723" s="1"/>
      <c r="Z723" s="1"/>
      <c r="AA723" s="1"/>
      <c r="AB723" s="1"/>
      <c r="AC723" s="1"/>
      <c r="AD723" s="1"/>
    </row>
    <row r="724" spans="1:30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5"/>
      <c r="W724" s="15"/>
      <c r="X724" s="1"/>
      <c r="Y724" s="1"/>
      <c r="Z724" s="1"/>
      <c r="AA724" s="1"/>
      <c r="AB724" s="1"/>
      <c r="AC724" s="1"/>
      <c r="AD724" s="1"/>
    </row>
    <row r="725" spans="1:30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5"/>
      <c r="W725" s="15"/>
      <c r="X725" s="1"/>
      <c r="Y725" s="1"/>
      <c r="Z725" s="1"/>
      <c r="AA725" s="1"/>
      <c r="AB725" s="1"/>
      <c r="AC725" s="1"/>
      <c r="AD725" s="1"/>
    </row>
    <row r="726" spans="1:30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5"/>
      <c r="W726" s="15"/>
      <c r="X726" s="1"/>
      <c r="Y726" s="1"/>
      <c r="Z726" s="1"/>
      <c r="AA726" s="1"/>
      <c r="AB726" s="1"/>
      <c r="AC726" s="1"/>
      <c r="AD726" s="1"/>
    </row>
    <row r="727" spans="1:30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5"/>
      <c r="W727" s="15"/>
      <c r="X727" s="1"/>
      <c r="Y727" s="1"/>
      <c r="Z727" s="1"/>
      <c r="AA727" s="1"/>
      <c r="AB727" s="1"/>
      <c r="AC727" s="1"/>
      <c r="AD727" s="1"/>
    </row>
    <row r="728" spans="1:30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5"/>
      <c r="W728" s="15"/>
      <c r="X728" s="1"/>
      <c r="Y728" s="1"/>
      <c r="Z728" s="1"/>
      <c r="AA728" s="1"/>
      <c r="AB728" s="1"/>
      <c r="AC728" s="1"/>
      <c r="AD728" s="1"/>
    </row>
    <row r="729" spans="1:30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5"/>
      <c r="W729" s="15"/>
      <c r="X729" s="1"/>
      <c r="Y729" s="1"/>
      <c r="Z729" s="1"/>
      <c r="AA729" s="1"/>
      <c r="AB729" s="1"/>
      <c r="AC729" s="1"/>
      <c r="AD729" s="1"/>
    </row>
    <row r="730" spans="1:30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5"/>
      <c r="W730" s="15"/>
      <c r="X730" s="1"/>
      <c r="Y730" s="1"/>
      <c r="Z730" s="1"/>
      <c r="AA730" s="1"/>
      <c r="AB730" s="1"/>
      <c r="AC730" s="1"/>
      <c r="AD730" s="1"/>
    </row>
    <row r="731" spans="1:30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5"/>
      <c r="W731" s="15"/>
      <c r="X731" s="1"/>
      <c r="Y731" s="1"/>
      <c r="Z731" s="1"/>
      <c r="AA731" s="1"/>
      <c r="AB731" s="1"/>
      <c r="AC731" s="1"/>
      <c r="AD731" s="1"/>
    </row>
    <row r="732" spans="1:30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5"/>
      <c r="W732" s="15"/>
      <c r="X732" s="1"/>
      <c r="Y732" s="1"/>
      <c r="Z732" s="1"/>
      <c r="AA732" s="1"/>
      <c r="AB732" s="1"/>
      <c r="AC732" s="1"/>
      <c r="AD732" s="1"/>
    </row>
    <row r="733" spans="1:30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5"/>
      <c r="W733" s="15"/>
      <c r="X733" s="1"/>
      <c r="Y733" s="1"/>
      <c r="Z733" s="1"/>
      <c r="AA733" s="1"/>
      <c r="AB733" s="1"/>
      <c r="AC733" s="1"/>
      <c r="AD733" s="1"/>
    </row>
    <row r="734" spans="1:30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5"/>
      <c r="W734" s="15"/>
      <c r="X734" s="1"/>
      <c r="Y734" s="1"/>
      <c r="Z734" s="1"/>
      <c r="AA734" s="1"/>
      <c r="AB734" s="1"/>
      <c r="AC734" s="1"/>
      <c r="AD734" s="1"/>
    </row>
    <row r="735" spans="1:30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5"/>
      <c r="W735" s="15"/>
      <c r="X735" s="1"/>
      <c r="Y735" s="1"/>
      <c r="Z735" s="1"/>
      <c r="AA735" s="1"/>
      <c r="AB735" s="1"/>
      <c r="AC735" s="1"/>
      <c r="AD735" s="1"/>
    </row>
    <row r="736" spans="1:30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5"/>
      <c r="W736" s="15"/>
      <c r="X736" s="1"/>
      <c r="Y736" s="1"/>
      <c r="Z736" s="1"/>
      <c r="AA736" s="1"/>
      <c r="AB736" s="1"/>
      <c r="AC736" s="1"/>
      <c r="AD736" s="1"/>
    </row>
    <row r="737" spans="1:30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5"/>
      <c r="W737" s="15"/>
      <c r="X737" s="1"/>
      <c r="Y737" s="1"/>
      <c r="Z737" s="1"/>
      <c r="AA737" s="1"/>
      <c r="AB737" s="1"/>
      <c r="AC737" s="1"/>
      <c r="AD737" s="1"/>
    </row>
    <row r="738" spans="1:30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5"/>
      <c r="W738" s="15"/>
      <c r="X738" s="1"/>
      <c r="Y738" s="1"/>
      <c r="Z738" s="1"/>
      <c r="AA738" s="1"/>
      <c r="AB738" s="1"/>
      <c r="AC738" s="1"/>
      <c r="AD738" s="1"/>
    </row>
    <row r="739" spans="1:30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5"/>
      <c r="W739" s="15"/>
      <c r="X739" s="1"/>
      <c r="Y739" s="1"/>
      <c r="Z739" s="1"/>
      <c r="AA739" s="1"/>
      <c r="AB739" s="1"/>
      <c r="AC739" s="1"/>
      <c r="AD739" s="1"/>
    </row>
    <row r="740" spans="1:30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5"/>
      <c r="W740" s="15"/>
      <c r="X740" s="1"/>
      <c r="Y740" s="1"/>
      <c r="Z740" s="1"/>
      <c r="AA740" s="1"/>
      <c r="AB740" s="1"/>
      <c r="AC740" s="1"/>
      <c r="AD740" s="1"/>
    </row>
    <row r="741" spans="1:30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5"/>
      <c r="W741" s="15"/>
      <c r="X741" s="1"/>
      <c r="Y741" s="1"/>
      <c r="Z741" s="1"/>
      <c r="AA741" s="1"/>
      <c r="AB741" s="1"/>
      <c r="AC741" s="1"/>
      <c r="AD741" s="1"/>
    </row>
    <row r="742" spans="1:30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5"/>
      <c r="W742" s="15"/>
      <c r="X742" s="1"/>
      <c r="Y742" s="1"/>
      <c r="Z742" s="1"/>
      <c r="AA742" s="1"/>
      <c r="AB742" s="1"/>
      <c r="AC742" s="1"/>
      <c r="AD742" s="1"/>
    </row>
    <row r="743" spans="1:30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5"/>
      <c r="W743" s="15"/>
      <c r="X743" s="1"/>
      <c r="Y743" s="1"/>
      <c r="Z743" s="1"/>
      <c r="AA743" s="1"/>
      <c r="AB743" s="1"/>
      <c r="AC743" s="1"/>
      <c r="AD743" s="1"/>
    </row>
    <row r="744" spans="1:30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5"/>
      <c r="W744" s="15"/>
      <c r="X744" s="1"/>
      <c r="Y744" s="1"/>
      <c r="Z744" s="1"/>
      <c r="AA744" s="1"/>
      <c r="AB744" s="1"/>
      <c r="AC744" s="1"/>
      <c r="AD744" s="1"/>
    </row>
    <row r="745" spans="1:30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5"/>
      <c r="W745" s="15"/>
      <c r="X745" s="1"/>
      <c r="Y745" s="1"/>
      <c r="Z745" s="1"/>
      <c r="AA745" s="1"/>
      <c r="AB745" s="1"/>
      <c r="AC745" s="1"/>
      <c r="AD745" s="1"/>
    </row>
    <row r="746" spans="1:30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5"/>
      <c r="W746" s="15"/>
      <c r="X746" s="1"/>
      <c r="Y746" s="1"/>
      <c r="Z746" s="1"/>
      <c r="AA746" s="1"/>
      <c r="AB746" s="1"/>
      <c r="AC746" s="1"/>
      <c r="AD746" s="1"/>
    </row>
    <row r="747" spans="1:30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5"/>
      <c r="W747" s="15"/>
      <c r="X747" s="1"/>
      <c r="Y747" s="1"/>
      <c r="Z747" s="1"/>
      <c r="AA747" s="1"/>
      <c r="AB747" s="1"/>
      <c r="AC747" s="1"/>
      <c r="AD747" s="1"/>
    </row>
    <row r="748" spans="1:30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5"/>
      <c r="W748" s="15"/>
      <c r="X748" s="1"/>
      <c r="Y748" s="1"/>
      <c r="Z748" s="1"/>
      <c r="AA748" s="1"/>
      <c r="AB748" s="1"/>
      <c r="AC748" s="1"/>
      <c r="AD748" s="1"/>
    </row>
    <row r="749" spans="1:30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5"/>
      <c r="W749" s="15"/>
      <c r="X749" s="1"/>
      <c r="Y749" s="1"/>
      <c r="Z749" s="1"/>
      <c r="AA749" s="1"/>
      <c r="AB749" s="1"/>
      <c r="AC749" s="1"/>
      <c r="AD749" s="1"/>
    </row>
    <row r="750" spans="1:30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5"/>
      <c r="W750" s="15"/>
      <c r="X750" s="1"/>
      <c r="Y750" s="1"/>
      <c r="Z750" s="1"/>
      <c r="AA750" s="1"/>
      <c r="AB750" s="1"/>
      <c r="AC750" s="1"/>
      <c r="AD750" s="1"/>
    </row>
    <row r="751" spans="1:30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5"/>
      <c r="W751" s="15"/>
      <c r="X751" s="1"/>
      <c r="Y751" s="1"/>
      <c r="Z751" s="1"/>
      <c r="AA751" s="1"/>
      <c r="AB751" s="1"/>
      <c r="AC751" s="1"/>
      <c r="AD751" s="1"/>
    </row>
    <row r="752" spans="1:30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5"/>
      <c r="W752" s="15"/>
      <c r="X752" s="1"/>
      <c r="Y752" s="1"/>
      <c r="Z752" s="1"/>
      <c r="AA752" s="1"/>
      <c r="AB752" s="1"/>
      <c r="AC752" s="1"/>
      <c r="AD752" s="1"/>
    </row>
    <row r="753" spans="1:30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5"/>
      <c r="W753" s="15"/>
      <c r="X753" s="1"/>
      <c r="Y753" s="1"/>
      <c r="Z753" s="1"/>
      <c r="AA753" s="1"/>
      <c r="AB753" s="1"/>
      <c r="AC753" s="1"/>
      <c r="AD753" s="1"/>
    </row>
    <row r="754" spans="1:30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5"/>
      <c r="W754" s="15"/>
      <c r="X754" s="1"/>
      <c r="Y754" s="1"/>
      <c r="Z754" s="1"/>
      <c r="AA754" s="1"/>
      <c r="AB754" s="1"/>
      <c r="AC754" s="1"/>
      <c r="AD754" s="1"/>
    </row>
    <row r="755" spans="1:30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5"/>
      <c r="W755" s="15"/>
      <c r="X755" s="1"/>
      <c r="Y755" s="1"/>
      <c r="Z755" s="1"/>
      <c r="AA755" s="1"/>
      <c r="AB755" s="1"/>
      <c r="AC755" s="1"/>
      <c r="AD755" s="1"/>
    </row>
    <row r="756" spans="1:30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5"/>
      <c r="W756" s="15"/>
      <c r="X756" s="1"/>
      <c r="Y756" s="1"/>
      <c r="Z756" s="1"/>
      <c r="AA756" s="1"/>
      <c r="AB756" s="1"/>
      <c r="AC756" s="1"/>
      <c r="AD756" s="1"/>
    </row>
    <row r="757" spans="1:30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5"/>
      <c r="W757" s="15"/>
      <c r="X757" s="1"/>
      <c r="Y757" s="1"/>
      <c r="Z757" s="1"/>
      <c r="AA757" s="1"/>
      <c r="AB757" s="1"/>
      <c r="AC757" s="1"/>
      <c r="AD757" s="1"/>
    </row>
    <row r="758" spans="1:30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5"/>
      <c r="W758" s="15"/>
      <c r="X758" s="1"/>
      <c r="Y758" s="1"/>
      <c r="Z758" s="1"/>
      <c r="AA758" s="1"/>
      <c r="AB758" s="1"/>
      <c r="AC758" s="1"/>
      <c r="AD758" s="1"/>
    </row>
    <row r="759" spans="1:30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5"/>
      <c r="W759" s="15"/>
      <c r="X759" s="1"/>
      <c r="Y759" s="1"/>
      <c r="Z759" s="1"/>
      <c r="AA759" s="1"/>
      <c r="AB759" s="1"/>
      <c r="AC759" s="1"/>
      <c r="AD759" s="1"/>
    </row>
    <row r="760" spans="1:30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5"/>
      <c r="W760" s="15"/>
      <c r="X760" s="1"/>
      <c r="Y760" s="1"/>
      <c r="Z760" s="1"/>
      <c r="AA760" s="1"/>
      <c r="AB760" s="1"/>
      <c r="AC760" s="1"/>
      <c r="AD760" s="1"/>
    </row>
    <row r="761" spans="1:30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5"/>
      <c r="W761" s="15"/>
      <c r="X761" s="1"/>
      <c r="Y761" s="1"/>
      <c r="Z761" s="1"/>
      <c r="AA761" s="1"/>
      <c r="AB761" s="1"/>
      <c r="AC761" s="1"/>
      <c r="AD761" s="1"/>
    </row>
    <row r="762" spans="1:30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5"/>
      <c r="W762" s="15"/>
      <c r="X762" s="1"/>
      <c r="Y762" s="1"/>
      <c r="Z762" s="1"/>
      <c r="AA762" s="1"/>
      <c r="AB762" s="1"/>
      <c r="AC762" s="1"/>
      <c r="AD762" s="1"/>
    </row>
    <row r="763" spans="1:30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5"/>
      <c r="W763" s="15"/>
      <c r="X763" s="1"/>
      <c r="Y763" s="1"/>
      <c r="Z763" s="1"/>
      <c r="AA763" s="1"/>
      <c r="AB763" s="1"/>
      <c r="AC763" s="1"/>
      <c r="AD763" s="1"/>
    </row>
    <row r="764" spans="1:30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5"/>
      <c r="W764" s="15"/>
      <c r="X764" s="1"/>
      <c r="Y764" s="1"/>
      <c r="Z764" s="1"/>
      <c r="AA764" s="1"/>
      <c r="AB764" s="1"/>
      <c r="AC764" s="1"/>
      <c r="AD764" s="1"/>
    </row>
    <row r="765" spans="1:30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5"/>
      <c r="W765" s="15"/>
      <c r="X765" s="1"/>
      <c r="Y765" s="1"/>
      <c r="Z765" s="1"/>
      <c r="AA765" s="1"/>
      <c r="AB765" s="1"/>
      <c r="AC765" s="1"/>
      <c r="AD765" s="1"/>
    </row>
    <row r="766" spans="1:30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5"/>
      <c r="W766" s="15"/>
      <c r="X766" s="1"/>
      <c r="Y766" s="1"/>
      <c r="Z766" s="1"/>
      <c r="AA766" s="1"/>
      <c r="AB766" s="1"/>
      <c r="AC766" s="1"/>
      <c r="AD766" s="1"/>
    </row>
    <row r="767" spans="1:30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5"/>
      <c r="W767" s="15"/>
      <c r="X767" s="1"/>
      <c r="Y767" s="1"/>
      <c r="Z767" s="1"/>
      <c r="AA767" s="1"/>
      <c r="AB767" s="1"/>
      <c r="AC767" s="1"/>
      <c r="AD767" s="1"/>
    </row>
    <row r="768" spans="1:30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5"/>
      <c r="W768" s="15"/>
      <c r="X768" s="1"/>
      <c r="Y768" s="1"/>
      <c r="Z768" s="1"/>
      <c r="AA768" s="1"/>
      <c r="AB768" s="1"/>
      <c r="AC768" s="1"/>
      <c r="AD768" s="1"/>
    </row>
    <row r="769" spans="1:30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5"/>
      <c r="W769" s="15"/>
      <c r="X769" s="1"/>
      <c r="Y769" s="1"/>
      <c r="Z769" s="1"/>
      <c r="AA769" s="1"/>
      <c r="AB769" s="1"/>
      <c r="AC769" s="1"/>
      <c r="AD769" s="1"/>
    </row>
    <row r="770" spans="1:30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5"/>
      <c r="W770" s="15"/>
      <c r="X770" s="1"/>
      <c r="Y770" s="1"/>
      <c r="Z770" s="1"/>
      <c r="AA770" s="1"/>
      <c r="AB770" s="1"/>
      <c r="AC770" s="1"/>
      <c r="AD770" s="1"/>
    </row>
    <row r="771" spans="1:30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5"/>
      <c r="W771" s="15"/>
      <c r="X771" s="1"/>
      <c r="Y771" s="1"/>
      <c r="Z771" s="1"/>
      <c r="AA771" s="1"/>
      <c r="AB771" s="1"/>
      <c r="AC771" s="1"/>
      <c r="AD771" s="1"/>
    </row>
    <row r="772" spans="1:30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5"/>
      <c r="W772" s="15"/>
      <c r="X772" s="1"/>
      <c r="Y772" s="1"/>
      <c r="Z772" s="1"/>
      <c r="AA772" s="1"/>
      <c r="AB772" s="1"/>
      <c r="AC772" s="1"/>
      <c r="AD772" s="1"/>
    </row>
    <row r="773" spans="1:30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5"/>
      <c r="W773" s="15"/>
      <c r="X773" s="1"/>
      <c r="Y773" s="1"/>
      <c r="Z773" s="1"/>
      <c r="AA773" s="1"/>
      <c r="AB773" s="1"/>
      <c r="AC773" s="1"/>
      <c r="AD773" s="1"/>
    </row>
    <row r="774" spans="1:30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5"/>
      <c r="W774" s="15"/>
      <c r="X774" s="1"/>
      <c r="Y774" s="1"/>
      <c r="Z774" s="1"/>
      <c r="AA774" s="1"/>
      <c r="AB774" s="1"/>
      <c r="AC774" s="1"/>
      <c r="AD774" s="1"/>
    </row>
    <row r="775" spans="1:30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5"/>
      <c r="W775" s="15"/>
      <c r="X775" s="1"/>
      <c r="Y775" s="1"/>
      <c r="Z775" s="1"/>
      <c r="AA775" s="1"/>
      <c r="AB775" s="1"/>
      <c r="AC775" s="1"/>
      <c r="AD775" s="1"/>
    </row>
    <row r="776" spans="1:30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5"/>
      <c r="W776" s="15"/>
      <c r="X776" s="1"/>
      <c r="Y776" s="1"/>
      <c r="Z776" s="1"/>
      <c r="AA776" s="1"/>
      <c r="AB776" s="1"/>
      <c r="AC776" s="1"/>
      <c r="AD776" s="1"/>
    </row>
    <row r="777" spans="1:30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5"/>
      <c r="W777" s="15"/>
      <c r="X777" s="1"/>
      <c r="Y777" s="1"/>
      <c r="Z777" s="1"/>
      <c r="AA777" s="1"/>
      <c r="AB777" s="1"/>
      <c r="AC777" s="1"/>
      <c r="AD777" s="1"/>
    </row>
    <row r="778" spans="1:30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5"/>
      <c r="W778" s="15"/>
      <c r="X778" s="1"/>
      <c r="Y778" s="1"/>
      <c r="Z778" s="1"/>
      <c r="AA778" s="1"/>
      <c r="AB778" s="1"/>
      <c r="AC778" s="1"/>
      <c r="AD778" s="1"/>
    </row>
    <row r="779" spans="1:30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5"/>
      <c r="W779" s="15"/>
      <c r="X779" s="1"/>
      <c r="Y779" s="1"/>
      <c r="Z779" s="1"/>
      <c r="AA779" s="1"/>
      <c r="AB779" s="1"/>
      <c r="AC779" s="1"/>
      <c r="AD779" s="1"/>
    </row>
    <row r="780" spans="1:30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5"/>
      <c r="W780" s="15"/>
      <c r="X780" s="1"/>
      <c r="Y780" s="1"/>
      <c r="Z780" s="1"/>
      <c r="AA780" s="1"/>
      <c r="AB780" s="1"/>
      <c r="AC780" s="1"/>
      <c r="AD780" s="1"/>
    </row>
    <row r="781" spans="1:30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5"/>
      <c r="W781" s="15"/>
      <c r="X781" s="1"/>
      <c r="Y781" s="1"/>
      <c r="Z781" s="1"/>
      <c r="AA781" s="1"/>
      <c r="AB781" s="1"/>
      <c r="AC781" s="1"/>
      <c r="AD781" s="1"/>
    </row>
    <row r="782" spans="1:30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5"/>
      <c r="W782" s="15"/>
      <c r="X782" s="1"/>
      <c r="Y782" s="1"/>
      <c r="Z782" s="1"/>
      <c r="AA782" s="1"/>
      <c r="AB782" s="1"/>
      <c r="AC782" s="1"/>
      <c r="AD782" s="1"/>
    </row>
    <row r="783" spans="1:30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5"/>
      <c r="W783" s="15"/>
      <c r="X783" s="1"/>
      <c r="Y783" s="1"/>
      <c r="Z783" s="1"/>
      <c r="AA783" s="1"/>
      <c r="AB783" s="1"/>
      <c r="AC783" s="1"/>
      <c r="AD783" s="1"/>
    </row>
    <row r="784" spans="1:30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5"/>
      <c r="W784" s="15"/>
      <c r="X784" s="1"/>
      <c r="Y784" s="1"/>
      <c r="Z784" s="1"/>
      <c r="AA784" s="1"/>
      <c r="AB784" s="1"/>
      <c r="AC784" s="1"/>
      <c r="AD784" s="1"/>
    </row>
    <row r="785" spans="1:30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5"/>
      <c r="W785" s="15"/>
      <c r="X785" s="1"/>
      <c r="Y785" s="1"/>
      <c r="Z785" s="1"/>
      <c r="AA785" s="1"/>
      <c r="AB785" s="1"/>
      <c r="AC785" s="1"/>
      <c r="AD785" s="1"/>
    </row>
    <row r="786" spans="1:30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5"/>
      <c r="W786" s="15"/>
      <c r="X786" s="1"/>
      <c r="Y786" s="1"/>
      <c r="Z786" s="1"/>
      <c r="AA786" s="1"/>
      <c r="AB786" s="1"/>
      <c r="AC786" s="1"/>
      <c r="AD786" s="1"/>
    </row>
    <row r="787" spans="1:30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5"/>
      <c r="W787" s="15"/>
      <c r="X787" s="1"/>
      <c r="Y787" s="1"/>
      <c r="Z787" s="1"/>
      <c r="AA787" s="1"/>
      <c r="AB787" s="1"/>
      <c r="AC787" s="1"/>
      <c r="AD787" s="1"/>
    </row>
    <row r="788" spans="1:30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5"/>
      <c r="W788" s="15"/>
      <c r="X788" s="1"/>
      <c r="Y788" s="1"/>
      <c r="Z788" s="1"/>
      <c r="AA788" s="1"/>
      <c r="AB788" s="1"/>
      <c r="AC788" s="1"/>
      <c r="AD788" s="1"/>
    </row>
    <row r="789" spans="1:30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5"/>
      <c r="W789" s="15"/>
      <c r="X789" s="1"/>
      <c r="Y789" s="1"/>
      <c r="Z789" s="1"/>
      <c r="AA789" s="1"/>
      <c r="AB789" s="1"/>
      <c r="AC789" s="1"/>
      <c r="AD789" s="1"/>
    </row>
    <row r="790" spans="1:30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5"/>
      <c r="W790" s="15"/>
      <c r="X790" s="1"/>
      <c r="Y790" s="1"/>
      <c r="Z790" s="1"/>
      <c r="AA790" s="1"/>
      <c r="AB790" s="1"/>
      <c r="AC790" s="1"/>
      <c r="AD790" s="1"/>
    </row>
    <row r="791" spans="1:30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5"/>
      <c r="W791" s="15"/>
      <c r="X791" s="1"/>
      <c r="Y791" s="1"/>
      <c r="Z791" s="1"/>
      <c r="AA791" s="1"/>
      <c r="AB791" s="1"/>
      <c r="AC791" s="1"/>
      <c r="AD791" s="1"/>
    </row>
    <row r="792" spans="1:30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5"/>
      <c r="W792" s="15"/>
      <c r="X792" s="1"/>
      <c r="Y792" s="1"/>
      <c r="Z792" s="1"/>
      <c r="AA792" s="1"/>
      <c r="AB792" s="1"/>
      <c r="AC792" s="1"/>
      <c r="AD792" s="1"/>
    </row>
    <row r="793" spans="1:30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5"/>
      <c r="W793" s="15"/>
      <c r="X793" s="1"/>
      <c r="Y793" s="1"/>
      <c r="Z793" s="1"/>
      <c r="AA793" s="1"/>
      <c r="AB793" s="1"/>
      <c r="AC793" s="1"/>
      <c r="AD793" s="1"/>
    </row>
    <row r="794" spans="1:30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5"/>
      <c r="W794" s="15"/>
      <c r="X794" s="1"/>
      <c r="Y794" s="1"/>
      <c r="Z794" s="1"/>
      <c r="AA794" s="1"/>
      <c r="AB794" s="1"/>
      <c r="AC794" s="1"/>
      <c r="AD794" s="1"/>
    </row>
    <row r="795" spans="1:30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5"/>
      <c r="W795" s="15"/>
      <c r="X795" s="1"/>
      <c r="Y795" s="1"/>
      <c r="Z795" s="1"/>
      <c r="AA795" s="1"/>
      <c r="AB795" s="1"/>
      <c r="AC795" s="1"/>
      <c r="AD795" s="1"/>
    </row>
    <row r="796" spans="1:30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5"/>
      <c r="W796" s="15"/>
      <c r="X796" s="1"/>
      <c r="Y796" s="1"/>
      <c r="Z796" s="1"/>
      <c r="AA796" s="1"/>
      <c r="AB796" s="1"/>
      <c r="AC796" s="1"/>
      <c r="AD796" s="1"/>
    </row>
    <row r="797" spans="1:30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5"/>
      <c r="W797" s="15"/>
      <c r="X797" s="1"/>
      <c r="Y797" s="1"/>
      <c r="Z797" s="1"/>
      <c r="AA797" s="1"/>
      <c r="AB797" s="1"/>
      <c r="AC797" s="1"/>
      <c r="AD797" s="1"/>
    </row>
    <row r="798" spans="1:30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5"/>
      <c r="W798" s="15"/>
      <c r="X798" s="1"/>
      <c r="Y798" s="1"/>
      <c r="Z798" s="1"/>
      <c r="AA798" s="1"/>
      <c r="AB798" s="1"/>
      <c r="AC798" s="1"/>
      <c r="AD798" s="1"/>
    </row>
    <row r="799" spans="1:30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5"/>
      <c r="W799" s="15"/>
      <c r="X799" s="1"/>
      <c r="Y799" s="1"/>
      <c r="Z799" s="1"/>
      <c r="AA799" s="1"/>
      <c r="AB799" s="1"/>
      <c r="AC799" s="1"/>
      <c r="AD799" s="1"/>
    </row>
    <row r="800" spans="1:30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5"/>
      <c r="W800" s="15"/>
      <c r="X800" s="1"/>
      <c r="Y800" s="1"/>
      <c r="Z800" s="1"/>
      <c r="AA800" s="1"/>
      <c r="AB800" s="1"/>
      <c r="AC800" s="1"/>
      <c r="AD800" s="1"/>
    </row>
    <row r="801" spans="1:30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5"/>
      <c r="W801" s="15"/>
      <c r="X801" s="1"/>
      <c r="Y801" s="1"/>
      <c r="Z801" s="1"/>
      <c r="AA801" s="1"/>
      <c r="AB801" s="1"/>
      <c r="AC801" s="1"/>
      <c r="AD801" s="1"/>
    </row>
    <row r="802" spans="1:30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5"/>
      <c r="W802" s="15"/>
      <c r="X802" s="1"/>
      <c r="Y802" s="1"/>
      <c r="Z802" s="1"/>
      <c r="AA802" s="1"/>
      <c r="AB802" s="1"/>
      <c r="AC802" s="1"/>
      <c r="AD802" s="1"/>
    </row>
    <row r="803" spans="1:30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5"/>
      <c r="W803" s="15"/>
      <c r="X803" s="1"/>
      <c r="Y803" s="1"/>
      <c r="Z803" s="1"/>
      <c r="AA803" s="1"/>
      <c r="AB803" s="1"/>
      <c r="AC803" s="1"/>
      <c r="AD803" s="1"/>
    </row>
    <row r="804" spans="1:30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5"/>
      <c r="W804" s="15"/>
      <c r="X804" s="1"/>
      <c r="Y804" s="1"/>
      <c r="Z804" s="1"/>
      <c r="AA804" s="1"/>
      <c r="AB804" s="1"/>
      <c r="AC804" s="1"/>
      <c r="AD804" s="1"/>
    </row>
    <row r="805" spans="1:30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5"/>
      <c r="W805" s="15"/>
      <c r="X805" s="1"/>
      <c r="Y805" s="1"/>
      <c r="Z805" s="1"/>
      <c r="AA805" s="1"/>
      <c r="AB805" s="1"/>
      <c r="AC805" s="1"/>
      <c r="AD805" s="1"/>
    </row>
    <row r="806" spans="1:30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5"/>
      <c r="W806" s="15"/>
      <c r="X806" s="1"/>
      <c r="Y806" s="1"/>
      <c r="Z806" s="1"/>
      <c r="AA806" s="1"/>
      <c r="AB806" s="1"/>
      <c r="AC806" s="1"/>
      <c r="AD806" s="1"/>
    </row>
    <row r="807" spans="1:30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5"/>
      <c r="W807" s="15"/>
      <c r="X807" s="1"/>
      <c r="Y807" s="1"/>
      <c r="Z807" s="1"/>
      <c r="AA807" s="1"/>
      <c r="AB807" s="1"/>
      <c r="AC807" s="1"/>
      <c r="AD807" s="1"/>
    </row>
    <row r="808" spans="1:30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5"/>
      <c r="W808" s="15"/>
      <c r="X808" s="1"/>
      <c r="Y808" s="1"/>
      <c r="Z808" s="1"/>
      <c r="AA808" s="1"/>
      <c r="AB808" s="1"/>
      <c r="AC808" s="1"/>
      <c r="AD808" s="1"/>
    </row>
    <row r="809" spans="1:30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5"/>
      <c r="W809" s="15"/>
      <c r="X809" s="1"/>
      <c r="Y809" s="1"/>
      <c r="Z809" s="1"/>
      <c r="AA809" s="1"/>
      <c r="AB809" s="1"/>
      <c r="AC809" s="1"/>
      <c r="AD809" s="1"/>
    </row>
    <row r="810" spans="1:30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5"/>
      <c r="W810" s="15"/>
      <c r="X810" s="1"/>
      <c r="Y810" s="1"/>
      <c r="Z810" s="1"/>
      <c r="AA810" s="1"/>
      <c r="AB810" s="1"/>
      <c r="AC810" s="1"/>
      <c r="AD810" s="1"/>
    </row>
    <row r="811" spans="1:30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5"/>
      <c r="W811" s="15"/>
      <c r="X811" s="1"/>
      <c r="Y811" s="1"/>
      <c r="Z811" s="1"/>
      <c r="AA811" s="1"/>
      <c r="AB811" s="1"/>
      <c r="AC811" s="1"/>
      <c r="AD811" s="1"/>
    </row>
    <row r="812" spans="1:30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5"/>
      <c r="W812" s="15"/>
      <c r="X812" s="1"/>
      <c r="Y812" s="1"/>
      <c r="Z812" s="1"/>
      <c r="AA812" s="1"/>
      <c r="AB812" s="1"/>
      <c r="AC812" s="1"/>
      <c r="AD812" s="1"/>
    </row>
    <row r="813" spans="1:30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5"/>
      <c r="W813" s="15"/>
      <c r="X813" s="1"/>
      <c r="Y813" s="1"/>
      <c r="Z813" s="1"/>
      <c r="AA813" s="1"/>
      <c r="AB813" s="1"/>
      <c r="AC813" s="1"/>
      <c r="AD813" s="1"/>
    </row>
    <row r="814" spans="1:30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5"/>
      <c r="W814" s="15"/>
      <c r="X814" s="1"/>
      <c r="Y814" s="1"/>
      <c r="Z814" s="1"/>
      <c r="AA814" s="1"/>
      <c r="AB814" s="1"/>
      <c r="AC814" s="1"/>
      <c r="AD814" s="1"/>
    </row>
    <row r="815" spans="1:30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5"/>
      <c r="W815" s="15"/>
      <c r="X815" s="1"/>
      <c r="Y815" s="1"/>
      <c r="Z815" s="1"/>
      <c r="AA815" s="1"/>
      <c r="AB815" s="1"/>
      <c r="AC815" s="1"/>
      <c r="AD815" s="1"/>
    </row>
    <row r="816" spans="1:30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5"/>
      <c r="W816" s="15"/>
      <c r="X816" s="1"/>
      <c r="Y816" s="1"/>
      <c r="Z816" s="1"/>
      <c r="AA816" s="1"/>
      <c r="AB816" s="1"/>
      <c r="AC816" s="1"/>
      <c r="AD816" s="1"/>
    </row>
    <row r="817" spans="1:30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5"/>
      <c r="W817" s="15"/>
      <c r="X817" s="1"/>
      <c r="Y817" s="1"/>
      <c r="Z817" s="1"/>
      <c r="AA817" s="1"/>
      <c r="AB817" s="1"/>
      <c r="AC817" s="1"/>
      <c r="AD817" s="1"/>
    </row>
    <row r="818" spans="1:30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5"/>
      <c r="W818" s="15"/>
      <c r="X818" s="1"/>
      <c r="Y818" s="1"/>
      <c r="Z818" s="1"/>
      <c r="AA818" s="1"/>
      <c r="AB818" s="1"/>
      <c r="AC818" s="1"/>
      <c r="AD818" s="1"/>
    </row>
    <row r="819" spans="1:30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5"/>
      <c r="W819" s="15"/>
      <c r="X819" s="1"/>
      <c r="Y819" s="1"/>
      <c r="Z819" s="1"/>
      <c r="AA819" s="1"/>
      <c r="AB819" s="1"/>
      <c r="AC819" s="1"/>
      <c r="AD819" s="1"/>
    </row>
    <row r="820" spans="1:30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5"/>
      <c r="W820" s="15"/>
      <c r="X820" s="1"/>
      <c r="Y820" s="1"/>
      <c r="Z820" s="1"/>
      <c r="AA820" s="1"/>
      <c r="AB820" s="1"/>
      <c r="AC820" s="1"/>
      <c r="AD820" s="1"/>
    </row>
    <row r="821" spans="1:30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5"/>
      <c r="W821" s="15"/>
      <c r="X821" s="1"/>
      <c r="Y821" s="1"/>
      <c r="Z821" s="1"/>
      <c r="AA821" s="1"/>
      <c r="AB821" s="1"/>
      <c r="AC821" s="1"/>
      <c r="AD821" s="1"/>
    </row>
    <row r="822" spans="1:30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5"/>
      <c r="W822" s="15"/>
      <c r="X822" s="1"/>
      <c r="Y822" s="1"/>
      <c r="Z822" s="1"/>
      <c r="AA822" s="1"/>
      <c r="AB822" s="1"/>
      <c r="AC822" s="1"/>
      <c r="AD822" s="1"/>
    </row>
    <row r="823" spans="1:30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5"/>
      <c r="W823" s="15"/>
      <c r="X823" s="1"/>
      <c r="Y823" s="1"/>
      <c r="Z823" s="1"/>
      <c r="AA823" s="1"/>
      <c r="AB823" s="1"/>
      <c r="AC823" s="1"/>
      <c r="AD823" s="1"/>
    </row>
    <row r="824" spans="1:30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5"/>
      <c r="W824" s="15"/>
      <c r="X824" s="1"/>
      <c r="Y824" s="1"/>
      <c r="Z824" s="1"/>
      <c r="AA824" s="1"/>
      <c r="AB824" s="1"/>
      <c r="AC824" s="1"/>
      <c r="AD824" s="1"/>
    </row>
    <row r="825" spans="1:30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5"/>
      <c r="W825" s="15"/>
      <c r="X825" s="1"/>
      <c r="Y825" s="1"/>
      <c r="Z825" s="1"/>
      <c r="AA825" s="1"/>
      <c r="AB825" s="1"/>
      <c r="AC825" s="1"/>
      <c r="AD825" s="1"/>
    </row>
    <row r="826" spans="1:30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5"/>
      <c r="W826" s="15"/>
      <c r="X826" s="1"/>
      <c r="Y826" s="1"/>
      <c r="Z826" s="1"/>
      <c r="AA826" s="1"/>
      <c r="AB826" s="1"/>
      <c r="AC826" s="1"/>
      <c r="AD826" s="1"/>
    </row>
    <row r="827" spans="1:30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5"/>
      <c r="W827" s="15"/>
      <c r="X827" s="1"/>
      <c r="Y827" s="1"/>
      <c r="Z827" s="1"/>
      <c r="AA827" s="1"/>
      <c r="AB827" s="1"/>
      <c r="AC827" s="1"/>
      <c r="AD827" s="1"/>
    </row>
    <row r="828" spans="1:30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5"/>
      <c r="W828" s="15"/>
      <c r="X828" s="1"/>
      <c r="Y828" s="1"/>
      <c r="Z828" s="1"/>
      <c r="AA828" s="1"/>
      <c r="AB828" s="1"/>
      <c r="AC828" s="1"/>
      <c r="AD828" s="1"/>
    </row>
    <row r="829" spans="1:30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5"/>
      <c r="W829" s="15"/>
      <c r="X829" s="1"/>
      <c r="Y829" s="1"/>
      <c r="Z829" s="1"/>
      <c r="AA829" s="1"/>
      <c r="AB829" s="1"/>
      <c r="AC829" s="1"/>
      <c r="AD829" s="1"/>
    </row>
    <row r="830" spans="1:30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5"/>
      <c r="W830" s="15"/>
      <c r="X830" s="1"/>
      <c r="Y830" s="1"/>
      <c r="Z830" s="1"/>
      <c r="AA830" s="1"/>
      <c r="AB830" s="1"/>
      <c r="AC830" s="1"/>
      <c r="AD830" s="1"/>
    </row>
    <row r="831" spans="1:30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5"/>
      <c r="W831" s="15"/>
      <c r="X831" s="1"/>
      <c r="Y831" s="1"/>
      <c r="Z831" s="1"/>
      <c r="AA831" s="1"/>
      <c r="AB831" s="1"/>
      <c r="AC831" s="1"/>
      <c r="AD831" s="1"/>
    </row>
    <row r="832" spans="1:30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5"/>
      <c r="W832" s="15"/>
      <c r="X832" s="1"/>
      <c r="Y832" s="1"/>
      <c r="Z832" s="1"/>
      <c r="AA832" s="1"/>
      <c r="AB832" s="1"/>
      <c r="AC832" s="1"/>
      <c r="AD832" s="1"/>
    </row>
    <row r="833" spans="1:30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5"/>
      <c r="W833" s="15"/>
      <c r="X833" s="1"/>
      <c r="Y833" s="1"/>
      <c r="Z833" s="1"/>
      <c r="AA833" s="1"/>
      <c r="AB833" s="1"/>
      <c r="AC833" s="1"/>
      <c r="AD833" s="1"/>
    </row>
    <row r="834" spans="1:30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5"/>
      <c r="W834" s="15"/>
      <c r="X834" s="1"/>
      <c r="Y834" s="1"/>
      <c r="Z834" s="1"/>
      <c r="AA834" s="1"/>
      <c r="AB834" s="1"/>
      <c r="AC834" s="1"/>
      <c r="AD834" s="1"/>
    </row>
    <row r="835" spans="1:30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5"/>
      <c r="W835" s="15"/>
      <c r="X835" s="1"/>
      <c r="Y835" s="1"/>
      <c r="Z835" s="1"/>
      <c r="AA835" s="1"/>
      <c r="AB835" s="1"/>
      <c r="AC835" s="1"/>
      <c r="AD835" s="1"/>
    </row>
    <row r="836" spans="1:30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5"/>
      <c r="W836" s="15"/>
      <c r="X836" s="1"/>
      <c r="Y836" s="1"/>
      <c r="Z836" s="1"/>
      <c r="AA836" s="1"/>
      <c r="AB836" s="1"/>
      <c r="AC836" s="1"/>
      <c r="AD836" s="1"/>
    </row>
    <row r="837" spans="1:30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5"/>
      <c r="W837" s="15"/>
      <c r="X837" s="1"/>
      <c r="Y837" s="1"/>
      <c r="Z837" s="1"/>
      <c r="AA837" s="1"/>
      <c r="AB837" s="1"/>
      <c r="AC837" s="1"/>
      <c r="AD837" s="1"/>
    </row>
    <row r="838" spans="1:30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5"/>
      <c r="W838" s="15"/>
      <c r="X838" s="1"/>
      <c r="Y838" s="1"/>
      <c r="Z838" s="1"/>
      <c r="AA838" s="1"/>
      <c r="AB838" s="1"/>
      <c r="AC838" s="1"/>
      <c r="AD838" s="1"/>
    </row>
    <row r="839" spans="1:30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5"/>
      <c r="W839" s="15"/>
      <c r="X839" s="1"/>
      <c r="Y839" s="1"/>
      <c r="Z839" s="1"/>
      <c r="AA839" s="1"/>
      <c r="AB839" s="1"/>
      <c r="AC839" s="1"/>
      <c r="AD839" s="1"/>
    </row>
    <row r="840" spans="1:30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5"/>
      <c r="W840" s="15"/>
      <c r="X840" s="1"/>
      <c r="Y840" s="1"/>
      <c r="Z840" s="1"/>
      <c r="AA840" s="1"/>
      <c r="AB840" s="1"/>
      <c r="AC840" s="1"/>
      <c r="AD840" s="1"/>
    </row>
    <row r="841" spans="1:30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5"/>
      <c r="W841" s="15"/>
      <c r="X841" s="1"/>
      <c r="Y841" s="1"/>
      <c r="Z841" s="1"/>
      <c r="AA841" s="1"/>
      <c r="AB841" s="1"/>
      <c r="AC841" s="1"/>
      <c r="AD841" s="1"/>
    </row>
    <row r="842" spans="1:30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5"/>
      <c r="W842" s="15"/>
      <c r="X842" s="1"/>
      <c r="Y842" s="1"/>
      <c r="Z842" s="1"/>
      <c r="AA842" s="1"/>
      <c r="AB842" s="1"/>
      <c r="AC842" s="1"/>
      <c r="AD842" s="1"/>
    </row>
    <row r="843" spans="1:30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5"/>
      <c r="W843" s="15"/>
      <c r="X843" s="1"/>
      <c r="Y843" s="1"/>
      <c r="Z843" s="1"/>
      <c r="AA843" s="1"/>
      <c r="AB843" s="1"/>
      <c r="AC843" s="1"/>
      <c r="AD843" s="1"/>
    </row>
    <row r="844" spans="1:30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5"/>
      <c r="W844" s="15"/>
      <c r="X844" s="1"/>
      <c r="Y844" s="1"/>
      <c r="Z844" s="1"/>
      <c r="AA844" s="1"/>
      <c r="AB844" s="1"/>
      <c r="AC844" s="1"/>
      <c r="AD844" s="1"/>
    </row>
    <row r="845" spans="1:30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5"/>
      <c r="W845" s="15"/>
      <c r="X845" s="1"/>
      <c r="Y845" s="1"/>
      <c r="Z845" s="1"/>
      <c r="AA845" s="1"/>
      <c r="AB845" s="1"/>
      <c r="AC845" s="1"/>
      <c r="AD845" s="1"/>
    </row>
    <row r="846" spans="1:30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5"/>
      <c r="W846" s="15"/>
      <c r="X846" s="1"/>
      <c r="Y846" s="1"/>
      <c r="Z846" s="1"/>
      <c r="AA846" s="1"/>
      <c r="AB846" s="1"/>
      <c r="AC846" s="1"/>
      <c r="AD846" s="1"/>
    </row>
    <row r="847" spans="1:30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5"/>
      <c r="W847" s="15"/>
      <c r="X847" s="1"/>
      <c r="Y847" s="1"/>
      <c r="Z847" s="1"/>
      <c r="AA847" s="1"/>
      <c r="AB847" s="1"/>
      <c r="AC847" s="1"/>
      <c r="AD847" s="1"/>
    </row>
    <row r="848" spans="1:30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5"/>
      <c r="W848" s="15"/>
      <c r="X848" s="1"/>
      <c r="Y848" s="1"/>
      <c r="Z848" s="1"/>
      <c r="AA848" s="1"/>
      <c r="AB848" s="1"/>
      <c r="AC848" s="1"/>
      <c r="AD848" s="1"/>
    </row>
    <row r="849" spans="1:30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5"/>
      <c r="W849" s="15"/>
      <c r="X849" s="1"/>
      <c r="Y849" s="1"/>
      <c r="Z849" s="1"/>
      <c r="AA849" s="1"/>
      <c r="AB849" s="1"/>
      <c r="AC849" s="1"/>
      <c r="AD849" s="1"/>
    </row>
    <row r="850" spans="1:30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5"/>
      <c r="W850" s="15"/>
      <c r="X850" s="1"/>
      <c r="Y850" s="1"/>
      <c r="Z850" s="1"/>
      <c r="AA850" s="1"/>
      <c r="AB850" s="1"/>
      <c r="AC850" s="1"/>
      <c r="AD850" s="1"/>
    </row>
    <row r="851" spans="1:30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5"/>
      <c r="W851" s="15"/>
      <c r="X851" s="1"/>
      <c r="Y851" s="1"/>
      <c r="Z851" s="1"/>
      <c r="AA851" s="1"/>
      <c r="AB851" s="1"/>
      <c r="AC851" s="1"/>
      <c r="AD851" s="1"/>
    </row>
    <row r="852" spans="1:30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5"/>
      <c r="W852" s="15"/>
      <c r="X852" s="1"/>
      <c r="Y852" s="1"/>
      <c r="Z852" s="1"/>
      <c r="AA852" s="1"/>
      <c r="AB852" s="1"/>
      <c r="AC852" s="1"/>
      <c r="AD852" s="1"/>
    </row>
    <row r="853" spans="1:30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5"/>
      <c r="W853" s="15"/>
      <c r="X853" s="1"/>
      <c r="Y853" s="1"/>
      <c r="Z853" s="1"/>
      <c r="AA853" s="1"/>
      <c r="AB853" s="1"/>
      <c r="AC853" s="1"/>
      <c r="AD853" s="1"/>
    </row>
    <row r="854" spans="1:30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5"/>
      <c r="W854" s="15"/>
      <c r="X854" s="1"/>
      <c r="Y854" s="1"/>
      <c r="Z854" s="1"/>
      <c r="AA854" s="1"/>
      <c r="AB854" s="1"/>
      <c r="AC854" s="1"/>
      <c r="AD854" s="1"/>
    </row>
    <row r="855" spans="1:30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5"/>
      <c r="W855" s="15"/>
      <c r="X855" s="1"/>
      <c r="Y855" s="1"/>
      <c r="Z855" s="1"/>
      <c r="AA855" s="1"/>
      <c r="AB855" s="1"/>
      <c r="AC855" s="1"/>
      <c r="AD855" s="1"/>
    </row>
    <row r="856" spans="1:30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5"/>
      <c r="W856" s="15"/>
      <c r="X856" s="1"/>
      <c r="Y856" s="1"/>
      <c r="Z856" s="1"/>
      <c r="AA856" s="1"/>
      <c r="AB856" s="1"/>
      <c r="AC856" s="1"/>
      <c r="AD856" s="1"/>
    </row>
    <row r="857" spans="1:30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5"/>
      <c r="W857" s="15"/>
      <c r="X857" s="1"/>
      <c r="Y857" s="1"/>
      <c r="Z857" s="1"/>
      <c r="AA857" s="1"/>
      <c r="AB857" s="1"/>
      <c r="AC857" s="1"/>
      <c r="AD857" s="1"/>
    </row>
    <row r="858" spans="1:30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5"/>
      <c r="W858" s="15"/>
      <c r="X858" s="1"/>
      <c r="Y858" s="1"/>
      <c r="Z858" s="1"/>
      <c r="AA858" s="1"/>
      <c r="AB858" s="1"/>
      <c r="AC858" s="1"/>
      <c r="AD858" s="1"/>
    </row>
    <row r="859" spans="1:30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5"/>
      <c r="W859" s="15"/>
      <c r="X859" s="1"/>
      <c r="Y859" s="1"/>
      <c r="Z859" s="1"/>
      <c r="AA859" s="1"/>
      <c r="AB859" s="1"/>
      <c r="AC859" s="1"/>
      <c r="AD859" s="1"/>
    </row>
    <row r="860" spans="1:30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5"/>
      <c r="W860" s="15"/>
      <c r="X860" s="1"/>
      <c r="Y860" s="1"/>
      <c r="Z860" s="1"/>
      <c r="AA860" s="1"/>
      <c r="AB860" s="1"/>
      <c r="AC860" s="1"/>
      <c r="AD860" s="1"/>
    </row>
    <row r="861" spans="1:30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5"/>
      <c r="W861" s="15"/>
      <c r="X861" s="1"/>
      <c r="Y861" s="1"/>
      <c r="Z861" s="1"/>
      <c r="AA861" s="1"/>
      <c r="AB861" s="1"/>
      <c r="AC861" s="1"/>
      <c r="AD861" s="1"/>
    </row>
    <row r="862" spans="1:30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5"/>
      <c r="W862" s="15"/>
      <c r="X862" s="1"/>
      <c r="Y862" s="1"/>
      <c r="Z862" s="1"/>
      <c r="AA862" s="1"/>
      <c r="AB862" s="1"/>
      <c r="AC862" s="1"/>
      <c r="AD862" s="1"/>
    </row>
    <row r="863" spans="1:30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5"/>
      <c r="W863" s="15"/>
      <c r="X863" s="1"/>
      <c r="Y863" s="1"/>
      <c r="Z863" s="1"/>
      <c r="AA863" s="1"/>
      <c r="AB863" s="1"/>
      <c r="AC863" s="1"/>
      <c r="AD863" s="1"/>
    </row>
    <row r="864" spans="1:30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5"/>
      <c r="W864" s="15"/>
      <c r="X864" s="1"/>
      <c r="Y864" s="1"/>
      <c r="Z864" s="1"/>
      <c r="AA864" s="1"/>
      <c r="AB864" s="1"/>
      <c r="AC864" s="1"/>
      <c r="AD864" s="1"/>
    </row>
    <row r="865" spans="1:30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5"/>
      <c r="W865" s="15"/>
      <c r="X865" s="1"/>
      <c r="Y865" s="1"/>
      <c r="Z865" s="1"/>
      <c r="AA865" s="1"/>
      <c r="AB865" s="1"/>
      <c r="AC865" s="1"/>
      <c r="AD865" s="1"/>
    </row>
    <row r="866" spans="1:30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5"/>
      <c r="W866" s="15"/>
      <c r="X866" s="1"/>
      <c r="Y866" s="1"/>
      <c r="Z866" s="1"/>
      <c r="AA866" s="1"/>
      <c r="AB866" s="1"/>
      <c r="AC866" s="1"/>
      <c r="AD866" s="1"/>
    </row>
    <row r="867" spans="1:30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5"/>
      <c r="W867" s="15"/>
      <c r="X867" s="1"/>
      <c r="Y867" s="1"/>
      <c r="Z867" s="1"/>
      <c r="AA867" s="1"/>
      <c r="AB867" s="1"/>
      <c r="AC867" s="1"/>
      <c r="AD867" s="1"/>
    </row>
    <row r="868" spans="1:30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5"/>
      <c r="W868" s="15"/>
      <c r="X868" s="1"/>
      <c r="Y868" s="1"/>
      <c r="Z868" s="1"/>
      <c r="AA868" s="1"/>
      <c r="AB868" s="1"/>
      <c r="AC868" s="1"/>
      <c r="AD868" s="1"/>
    </row>
    <row r="869" spans="1:30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5"/>
      <c r="W869" s="15"/>
      <c r="X869" s="1"/>
      <c r="Y869" s="1"/>
      <c r="Z869" s="1"/>
      <c r="AA869" s="1"/>
      <c r="AB869" s="1"/>
      <c r="AC869" s="1"/>
      <c r="AD869" s="1"/>
    </row>
    <row r="870" spans="1:30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5"/>
      <c r="W870" s="15"/>
      <c r="X870" s="1"/>
      <c r="Y870" s="1"/>
      <c r="Z870" s="1"/>
      <c r="AA870" s="1"/>
      <c r="AB870" s="1"/>
      <c r="AC870" s="1"/>
      <c r="AD870" s="1"/>
    </row>
    <row r="871" spans="1:30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5"/>
      <c r="W871" s="15"/>
      <c r="X871" s="1"/>
      <c r="Y871" s="1"/>
      <c r="Z871" s="1"/>
      <c r="AA871" s="1"/>
      <c r="AB871" s="1"/>
      <c r="AC871" s="1"/>
      <c r="AD871" s="1"/>
    </row>
    <row r="872" spans="1:30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5"/>
      <c r="W872" s="15"/>
      <c r="X872" s="1"/>
      <c r="Y872" s="1"/>
      <c r="Z872" s="1"/>
      <c r="AA872" s="1"/>
      <c r="AB872" s="1"/>
      <c r="AC872" s="1"/>
      <c r="AD872" s="1"/>
    </row>
    <row r="873" spans="1:30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5"/>
      <c r="W873" s="15"/>
      <c r="X873" s="1"/>
      <c r="Y873" s="1"/>
      <c r="Z873" s="1"/>
      <c r="AA873" s="1"/>
      <c r="AB873" s="1"/>
      <c r="AC873" s="1"/>
      <c r="AD873" s="1"/>
    </row>
    <row r="874" spans="1:30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5"/>
      <c r="W874" s="15"/>
      <c r="X874" s="1"/>
      <c r="Y874" s="1"/>
      <c r="Z874" s="1"/>
      <c r="AA874" s="1"/>
      <c r="AB874" s="1"/>
      <c r="AC874" s="1"/>
      <c r="AD874" s="1"/>
    </row>
    <row r="875" spans="1:30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5"/>
      <c r="W875" s="15"/>
      <c r="X875" s="1"/>
      <c r="Y875" s="1"/>
      <c r="Z875" s="1"/>
      <c r="AA875" s="1"/>
      <c r="AB875" s="1"/>
      <c r="AC875" s="1"/>
      <c r="AD875" s="1"/>
    </row>
    <row r="876" spans="1:30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5"/>
      <c r="W876" s="15"/>
      <c r="X876" s="1"/>
      <c r="Y876" s="1"/>
      <c r="Z876" s="1"/>
      <c r="AA876" s="1"/>
      <c r="AB876" s="1"/>
      <c r="AC876" s="1"/>
      <c r="AD876" s="1"/>
    </row>
    <row r="877" spans="1:30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5"/>
      <c r="W877" s="15"/>
      <c r="X877" s="1"/>
      <c r="Y877" s="1"/>
      <c r="Z877" s="1"/>
      <c r="AA877" s="1"/>
      <c r="AB877" s="1"/>
      <c r="AC877" s="1"/>
      <c r="AD877" s="1"/>
    </row>
    <row r="878" spans="1:30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5"/>
      <c r="W878" s="15"/>
      <c r="X878" s="1"/>
      <c r="Y878" s="1"/>
      <c r="Z878" s="1"/>
      <c r="AA878" s="1"/>
      <c r="AB878" s="1"/>
      <c r="AC878" s="1"/>
      <c r="AD878" s="1"/>
    </row>
    <row r="879" spans="1:30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5"/>
      <c r="W879" s="15"/>
      <c r="X879" s="1"/>
      <c r="Y879" s="1"/>
      <c r="Z879" s="1"/>
      <c r="AA879" s="1"/>
      <c r="AB879" s="1"/>
      <c r="AC879" s="1"/>
      <c r="AD879" s="1"/>
    </row>
    <row r="880" spans="1:30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5"/>
      <c r="W880" s="15"/>
      <c r="X880" s="1"/>
      <c r="Y880" s="1"/>
      <c r="Z880" s="1"/>
      <c r="AA880" s="1"/>
      <c r="AB880" s="1"/>
      <c r="AC880" s="1"/>
      <c r="AD880" s="1"/>
    </row>
    <row r="881" spans="1:30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5"/>
      <c r="W881" s="15"/>
      <c r="X881" s="1"/>
      <c r="Y881" s="1"/>
      <c r="Z881" s="1"/>
      <c r="AA881" s="1"/>
      <c r="AB881" s="1"/>
      <c r="AC881" s="1"/>
      <c r="AD881" s="1"/>
    </row>
    <row r="882" spans="1:30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5"/>
      <c r="W882" s="15"/>
      <c r="X882" s="1"/>
      <c r="Y882" s="1"/>
      <c r="Z882" s="1"/>
      <c r="AA882" s="1"/>
      <c r="AB882" s="1"/>
      <c r="AC882" s="1"/>
      <c r="AD882" s="1"/>
    </row>
    <row r="883" spans="1:30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5"/>
      <c r="W883" s="15"/>
      <c r="X883" s="1"/>
      <c r="Y883" s="1"/>
      <c r="Z883" s="1"/>
      <c r="AA883" s="1"/>
      <c r="AB883" s="1"/>
      <c r="AC883" s="1"/>
      <c r="AD883" s="1"/>
    </row>
    <row r="884" spans="1:30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5"/>
      <c r="W884" s="15"/>
      <c r="X884" s="1"/>
      <c r="Y884" s="1"/>
      <c r="Z884" s="1"/>
      <c r="AA884" s="1"/>
      <c r="AB884" s="1"/>
      <c r="AC884" s="1"/>
      <c r="AD884" s="1"/>
    </row>
    <row r="885" spans="1:30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5"/>
      <c r="W885" s="15"/>
      <c r="X885" s="1"/>
      <c r="Y885" s="1"/>
      <c r="Z885" s="1"/>
      <c r="AA885" s="1"/>
      <c r="AB885" s="1"/>
      <c r="AC885" s="1"/>
      <c r="AD885" s="1"/>
    </row>
    <row r="886" spans="1:30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5"/>
      <c r="W886" s="15"/>
      <c r="X886" s="1"/>
      <c r="Y886" s="1"/>
      <c r="Z886" s="1"/>
      <c r="AA886" s="1"/>
      <c r="AB886" s="1"/>
      <c r="AC886" s="1"/>
      <c r="AD886" s="1"/>
    </row>
    <row r="887" spans="1:30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5"/>
      <c r="W887" s="15"/>
      <c r="X887" s="1"/>
      <c r="Y887" s="1"/>
      <c r="Z887" s="1"/>
      <c r="AA887" s="1"/>
      <c r="AB887" s="1"/>
      <c r="AC887" s="1"/>
      <c r="AD887" s="1"/>
    </row>
    <row r="888" spans="1:30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5"/>
      <c r="W888" s="15"/>
      <c r="X888" s="1"/>
      <c r="Y888" s="1"/>
      <c r="Z888" s="1"/>
      <c r="AA888" s="1"/>
      <c r="AB888" s="1"/>
      <c r="AC888" s="1"/>
      <c r="AD888" s="1"/>
    </row>
    <row r="889" spans="1:30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5"/>
      <c r="W889" s="15"/>
      <c r="X889" s="1"/>
      <c r="Y889" s="1"/>
      <c r="Z889" s="1"/>
      <c r="AA889" s="1"/>
      <c r="AB889" s="1"/>
      <c r="AC889" s="1"/>
      <c r="AD889" s="1"/>
    </row>
    <row r="890" spans="1:30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5"/>
      <c r="W890" s="15"/>
      <c r="X890" s="1"/>
      <c r="Y890" s="1"/>
      <c r="Z890" s="1"/>
      <c r="AA890" s="1"/>
      <c r="AB890" s="1"/>
      <c r="AC890" s="1"/>
      <c r="AD890" s="1"/>
    </row>
    <row r="891" spans="1:30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5"/>
      <c r="W891" s="15"/>
      <c r="X891" s="1"/>
      <c r="Y891" s="1"/>
      <c r="Z891" s="1"/>
      <c r="AA891" s="1"/>
      <c r="AB891" s="1"/>
      <c r="AC891" s="1"/>
      <c r="AD891" s="1"/>
    </row>
    <row r="892" spans="1:30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5"/>
      <c r="W892" s="15"/>
      <c r="X892" s="1"/>
      <c r="Y892" s="1"/>
      <c r="Z892" s="1"/>
      <c r="AA892" s="1"/>
      <c r="AB892" s="1"/>
      <c r="AC892" s="1"/>
      <c r="AD892" s="1"/>
    </row>
    <row r="893" spans="1:30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5"/>
      <c r="W893" s="15"/>
      <c r="X893" s="1"/>
      <c r="Y893" s="1"/>
      <c r="Z893" s="1"/>
      <c r="AA893" s="1"/>
      <c r="AB893" s="1"/>
      <c r="AC893" s="1"/>
      <c r="AD893" s="1"/>
    </row>
    <row r="894" spans="1:30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5"/>
      <c r="W894" s="15"/>
      <c r="X894" s="1"/>
      <c r="Y894" s="1"/>
      <c r="Z894" s="1"/>
      <c r="AA894" s="1"/>
      <c r="AB894" s="1"/>
      <c r="AC894" s="1"/>
      <c r="AD894" s="1"/>
    </row>
    <row r="895" spans="1:30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5"/>
      <c r="W895" s="15"/>
      <c r="X895" s="1"/>
      <c r="Y895" s="1"/>
      <c r="Z895" s="1"/>
      <c r="AA895" s="1"/>
      <c r="AB895" s="1"/>
      <c r="AC895" s="1"/>
      <c r="AD895" s="1"/>
    </row>
    <row r="896" spans="1:30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5"/>
      <c r="W896" s="15"/>
      <c r="X896" s="1"/>
      <c r="Y896" s="1"/>
      <c r="Z896" s="1"/>
      <c r="AA896" s="1"/>
      <c r="AB896" s="1"/>
      <c r="AC896" s="1"/>
      <c r="AD896" s="1"/>
    </row>
    <row r="897" spans="1:30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5"/>
      <c r="W897" s="15"/>
      <c r="X897" s="1"/>
      <c r="Y897" s="1"/>
      <c r="Z897" s="1"/>
      <c r="AA897" s="1"/>
      <c r="AB897" s="1"/>
      <c r="AC897" s="1"/>
      <c r="AD897" s="1"/>
    </row>
    <row r="898" spans="1:30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5"/>
      <c r="W898" s="15"/>
      <c r="X898" s="1"/>
      <c r="Y898" s="1"/>
      <c r="Z898" s="1"/>
      <c r="AA898" s="1"/>
      <c r="AB898" s="1"/>
      <c r="AC898" s="1"/>
      <c r="AD898" s="1"/>
    </row>
    <row r="899" spans="1:30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5"/>
      <c r="W899" s="15"/>
      <c r="X899" s="1"/>
      <c r="Y899" s="1"/>
      <c r="Z899" s="1"/>
      <c r="AA899" s="1"/>
      <c r="AB899" s="1"/>
      <c r="AC899" s="1"/>
      <c r="AD899" s="1"/>
    </row>
    <row r="900" spans="1:30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5"/>
      <c r="W900" s="15"/>
      <c r="X900" s="1"/>
      <c r="Y900" s="1"/>
      <c r="Z900" s="1"/>
      <c r="AA900" s="1"/>
      <c r="AB900" s="1"/>
      <c r="AC900" s="1"/>
      <c r="AD900" s="1"/>
    </row>
    <row r="901" spans="1:30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5"/>
      <c r="W901" s="15"/>
      <c r="X901" s="1"/>
      <c r="Y901" s="1"/>
      <c r="Z901" s="1"/>
      <c r="AA901" s="1"/>
      <c r="AB901" s="1"/>
      <c r="AC901" s="1"/>
      <c r="AD901" s="1"/>
    </row>
    <row r="902" spans="1:30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5"/>
      <c r="W902" s="15"/>
      <c r="X902" s="1"/>
      <c r="Y902" s="1"/>
      <c r="Z902" s="1"/>
      <c r="AA902" s="1"/>
      <c r="AB902" s="1"/>
      <c r="AC902" s="1"/>
      <c r="AD902" s="1"/>
    </row>
    <row r="903" spans="1:30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5"/>
      <c r="W903" s="15"/>
      <c r="X903" s="1"/>
      <c r="Y903" s="1"/>
      <c r="Z903" s="1"/>
      <c r="AA903" s="1"/>
      <c r="AB903" s="1"/>
      <c r="AC903" s="1"/>
      <c r="AD903" s="1"/>
    </row>
    <row r="904" spans="1:30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5"/>
      <c r="W904" s="15"/>
      <c r="X904" s="1"/>
      <c r="Y904" s="1"/>
      <c r="Z904" s="1"/>
      <c r="AA904" s="1"/>
      <c r="AB904" s="1"/>
      <c r="AC904" s="1"/>
      <c r="AD904" s="1"/>
    </row>
    <row r="905" spans="1:30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5"/>
      <c r="W905" s="15"/>
      <c r="X905" s="1"/>
      <c r="Y905" s="1"/>
      <c r="Z905" s="1"/>
      <c r="AA905" s="1"/>
      <c r="AB905" s="1"/>
      <c r="AC905" s="1"/>
      <c r="AD905" s="1"/>
    </row>
    <row r="906" spans="1:30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5"/>
      <c r="W906" s="15"/>
      <c r="X906" s="1"/>
      <c r="Y906" s="1"/>
      <c r="Z906" s="1"/>
      <c r="AA906" s="1"/>
      <c r="AB906" s="1"/>
      <c r="AC906" s="1"/>
      <c r="AD906" s="1"/>
    </row>
    <row r="907" spans="1:30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5"/>
      <c r="W907" s="15"/>
      <c r="X907" s="1"/>
      <c r="Y907" s="1"/>
      <c r="Z907" s="1"/>
      <c r="AA907" s="1"/>
      <c r="AB907" s="1"/>
      <c r="AC907" s="1"/>
      <c r="AD907" s="1"/>
    </row>
    <row r="908" spans="1:30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5"/>
      <c r="W908" s="15"/>
      <c r="X908" s="1"/>
      <c r="Y908" s="1"/>
      <c r="Z908" s="1"/>
      <c r="AA908" s="1"/>
      <c r="AB908" s="1"/>
      <c r="AC908" s="1"/>
      <c r="AD908" s="1"/>
    </row>
    <row r="909" spans="1:30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5"/>
      <c r="W909" s="15"/>
      <c r="X909" s="1"/>
      <c r="Y909" s="1"/>
      <c r="Z909" s="1"/>
      <c r="AA909" s="1"/>
      <c r="AB909" s="1"/>
      <c r="AC909" s="1"/>
      <c r="AD909" s="1"/>
    </row>
    <row r="910" spans="1:30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5"/>
      <c r="W910" s="15"/>
      <c r="X910" s="1"/>
      <c r="Y910" s="1"/>
      <c r="Z910" s="1"/>
      <c r="AA910" s="1"/>
      <c r="AB910" s="1"/>
      <c r="AC910" s="1"/>
      <c r="AD910" s="1"/>
    </row>
    <row r="911" spans="1:30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5"/>
      <c r="W911" s="15"/>
      <c r="X911" s="1"/>
      <c r="Y911" s="1"/>
      <c r="Z911" s="1"/>
      <c r="AA911" s="1"/>
      <c r="AB911" s="1"/>
      <c r="AC911" s="1"/>
      <c r="AD911" s="1"/>
    </row>
    <row r="912" spans="1:30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5"/>
      <c r="W912" s="15"/>
      <c r="X912" s="1"/>
      <c r="Y912" s="1"/>
      <c r="Z912" s="1"/>
      <c r="AA912" s="1"/>
      <c r="AB912" s="1"/>
      <c r="AC912" s="1"/>
      <c r="AD912" s="1"/>
    </row>
    <row r="913" spans="1:30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5"/>
      <c r="W913" s="15"/>
      <c r="X913" s="1"/>
      <c r="Y913" s="1"/>
      <c r="Z913" s="1"/>
      <c r="AA913" s="1"/>
      <c r="AB913" s="1"/>
      <c r="AC913" s="1"/>
      <c r="AD913" s="1"/>
    </row>
    <row r="914" spans="1:30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5"/>
      <c r="W914" s="15"/>
      <c r="X914" s="1"/>
      <c r="Y914" s="1"/>
      <c r="Z914" s="1"/>
      <c r="AA914" s="1"/>
      <c r="AB914" s="1"/>
      <c r="AC914" s="1"/>
      <c r="AD914" s="1"/>
    </row>
    <row r="915" spans="1:30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5"/>
      <c r="W915" s="15"/>
      <c r="X915" s="1"/>
      <c r="Y915" s="1"/>
      <c r="Z915" s="1"/>
      <c r="AA915" s="1"/>
      <c r="AB915" s="1"/>
      <c r="AC915" s="1"/>
      <c r="AD915" s="1"/>
    </row>
    <row r="916" spans="1:30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5"/>
      <c r="W916" s="15"/>
      <c r="X916" s="1"/>
      <c r="Y916" s="1"/>
      <c r="Z916" s="1"/>
      <c r="AA916" s="1"/>
      <c r="AB916" s="1"/>
      <c r="AC916" s="1"/>
      <c r="AD916" s="1"/>
    </row>
    <row r="917" spans="1:30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5"/>
      <c r="W917" s="15"/>
      <c r="X917" s="1"/>
      <c r="Y917" s="1"/>
      <c r="Z917" s="1"/>
      <c r="AA917" s="1"/>
      <c r="AB917" s="1"/>
      <c r="AC917" s="1"/>
      <c r="AD917" s="1"/>
    </row>
    <row r="918" spans="1:30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5"/>
      <c r="W918" s="15"/>
      <c r="X918" s="1"/>
      <c r="Y918" s="1"/>
      <c r="Z918" s="1"/>
      <c r="AA918" s="1"/>
      <c r="AB918" s="1"/>
      <c r="AC918" s="1"/>
      <c r="AD918" s="1"/>
    </row>
    <row r="919" spans="1:30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5"/>
      <c r="W919" s="15"/>
      <c r="X919" s="1"/>
      <c r="Y919" s="1"/>
      <c r="Z919" s="1"/>
      <c r="AA919" s="1"/>
      <c r="AB919" s="1"/>
      <c r="AC919" s="1"/>
      <c r="AD919" s="1"/>
    </row>
    <row r="920" spans="1:30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5"/>
      <c r="W920" s="15"/>
      <c r="X920" s="1"/>
      <c r="Y920" s="1"/>
      <c r="Z920" s="1"/>
      <c r="AA920" s="1"/>
      <c r="AB920" s="1"/>
      <c r="AC920" s="1"/>
      <c r="AD920" s="1"/>
    </row>
    <row r="921" spans="1:30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5"/>
      <c r="W921" s="15"/>
      <c r="X921" s="1"/>
      <c r="Y921" s="1"/>
      <c r="Z921" s="1"/>
      <c r="AA921" s="1"/>
      <c r="AB921" s="1"/>
      <c r="AC921" s="1"/>
      <c r="AD921" s="1"/>
    </row>
    <row r="922" spans="1:30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5"/>
      <c r="W922" s="15"/>
      <c r="X922" s="1"/>
      <c r="Y922" s="1"/>
      <c r="Z922" s="1"/>
      <c r="AA922" s="1"/>
      <c r="AB922" s="1"/>
      <c r="AC922" s="1"/>
      <c r="AD922" s="1"/>
    </row>
    <row r="923" spans="1:30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5"/>
      <c r="W923" s="15"/>
      <c r="X923" s="1"/>
      <c r="Y923" s="1"/>
      <c r="Z923" s="1"/>
      <c r="AA923" s="1"/>
      <c r="AB923" s="1"/>
      <c r="AC923" s="1"/>
      <c r="AD923" s="1"/>
    </row>
    <row r="924" spans="1:30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5"/>
      <c r="W924" s="15"/>
      <c r="X924" s="1"/>
      <c r="Y924" s="1"/>
      <c r="Z924" s="1"/>
      <c r="AA924" s="1"/>
      <c r="AB924" s="1"/>
      <c r="AC924" s="1"/>
      <c r="AD924" s="1"/>
    </row>
    <row r="925" spans="1:30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5"/>
      <c r="W925" s="15"/>
      <c r="X925" s="1"/>
      <c r="Y925" s="1"/>
      <c r="Z925" s="1"/>
      <c r="AA925" s="1"/>
      <c r="AB925" s="1"/>
      <c r="AC925" s="1"/>
      <c r="AD925" s="1"/>
    </row>
    <row r="926" spans="1:30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5"/>
      <c r="W926" s="15"/>
      <c r="X926" s="1"/>
      <c r="Y926" s="1"/>
      <c r="Z926" s="1"/>
      <c r="AA926" s="1"/>
      <c r="AB926" s="1"/>
      <c r="AC926" s="1"/>
      <c r="AD926" s="1"/>
    </row>
    <row r="927" spans="1:30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5"/>
      <c r="W927" s="15"/>
      <c r="X927" s="1"/>
      <c r="Y927" s="1"/>
      <c r="Z927" s="1"/>
      <c r="AA927" s="1"/>
      <c r="AB927" s="1"/>
      <c r="AC927" s="1"/>
      <c r="AD927" s="1"/>
    </row>
    <row r="928" spans="1:30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5"/>
      <c r="W928" s="15"/>
      <c r="X928" s="1"/>
      <c r="Y928" s="1"/>
      <c r="Z928" s="1"/>
      <c r="AA928" s="1"/>
      <c r="AB928" s="1"/>
      <c r="AC928" s="1"/>
      <c r="AD928" s="1"/>
    </row>
    <row r="929" spans="1:30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5"/>
      <c r="W929" s="15"/>
      <c r="X929" s="1"/>
      <c r="Y929" s="1"/>
      <c r="Z929" s="1"/>
      <c r="AA929" s="1"/>
      <c r="AB929" s="1"/>
      <c r="AC929" s="1"/>
      <c r="AD929" s="1"/>
    </row>
    <row r="930" spans="1:30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5"/>
      <c r="W930" s="15"/>
      <c r="X930" s="1"/>
      <c r="Y930" s="1"/>
      <c r="Z930" s="1"/>
      <c r="AA930" s="1"/>
      <c r="AB930" s="1"/>
      <c r="AC930" s="1"/>
      <c r="AD930" s="1"/>
    </row>
    <row r="931" spans="1:30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5"/>
      <c r="W931" s="15"/>
      <c r="X931" s="1"/>
      <c r="Y931" s="1"/>
      <c r="Z931" s="1"/>
      <c r="AA931" s="1"/>
      <c r="AB931" s="1"/>
      <c r="AC931" s="1"/>
      <c r="AD931" s="1"/>
    </row>
    <row r="932" spans="1:30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5"/>
      <c r="W932" s="15"/>
      <c r="X932" s="1"/>
      <c r="Y932" s="1"/>
      <c r="Z932" s="1"/>
      <c r="AA932" s="1"/>
      <c r="AB932" s="1"/>
      <c r="AC932" s="1"/>
      <c r="AD932" s="1"/>
    </row>
    <row r="933" spans="1:30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5"/>
      <c r="W933" s="15"/>
      <c r="X933" s="1"/>
      <c r="Y933" s="1"/>
      <c r="Z933" s="1"/>
      <c r="AA933" s="1"/>
      <c r="AB933" s="1"/>
      <c r="AC933" s="1"/>
      <c r="AD933" s="1"/>
    </row>
    <row r="934" spans="1:30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5"/>
      <c r="W934" s="15"/>
      <c r="X934" s="1"/>
      <c r="Y934" s="1"/>
      <c r="Z934" s="1"/>
      <c r="AA934" s="1"/>
      <c r="AB934" s="1"/>
      <c r="AC934" s="1"/>
      <c r="AD934" s="1"/>
    </row>
    <row r="935" spans="1:30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5"/>
      <c r="W935" s="15"/>
      <c r="X935" s="1"/>
      <c r="Y935" s="1"/>
      <c r="Z935" s="1"/>
      <c r="AA935" s="1"/>
      <c r="AB935" s="1"/>
      <c r="AC935" s="1"/>
      <c r="AD935" s="1"/>
    </row>
    <row r="936" spans="1:30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5"/>
      <c r="W936" s="15"/>
      <c r="X936" s="1"/>
      <c r="Y936" s="1"/>
      <c r="Z936" s="1"/>
      <c r="AA936" s="1"/>
      <c r="AB936" s="1"/>
      <c r="AC936" s="1"/>
      <c r="AD936" s="1"/>
    </row>
    <row r="937" spans="1:30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5"/>
      <c r="W937" s="15"/>
      <c r="X937" s="1"/>
      <c r="Y937" s="1"/>
      <c r="Z937" s="1"/>
      <c r="AA937" s="1"/>
      <c r="AB937" s="1"/>
      <c r="AC937" s="1"/>
      <c r="AD937" s="1"/>
    </row>
    <row r="938" spans="1:30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5"/>
      <c r="W938" s="15"/>
      <c r="X938" s="1"/>
      <c r="Y938" s="1"/>
      <c r="Z938" s="1"/>
      <c r="AA938" s="1"/>
      <c r="AB938" s="1"/>
      <c r="AC938" s="1"/>
      <c r="AD938" s="1"/>
    </row>
    <row r="939" spans="1:30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5"/>
      <c r="W939" s="15"/>
      <c r="X939" s="1"/>
      <c r="Y939" s="1"/>
      <c r="Z939" s="1"/>
      <c r="AA939" s="1"/>
      <c r="AB939" s="1"/>
      <c r="AC939" s="1"/>
      <c r="AD939" s="1"/>
    </row>
    <row r="940" spans="1:30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5"/>
      <c r="W940" s="15"/>
      <c r="X940" s="1"/>
      <c r="Y940" s="1"/>
      <c r="Z940" s="1"/>
      <c r="AA940" s="1"/>
      <c r="AB940" s="1"/>
      <c r="AC940" s="1"/>
      <c r="AD940" s="1"/>
    </row>
    <row r="941" spans="1:30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5"/>
      <c r="W941" s="15"/>
      <c r="X941" s="1"/>
      <c r="Y941" s="1"/>
      <c r="Z941" s="1"/>
      <c r="AA941" s="1"/>
      <c r="AB941" s="1"/>
      <c r="AC941" s="1"/>
      <c r="AD941" s="1"/>
    </row>
    <row r="942" spans="1:30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5"/>
      <c r="W942" s="15"/>
      <c r="X942" s="1"/>
      <c r="Y942" s="1"/>
      <c r="Z942" s="1"/>
      <c r="AA942" s="1"/>
      <c r="AB942" s="1"/>
      <c r="AC942" s="1"/>
      <c r="AD942" s="1"/>
    </row>
    <row r="943" spans="1:30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5"/>
      <c r="W943" s="15"/>
      <c r="X943" s="1"/>
      <c r="Y943" s="1"/>
      <c r="Z943" s="1"/>
      <c r="AA943" s="1"/>
      <c r="AB943" s="1"/>
      <c r="AC943" s="1"/>
      <c r="AD943" s="1"/>
    </row>
    <row r="944" spans="1:30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5"/>
      <c r="W944" s="15"/>
      <c r="X944" s="1"/>
      <c r="Y944" s="1"/>
      <c r="Z944" s="1"/>
      <c r="AA944" s="1"/>
      <c r="AB944" s="1"/>
      <c r="AC944" s="1"/>
      <c r="AD944" s="1"/>
    </row>
    <row r="945" spans="1:30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5"/>
      <c r="W945" s="15"/>
      <c r="X945" s="1"/>
      <c r="Y945" s="1"/>
      <c r="Z945" s="1"/>
      <c r="AA945" s="1"/>
      <c r="AB945" s="1"/>
      <c r="AC945" s="1"/>
      <c r="AD945" s="1"/>
    </row>
    <row r="946" spans="1:30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5"/>
      <c r="W946" s="15"/>
      <c r="X946" s="1"/>
      <c r="Y946" s="1"/>
      <c r="Z946" s="1"/>
      <c r="AA946" s="1"/>
      <c r="AB946" s="1"/>
      <c r="AC946" s="1"/>
      <c r="AD946" s="1"/>
    </row>
    <row r="947" spans="1:30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5"/>
      <c r="W947" s="15"/>
      <c r="X947" s="1"/>
      <c r="Y947" s="1"/>
      <c r="Z947" s="1"/>
      <c r="AA947" s="1"/>
      <c r="AB947" s="1"/>
      <c r="AC947" s="1"/>
      <c r="AD947" s="1"/>
    </row>
    <row r="948" spans="1:30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5"/>
      <c r="W948" s="15"/>
      <c r="X948" s="1"/>
      <c r="Y948" s="1"/>
      <c r="Z948" s="1"/>
      <c r="AA948" s="1"/>
      <c r="AB948" s="1"/>
      <c r="AC948" s="1"/>
      <c r="AD948" s="1"/>
    </row>
    <row r="949" spans="1:30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5"/>
      <c r="W949" s="15"/>
      <c r="X949" s="1"/>
      <c r="Y949" s="1"/>
      <c r="Z949" s="1"/>
      <c r="AA949" s="1"/>
      <c r="AB949" s="1"/>
      <c r="AC949" s="1"/>
      <c r="AD949" s="1"/>
    </row>
    <row r="950" spans="1:30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5"/>
      <c r="W950" s="15"/>
      <c r="X950" s="1"/>
      <c r="Y950" s="1"/>
      <c r="Z950" s="1"/>
      <c r="AA950" s="1"/>
      <c r="AB950" s="1"/>
      <c r="AC950" s="1"/>
      <c r="AD950" s="1"/>
    </row>
    <row r="951" spans="1:30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5"/>
      <c r="W951" s="15"/>
      <c r="X951" s="1"/>
      <c r="Y951" s="1"/>
      <c r="Z951" s="1"/>
      <c r="AA951" s="1"/>
      <c r="AB951" s="1"/>
      <c r="AC951" s="1"/>
      <c r="AD951" s="1"/>
    </row>
    <row r="952" spans="1:30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5"/>
      <c r="W952" s="15"/>
      <c r="X952" s="1"/>
      <c r="Y952" s="1"/>
      <c r="Z952" s="1"/>
      <c r="AA952" s="1"/>
      <c r="AB952" s="1"/>
      <c r="AC952" s="1"/>
      <c r="AD952" s="1"/>
    </row>
    <row r="953" spans="1:30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5"/>
      <c r="W953" s="15"/>
      <c r="X953" s="1"/>
      <c r="Y953" s="1"/>
      <c r="Z953" s="1"/>
      <c r="AA953" s="1"/>
      <c r="AB953" s="1"/>
      <c r="AC953" s="1"/>
      <c r="AD953" s="1"/>
    </row>
    <row r="954" spans="1:30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5"/>
      <c r="W954" s="15"/>
      <c r="X954" s="1"/>
      <c r="Y954" s="1"/>
      <c r="Z954" s="1"/>
      <c r="AA954" s="1"/>
      <c r="AB954" s="1"/>
      <c r="AC954" s="1"/>
      <c r="AD954" s="1"/>
    </row>
    <row r="955" spans="1:30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5"/>
      <c r="W955" s="15"/>
      <c r="X955" s="1"/>
      <c r="Y955" s="1"/>
      <c r="Z955" s="1"/>
      <c r="AA955" s="1"/>
      <c r="AB955" s="1"/>
      <c r="AC955" s="1"/>
      <c r="AD955" s="1"/>
    </row>
    <row r="956" spans="1:30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5"/>
      <c r="W956" s="15"/>
      <c r="X956" s="1"/>
      <c r="Y956" s="1"/>
      <c r="Z956" s="1"/>
      <c r="AA956" s="1"/>
      <c r="AB956" s="1"/>
      <c r="AC956" s="1"/>
      <c r="AD956" s="1"/>
    </row>
    <row r="957" spans="1:30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5"/>
      <c r="W957" s="15"/>
      <c r="X957" s="1"/>
      <c r="Y957" s="1"/>
      <c r="Z957" s="1"/>
      <c r="AA957" s="1"/>
      <c r="AB957" s="1"/>
      <c r="AC957" s="1"/>
      <c r="AD957" s="1"/>
    </row>
    <row r="958" spans="1:30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5"/>
      <c r="W958" s="15"/>
      <c r="X958" s="1"/>
      <c r="Y958" s="1"/>
      <c r="Z958" s="1"/>
      <c r="AA958" s="1"/>
      <c r="AB958" s="1"/>
      <c r="AC958" s="1"/>
      <c r="AD958" s="1"/>
    </row>
    <row r="959" spans="1:30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5"/>
      <c r="W959" s="15"/>
      <c r="X959" s="1"/>
      <c r="Y959" s="1"/>
      <c r="Z959" s="1"/>
      <c r="AA959" s="1"/>
      <c r="AB959" s="1"/>
      <c r="AC959" s="1"/>
      <c r="AD959" s="1"/>
    </row>
    <row r="960" spans="1:30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5"/>
      <c r="W960" s="15"/>
      <c r="X960" s="1"/>
      <c r="Y960" s="1"/>
      <c r="Z960" s="1"/>
      <c r="AA960" s="1"/>
      <c r="AB960" s="1"/>
      <c r="AC960" s="1"/>
      <c r="AD960" s="1"/>
    </row>
    <row r="961" spans="1:30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5"/>
      <c r="W961" s="15"/>
      <c r="X961" s="1"/>
      <c r="Y961" s="1"/>
      <c r="Z961" s="1"/>
      <c r="AA961" s="1"/>
      <c r="AB961" s="1"/>
      <c r="AC961" s="1"/>
      <c r="AD961" s="1"/>
    </row>
    <row r="962" spans="1:30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5"/>
      <c r="W962" s="15"/>
      <c r="X962" s="1"/>
      <c r="Y962" s="1"/>
      <c r="Z962" s="1"/>
      <c r="AA962" s="1"/>
      <c r="AB962" s="1"/>
      <c r="AC962" s="1"/>
      <c r="AD962" s="1"/>
    </row>
    <row r="963" spans="1:30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5"/>
      <c r="W963" s="15"/>
      <c r="X963" s="1"/>
      <c r="Y963" s="1"/>
      <c r="Z963" s="1"/>
      <c r="AA963" s="1"/>
      <c r="AB963" s="1"/>
      <c r="AC963" s="1"/>
      <c r="AD963" s="1"/>
    </row>
    <row r="964" spans="1:30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5"/>
      <c r="W964" s="15"/>
      <c r="X964" s="1"/>
      <c r="Y964" s="1"/>
      <c r="Z964" s="1"/>
      <c r="AA964" s="1"/>
      <c r="AB964" s="1"/>
      <c r="AC964" s="1"/>
      <c r="AD964" s="1"/>
    </row>
    <row r="965" spans="1:30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5"/>
      <c r="W965" s="15"/>
      <c r="X965" s="1"/>
      <c r="Y965" s="1"/>
      <c r="Z965" s="1"/>
      <c r="AA965" s="1"/>
      <c r="AB965" s="1"/>
      <c r="AC965" s="1"/>
      <c r="AD965" s="1"/>
    </row>
    <row r="966" spans="1:30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5"/>
      <c r="W966" s="15"/>
      <c r="X966" s="1"/>
      <c r="Y966" s="1"/>
      <c r="Z966" s="1"/>
      <c r="AA966" s="1"/>
      <c r="AB966" s="1"/>
      <c r="AC966" s="1"/>
      <c r="AD966" s="1"/>
    </row>
    <row r="967" spans="1:30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5"/>
      <c r="W967" s="15"/>
      <c r="X967" s="1"/>
      <c r="Y967" s="1"/>
      <c r="Z967" s="1"/>
      <c r="AA967" s="1"/>
      <c r="AB967" s="1"/>
      <c r="AC967" s="1"/>
      <c r="AD967" s="1"/>
    </row>
    <row r="968" spans="1:30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5"/>
      <c r="W968" s="15"/>
      <c r="X968" s="1"/>
      <c r="Y968" s="1"/>
      <c r="Z968" s="1"/>
      <c r="AA968" s="1"/>
      <c r="AB968" s="1"/>
      <c r="AC968" s="1"/>
      <c r="AD968" s="1"/>
    </row>
    <row r="969" spans="1:30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5"/>
      <c r="W969" s="15"/>
      <c r="X969" s="1"/>
      <c r="Y969" s="1"/>
      <c r="Z969" s="1"/>
      <c r="AA969" s="1"/>
      <c r="AB969" s="1"/>
      <c r="AC969" s="1"/>
      <c r="AD969" s="1"/>
    </row>
    <row r="970" spans="1:30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5"/>
      <c r="W970" s="15"/>
      <c r="X970" s="1"/>
      <c r="Y970" s="1"/>
      <c r="Z970" s="1"/>
      <c r="AA970" s="1"/>
      <c r="AB970" s="1"/>
      <c r="AC970" s="1"/>
      <c r="AD970" s="1"/>
    </row>
    <row r="971" spans="1:30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5"/>
      <c r="W971" s="15"/>
      <c r="X971" s="1"/>
      <c r="Y971" s="1"/>
      <c r="Z971" s="1"/>
      <c r="AA971" s="1"/>
      <c r="AB971" s="1"/>
      <c r="AC971" s="1"/>
      <c r="AD971" s="1"/>
    </row>
    <row r="972" spans="1:30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5"/>
      <c r="W972" s="15"/>
      <c r="X972" s="1"/>
      <c r="Y972" s="1"/>
      <c r="Z972" s="1"/>
      <c r="AA972" s="1"/>
      <c r="AB972" s="1"/>
      <c r="AC972" s="1"/>
      <c r="AD972" s="1"/>
    </row>
    <row r="973" spans="1:30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5"/>
      <c r="W973" s="15"/>
      <c r="X973" s="1"/>
      <c r="Y973" s="1"/>
      <c r="Z973" s="1"/>
      <c r="AA973" s="1"/>
      <c r="AB973" s="1"/>
      <c r="AC973" s="1"/>
      <c r="AD973" s="1"/>
    </row>
    <row r="974" spans="1:30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5"/>
      <c r="W974" s="15"/>
      <c r="X974" s="1"/>
      <c r="Y974" s="1"/>
      <c r="Z974" s="1"/>
      <c r="AA974" s="1"/>
      <c r="AB974" s="1"/>
      <c r="AC974" s="1"/>
      <c r="AD974" s="1"/>
    </row>
    <row r="975" spans="1:30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5"/>
      <c r="W975" s="15"/>
      <c r="X975" s="1"/>
      <c r="Y975" s="1"/>
      <c r="Z975" s="1"/>
      <c r="AA975" s="1"/>
      <c r="AB975" s="1"/>
      <c r="AC975" s="1"/>
      <c r="AD975" s="1"/>
    </row>
    <row r="976" spans="1:30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5"/>
      <c r="W976" s="15"/>
      <c r="X976" s="1"/>
      <c r="Y976" s="1"/>
      <c r="Z976" s="1"/>
      <c r="AA976" s="1"/>
      <c r="AB976" s="1"/>
      <c r="AC976" s="1"/>
      <c r="AD976" s="1"/>
    </row>
    <row r="977" spans="1:30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5"/>
      <c r="W977" s="15"/>
      <c r="X977" s="1"/>
      <c r="Y977" s="1"/>
      <c r="Z977" s="1"/>
      <c r="AA977" s="1"/>
      <c r="AB977" s="1"/>
      <c r="AC977" s="1"/>
      <c r="AD977" s="1"/>
    </row>
    <row r="978" spans="1:30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5"/>
      <c r="W978" s="15"/>
      <c r="X978" s="1"/>
      <c r="Y978" s="1"/>
      <c r="Z978" s="1"/>
      <c r="AA978" s="1"/>
      <c r="AB978" s="1"/>
      <c r="AC978" s="1"/>
      <c r="AD978" s="1"/>
    </row>
    <row r="979" spans="1:30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5"/>
      <c r="W979" s="15"/>
      <c r="X979" s="1"/>
      <c r="Y979" s="1"/>
      <c r="Z979" s="1"/>
      <c r="AA979" s="1"/>
      <c r="AB979" s="1"/>
      <c r="AC979" s="1"/>
      <c r="AD979" s="1"/>
    </row>
    <row r="980" spans="1:30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5"/>
      <c r="W980" s="15"/>
      <c r="X980" s="1"/>
      <c r="Y980" s="1"/>
      <c r="Z980" s="1"/>
      <c r="AA980" s="1"/>
      <c r="AB980" s="1"/>
      <c r="AC980" s="1"/>
      <c r="AD980" s="1"/>
    </row>
    <row r="981" spans="1:30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5"/>
      <c r="W981" s="15"/>
      <c r="X981" s="1"/>
      <c r="Y981" s="1"/>
      <c r="Z981" s="1"/>
      <c r="AA981" s="1"/>
      <c r="AB981" s="1"/>
      <c r="AC981" s="1"/>
      <c r="AD981" s="1"/>
    </row>
    <row r="982" spans="1:30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5"/>
      <c r="W982" s="15"/>
      <c r="X982" s="1"/>
      <c r="Y982" s="1"/>
      <c r="Z982" s="1"/>
      <c r="AA982" s="1"/>
      <c r="AB982" s="1"/>
      <c r="AC982" s="1"/>
      <c r="AD982" s="1"/>
    </row>
    <row r="983" spans="1:30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5"/>
      <c r="W983" s="15"/>
      <c r="X983" s="1"/>
      <c r="Y983" s="1"/>
      <c r="Z983" s="1"/>
      <c r="AA983" s="1"/>
      <c r="AB983" s="1"/>
      <c r="AC983" s="1"/>
      <c r="AD983" s="1"/>
    </row>
    <row r="984" spans="1:30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5"/>
      <c r="W984" s="15"/>
      <c r="X984" s="1"/>
      <c r="Y984" s="1"/>
      <c r="Z984" s="1"/>
      <c r="AA984" s="1"/>
      <c r="AB984" s="1"/>
      <c r="AC984" s="1"/>
      <c r="AD984" s="1"/>
    </row>
    <row r="985" spans="1:30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5"/>
      <c r="W985" s="15"/>
      <c r="X985" s="1"/>
      <c r="Y985" s="1"/>
      <c r="Z985" s="1"/>
      <c r="AA985" s="1"/>
      <c r="AB985" s="1"/>
      <c r="AC985" s="1"/>
      <c r="AD985" s="1"/>
    </row>
    <row r="986" spans="1:30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5"/>
      <c r="W986" s="15"/>
      <c r="X986" s="1"/>
      <c r="Y986" s="1"/>
      <c r="Z986" s="1"/>
      <c r="AA986" s="1"/>
      <c r="AB986" s="1"/>
      <c r="AC986" s="1"/>
      <c r="AD986" s="1"/>
    </row>
    <row r="987" spans="1:30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5"/>
      <c r="W987" s="15"/>
      <c r="X987" s="1"/>
      <c r="Y987" s="1"/>
      <c r="Z987" s="1"/>
      <c r="AA987" s="1"/>
      <c r="AB987" s="1"/>
      <c r="AC987" s="1"/>
      <c r="AD987" s="1"/>
    </row>
    <row r="988" spans="1:30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5"/>
      <c r="W988" s="15"/>
      <c r="X988" s="1"/>
      <c r="Y988" s="1"/>
      <c r="Z988" s="1"/>
      <c r="AA988" s="1"/>
      <c r="AB988" s="1"/>
      <c r="AC988" s="1"/>
      <c r="AD988" s="1"/>
    </row>
    <row r="989" spans="1:30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5"/>
      <c r="W989" s="15"/>
      <c r="X989" s="1"/>
      <c r="Y989" s="1"/>
      <c r="Z989" s="1"/>
      <c r="AA989" s="1"/>
      <c r="AB989" s="1"/>
      <c r="AC989" s="1"/>
      <c r="AD989" s="1"/>
    </row>
    <row r="990" spans="1:30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5"/>
      <c r="W990" s="15"/>
      <c r="X990" s="1"/>
      <c r="Y990" s="1"/>
      <c r="Z990" s="1"/>
      <c r="AA990" s="1"/>
      <c r="AB990" s="1"/>
      <c r="AC990" s="1"/>
      <c r="AD990" s="1"/>
    </row>
    <row r="991" spans="1:30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5"/>
      <c r="W991" s="15"/>
      <c r="X991" s="1"/>
      <c r="Y991" s="1"/>
      <c r="Z991" s="1"/>
      <c r="AA991" s="1"/>
      <c r="AB991" s="1"/>
      <c r="AC991" s="1"/>
      <c r="AD991" s="1"/>
    </row>
    <row r="992" spans="1:30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5"/>
      <c r="W992" s="15"/>
      <c r="X992" s="1"/>
      <c r="Y992" s="1"/>
      <c r="Z992" s="1"/>
      <c r="AA992" s="1"/>
      <c r="AB992" s="1"/>
      <c r="AC992" s="1"/>
      <c r="AD992" s="1"/>
    </row>
    <row r="993" spans="1:30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5"/>
      <c r="W993" s="15"/>
      <c r="X993" s="1"/>
      <c r="Y993" s="1"/>
      <c r="Z993" s="1"/>
      <c r="AA993" s="1"/>
      <c r="AB993" s="1"/>
      <c r="AC993" s="1"/>
      <c r="AD993" s="1"/>
    </row>
    <row r="994" spans="1:30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5"/>
      <c r="W994" s="15"/>
      <c r="X994" s="1"/>
      <c r="Y994" s="1"/>
      <c r="Z994" s="1"/>
      <c r="AA994" s="1"/>
      <c r="AB994" s="1"/>
      <c r="AC994" s="1"/>
      <c r="AD994" s="1"/>
    </row>
    <row r="995" spans="1:30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5"/>
      <c r="W995" s="15"/>
      <c r="X995" s="1"/>
      <c r="Y995" s="1"/>
      <c r="Z995" s="1"/>
      <c r="AA995" s="1"/>
      <c r="AB995" s="1"/>
      <c r="AC995" s="1"/>
      <c r="AD995" s="1"/>
    </row>
    <row r="996" spans="1:30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5"/>
      <c r="W996" s="15"/>
      <c r="X996" s="1"/>
      <c r="Y996" s="1"/>
      <c r="Z996" s="1"/>
      <c r="AA996" s="1"/>
      <c r="AB996" s="1"/>
      <c r="AC996" s="1"/>
      <c r="AD996" s="1"/>
    </row>
    <row r="997" spans="1:30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5"/>
      <c r="W997" s="15"/>
      <c r="X997" s="1"/>
      <c r="Y997" s="1"/>
      <c r="Z997" s="1"/>
      <c r="AA997" s="1"/>
      <c r="AB997" s="1"/>
      <c r="AC997" s="1"/>
      <c r="AD997" s="1"/>
    </row>
    <row r="998" spans="1:30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5"/>
      <c r="W998" s="15"/>
      <c r="X998" s="1"/>
      <c r="Y998" s="1"/>
      <c r="Z998" s="1"/>
      <c r="AA998" s="1"/>
      <c r="AB998" s="1"/>
      <c r="AC998" s="1"/>
      <c r="AD998" s="1"/>
    </row>
    <row r="999" spans="1:30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5"/>
      <c r="W999" s="15"/>
      <c r="X999" s="1"/>
      <c r="Y999" s="1"/>
      <c r="Z999" s="1"/>
      <c r="AA999" s="1"/>
      <c r="AB999" s="1"/>
      <c r="AC999" s="1"/>
      <c r="AD999" s="1"/>
    </row>
    <row r="1000" spans="1:30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5"/>
      <c r="W1000" s="15"/>
      <c r="X1000" s="1"/>
      <c r="Y1000" s="1"/>
      <c r="Z1000" s="1"/>
      <c r="AA1000" s="1"/>
      <c r="AB1000" s="1"/>
      <c r="AC1000" s="1"/>
      <c r="AD1000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A7" sqref="A7"/>
    </sheetView>
  </sheetViews>
  <sheetFormatPr defaultColWidth="12.5" defaultRowHeight="15" customHeight="1" x14ac:dyDescent="0.3"/>
  <cols>
    <col min="1" max="1" width="16.33203125" customWidth="1"/>
    <col min="2" max="2" width="31" bestFit="1" customWidth="1"/>
    <col min="3" max="3" width="16.33203125" customWidth="1"/>
    <col min="4" max="4" width="39.5" customWidth="1"/>
    <col min="5" max="5" width="16.33203125" customWidth="1"/>
    <col min="6" max="26" width="7.5" customWidth="1"/>
  </cols>
  <sheetData>
    <row r="1" spans="1:4" ht="14.5" x14ac:dyDescent="0.35">
      <c r="A1" s="13" t="s">
        <v>285</v>
      </c>
      <c r="B1" s="13" t="s">
        <v>286</v>
      </c>
      <c r="C1" s="13" t="s">
        <v>287</v>
      </c>
      <c r="D1" s="13" t="s">
        <v>288</v>
      </c>
    </row>
    <row r="2" spans="1:4" ht="15" customHeight="1" x14ac:dyDescent="0.35">
      <c r="A2" s="18" t="s">
        <v>291</v>
      </c>
      <c r="B2" s="19" t="s">
        <v>3</v>
      </c>
      <c r="C2" s="18" t="s">
        <v>902</v>
      </c>
      <c r="D2" s="18" t="s">
        <v>510</v>
      </c>
    </row>
    <row r="3" spans="1:4" ht="15" customHeight="1" x14ac:dyDescent="0.35">
      <c r="A3" s="18" t="s">
        <v>291</v>
      </c>
      <c r="B3" s="19" t="s">
        <v>11</v>
      </c>
      <c r="C3" s="18" t="s">
        <v>903</v>
      </c>
      <c r="D3" s="18" t="s">
        <v>510</v>
      </c>
    </row>
    <row r="4" spans="1:4" ht="15" customHeight="1" x14ac:dyDescent="0.35">
      <c r="A4" s="18" t="s">
        <v>291</v>
      </c>
      <c r="B4" s="19" t="s">
        <v>14</v>
      </c>
      <c r="C4" s="18" t="s">
        <v>902</v>
      </c>
      <c r="D4" s="18" t="s">
        <v>510</v>
      </c>
    </row>
    <row r="5" spans="1:4" ht="31.75" customHeight="1" x14ac:dyDescent="0.35">
      <c r="A5" s="18" t="s">
        <v>291</v>
      </c>
      <c r="B5" s="45" t="s">
        <v>6</v>
      </c>
      <c r="D5" s="18" t="s">
        <v>896</v>
      </c>
    </row>
    <row r="6" spans="1:4" ht="15" customHeight="1" x14ac:dyDescent="0.35">
      <c r="A6" s="18" t="s">
        <v>291</v>
      </c>
      <c r="B6" s="19" t="s">
        <v>900</v>
      </c>
      <c r="C6">
        <v>2020</v>
      </c>
      <c r="D6" s="18" t="s">
        <v>901</v>
      </c>
    </row>
    <row r="7" spans="1:4" s="49" customFormat="1" ht="15" customHeight="1" x14ac:dyDescent="0.35">
      <c r="A7" s="47" t="s">
        <v>637</v>
      </c>
      <c r="B7" s="48" t="s">
        <v>638</v>
      </c>
      <c r="C7" s="47" t="s">
        <v>894</v>
      </c>
      <c r="D7" s="47" t="s">
        <v>893</v>
      </c>
    </row>
    <row r="8" spans="1:4" s="49" customFormat="1" ht="15" customHeight="1" x14ac:dyDescent="0.35">
      <c r="A8" s="47" t="s">
        <v>637</v>
      </c>
      <c r="B8" s="48" t="s">
        <v>664</v>
      </c>
      <c r="C8" s="47" t="s">
        <v>663</v>
      </c>
      <c r="D8" s="47" t="s">
        <v>662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38" bestFit="1" customWidth="1"/>
    <col min="2" max="2" width="9.5" style="38" bestFit="1" customWidth="1"/>
    <col min="3" max="16384" width="9" style="38"/>
  </cols>
  <sheetData>
    <row r="1" spans="1:2" x14ac:dyDescent="0.3">
      <c r="A1" s="37" t="s">
        <v>697</v>
      </c>
      <c r="B1" s="37" t="s">
        <v>698</v>
      </c>
    </row>
    <row r="2" spans="1:2" x14ac:dyDescent="0.3">
      <c r="A2" s="38" t="s">
        <v>299</v>
      </c>
      <c r="B2" s="38">
        <v>10701</v>
      </c>
    </row>
    <row r="3" spans="1:2" x14ac:dyDescent="0.3">
      <c r="A3" s="38" t="s">
        <v>300</v>
      </c>
      <c r="B3" s="38">
        <v>10702</v>
      </c>
    </row>
    <row r="4" spans="1:2" x14ac:dyDescent="0.3">
      <c r="A4" s="39" t="s">
        <v>293</v>
      </c>
      <c r="B4" s="38">
        <v>10703</v>
      </c>
    </row>
    <row r="5" spans="1:2" x14ac:dyDescent="0.3">
      <c r="A5" s="38" t="s">
        <v>295</v>
      </c>
      <c r="B5" s="38">
        <v>10704</v>
      </c>
    </row>
    <row r="6" spans="1:2" x14ac:dyDescent="0.3">
      <c r="A6" s="38" t="s">
        <v>298</v>
      </c>
      <c r="B6" s="38">
        <v>10705</v>
      </c>
    </row>
    <row r="7" spans="1:2" x14ac:dyDescent="0.3">
      <c r="A7" s="39" t="s">
        <v>302</v>
      </c>
      <c r="B7" s="38">
        <v>10706</v>
      </c>
    </row>
    <row r="8" spans="1:2" x14ac:dyDescent="0.3">
      <c r="A8" s="39" t="s">
        <v>305</v>
      </c>
      <c r="B8" s="38">
        <v>10798</v>
      </c>
    </row>
    <row r="9" spans="1:2" x14ac:dyDescent="0.3">
      <c r="A9" s="40" t="s">
        <v>306</v>
      </c>
      <c r="B9" s="38">
        <v>10799</v>
      </c>
    </row>
    <row r="10" spans="1:2" x14ac:dyDescent="0.3">
      <c r="A10" s="40" t="s">
        <v>307</v>
      </c>
      <c r="B10" s="38">
        <v>10800</v>
      </c>
    </row>
    <row r="11" spans="1:2" x14ac:dyDescent="0.3">
      <c r="A11" s="38" t="s">
        <v>667</v>
      </c>
      <c r="B11" s="38">
        <v>10801</v>
      </c>
    </row>
    <row r="12" spans="1:2" x14ac:dyDescent="0.3">
      <c r="A12" s="38" t="s">
        <v>668</v>
      </c>
      <c r="B12" s="38">
        <v>10802</v>
      </c>
    </row>
    <row r="13" spans="1:2" x14ac:dyDescent="0.3">
      <c r="A13" s="38" t="s">
        <v>669</v>
      </c>
      <c r="B13" s="38">
        <v>10803</v>
      </c>
    </row>
    <row r="14" spans="1:2" x14ac:dyDescent="0.3">
      <c r="A14" s="38" t="s">
        <v>670</v>
      </c>
      <c r="B14" s="38">
        <v>10804</v>
      </c>
    </row>
    <row r="15" spans="1:2" x14ac:dyDescent="0.3">
      <c r="A15" s="38" t="s">
        <v>671</v>
      </c>
      <c r="B15" s="38">
        <v>10805</v>
      </c>
    </row>
    <row r="16" spans="1:2" x14ac:dyDescent="0.3">
      <c r="A16" s="38" t="s">
        <v>672</v>
      </c>
      <c r="B16" s="38">
        <v>10806</v>
      </c>
    </row>
    <row r="17" spans="1:2" x14ac:dyDescent="0.3">
      <c r="A17" s="38" t="s">
        <v>673</v>
      </c>
      <c r="B17" s="38">
        <v>10807</v>
      </c>
    </row>
    <row r="18" spans="1:2" x14ac:dyDescent="0.3">
      <c r="A18" s="38" t="s">
        <v>674</v>
      </c>
      <c r="B18" s="38">
        <v>10808</v>
      </c>
    </row>
    <row r="19" spans="1:2" x14ac:dyDescent="0.3">
      <c r="A19" s="38" t="s">
        <v>675</v>
      </c>
      <c r="B19" s="38">
        <v>10809</v>
      </c>
    </row>
    <row r="20" spans="1:2" x14ac:dyDescent="0.3">
      <c r="A20" s="38" t="s">
        <v>676</v>
      </c>
      <c r="B20" s="38">
        <v>10810</v>
      </c>
    </row>
    <row r="21" spans="1:2" x14ac:dyDescent="0.3">
      <c r="A21" s="38" t="s">
        <v>677</v>
      </c>
      <c r="B21" s="38">
        <v>10811</v>
      </c>
    </row>
    <row r="22" spans="1:2" x14ac:dyDescent="0.3">
      <c r="A22" s="38" t="s">
        <v>678</v>
      </c>
      <c r="B22" s="38">
        <v>10812</v>
      </c>
    </row>
    <row r="23" spans="1:2" x14ac:dyDescent="0.3">
      <c r="A23" s="38" t="s">
        <v>679</v>
      </c>
      <c r="B23" s="38">
        <v>10813</v>
      </c>
    </row>
    <row r="24" spans="1:2" x14ac:dyDescent="0.3">
      <c r="A24" s="38" t="s">
        <v>680</v>
      </c>
      <c r="B24" s="38">
        <v>10814</v>
      </c>
    </row>
    <row r="25" spans="1:2" x14ac:dyDescent="0.3">
      <c r="A25" s="38" t="s">
        <v>681</v>
      </c>
      <c r="B25" s="38">
        <v>10815</v>
      </c>
    </row>
    <row r="26" spans="1:2" x14ac:dyDescent="0.3">
      <c r="A26" s="38" t="s">
        <v>682</v>
      </c>
      <c r="B26" s="38">
        <v>10816</v>
      </c>
    </row>
    <row r="27" spans="1:2" x14ac:dyDescent="0.3">
      <c r="A27" s="38" t="s">
        <v>683</v>
      </c>
      <c r="B27" s="38">
        <v>10817</v>
      </c>
    </row>
    <row r="28" spans="1:2" x14ac:dyDescent="0.3">
      <c r="A28" s="38" t="s">
        <v>684</v>
      </c>
      <c r="B28" s="38">
        <v>10818</v>
      </c>
    </row>
    <row r="29" spans="1:2" x14ac:dyDescent="0.3">
      <c r="A29" s="38" t="s">
        <v>685</v>
      </c>
      <c r="B29" s="38">
        <v>10819</v>
      </c>
    </row>
    <row r="30" spans="1:2" x14ac:dyDescent="0.3">
      <c r="A30" s="38" t="s">
        <v>686</v>
      </c>
      <c r="B30" s="38">
        <v>10820</v>
      </c>
    </row>
    <row r="31" spans="1:2" x14ac:dyDescent="0.3">
      <c r="A31" s="38" t="s">
        <v>687</v>
      </c>
      <c r="B31" s="38">
        <v>10821</v>
      </c>
    </row>
    <row r="32" spans="1:2" x14ac:dyDescent="0.3">
      <c r="A32" s="38" t="s">
        <v>688</v>
      </c>
      <c r="B32" s="38">
        <v>10822</v>
      </c>
    </row>
    <row r="33" spans="1:2" x14ac:dyDescent="0.3">
      <c r="A33" s="38" t="s">
        <v>689</v>
      </c>
      <c r="B33" s="38">
        <v>10823</v>
      </c>
    </row>
    <row r="34" spans="1:2" x14ac:dyDescent="0.3">
      <c r="A34" s="38" t="s">
        <v>690</v>
      </c>
      <c r="B34" s="38">
        <v>10824</v>
      </c>
    </row>
    <row r="35" spans="1:2" x14ac:dyDescent="0.3">
      <c r="A35" s="38" t="s">
        <v>691</v>
      </c>
      <c r="B35" s="38">
        <v>10825</v>
      </c>
    </row>
    <row r="36" spans="1:2" x14ac:dyDescent="0.3">
      <c r="A36" s="38" t="s">
        <v>692</v>
      </c>
      <c r="B36" s="38">
        <v>10826</v>
      </c>
    </row>
    <row r="37" spans="1:2" x14ac:dyDescent="0.3">
      <c r="A37" s="38" t="s">
        <v>693</v>
      </c>
      <c r="B37" s="38">
        <v>10827</v>
      </c>
    </row>
    <row r="38" spans="1:2" x14ac:dyDescent="0.3">
      <c r="A38" s="39" t="s">
        <v>311</v>
      </c>
      <c r="B38" s="38">
        <v>10828</v>
      </c>
    </row>
    <row r="39" spans="1:2" x14ac:dyDescent="0.3">
      <c r="A39" s="38" t="s">
        <v>303</v>
      </c>
      <c r="B39" s="38">
        <v>10829</v>
      </c>
    </row>
    <row r="40" spans="1:2" x14ac:dyDescent="0.3">
      <c r="A40" s="38" t="s">
        <v>699</v>
      </c>
      <c r="B40" s="38">
        <v>10830</v>
      </c>
    </row>
    <row r="41" spans="1:2" x14ac:dyDescent="0.3">
      <c r="A41" s="38" t="s">
        <v>700</v>
      </c>
      <c r="B41" s="38">
        <v>10831</v>
      </c>
    </row>
    <row r="42" spans="1:2" x14ac:dyDescent="0.3">
      <c r="A42" s="38" t="s">
        <v>701</v>
      </c>
      <c r="B42" s="38">
        <v>10832</v>
      </c>
    </row>
    <row r="43" spans="1:2" x14ac:dyDescent="0.3">
      <c r="A43" s="38" t="s">
        <v>702</v>
      </c>
      <c r="B43" s="38">
        <v>10833</v>
      </c>
    </row>
    <row r="44" spans="1:2" x14ac:dyDescent="0.3">
      <c r="A44" s="38" t="s">
        <v>703</v>
      </c>
      <c r="B44" s="38">
        <v>10834</v>
      </c>
    </row>
    <row r="45" spans="1:2" x14ac:dyDescent="0.3">
      <c r="A45" s="38" t="s">
        <v>704</v>
      </c>
      <c r="B45" s="38">
        <v>10835</v>
      </c>
    </row>
    <row r="46" spans="1:2" x14ac:dyDescent="0.3">
      <c r="A46" s="38" t="s">
        <v>705</v>
      </c>
      <c r="B46" s="38">
        <v>10836</v>
      </c>
    </row>
    <row r="47" spans="1:2" x14ac:dyDescent="0.3">
      <c r="A47" s="38" t="s">
        <v>706</v>
      </c>
      <c r="B47" s="38">
        <v>10837</v>
      </c>
    </row>
    <row r="48" spans="1:2" x14ac:dyDescent="0.3">
      <c r="A48" s="38" t="s">
        <v>707</v>
      </c>
      <c r="B48" s="38">
        <v>10838</v>
      </c>
    </row>
    <row r="49" spans="1:2" x14ac:dyDescent="0.3">
      <c r="A49" s="38" t="s">
        <v>708</v>
      </c>
      <c r="B49" s="38">
        <v>10839</v>
      </c>
    </row>
    <row r="50" spans="1:2" x14ac:dyDescent="0.3">
      <c r="A50" s="38" t="s">
        <v>709</v>
      </c>
      <c r="B50" s="38">
        <v>10842</v>
      </c>
    </row>
    <row r="51" spans="1:2" x14ac:dyDescent="0.3">
      <c r="A51" s="38" t="s">
        <v>710</v>
      </c>
      <c r="B51" s="38">
        <v>10843</v>
      </c>
    </row>
    <row r="52" spans="1:2" x14ac:dyDescent="0.3">
      <c r="A52" s="38" t="s">
        <v>182</v>
      </c>
      <c r="B52" s="38">
        <v>10845</v>
      </c>
    </row>
    <row r="53" spans="1:2" x14ac:dyDescent="0.3">
      <c r="A53" s="38" t="s">
        <v>711</v>
      </c>
      <c r="B53" s="38">
        <v>10850</v>
      </c>
    </row>
    <row r="54" spans="1:2" x14ac:dyDescent="0.3">
      <c r="A54" s="38" t="s">
        <v>712</v>
      </c>
      <c r="B54" s="38">
        <v>10851</v>
      </c>
    </row>
    <row r="55" spans="1:2" x14ac:dyDescent="0.3">
      <c r="A55" s="38" t="s">
        <v>713</v>
      </c>
      <c r="B55" s="38">
        <v>10852</v>
      </c>
    </row>
    <row r="56" spans="1:2" x14ac:dyDescent="0.3">
      <c r="A56" s="38" t="s">
        <v>714</v>
      </c>
      <c r="B56" s="38">
        <v>10853</v>
      </c>
    </row>
    <row r="57" spans="1:2" x14ac:dyDescent="0.3">
      <c r="A57" s="38" t="s">
        <v>715</v>
      </c>
      <c r="B57" s="38">
        <v>10860</v>
      </c>
    </row>
    <row r="58" spans="1:2" x14ac:dyDescent="0.3">
      <c r="A58" s="38" t="s">
        <v>716</v>
      </c>
      <c r="B58" s="38">
        <v>10861</v>
      </c>
    </row>
    <row r="59" spans="1:2" x14ac:dyDescent="0.3">
      <c r="A59" s="38" t="s">
        <v>717</v>
      </c>
      <c r="B59" s="38">
        <v>10862</v>
      </c>
    </row>
    <row r="60" spans="1:2" x14ac:dyDescent="0.3">
      <c r="A60" s="38" t="s">
        <v>718</v>
      </c>
      <c r="B60" s="38">
        <v>10863</v>
      </c>
    </row>
    <row r="61" spans="1:2" x14ac:dyDescent="0.3">
      <c r="A61" s="38" t="s">
        <v>719</v>
      </c>
      <c r="B61" s="38">
        <v>10864</v>
      </c>
    </row>
    <row r="62" spans="1:2" x14ac:dyDescent="0.3">
      <c r="A62" s="38" t="s">
        <v>720</v>
      </c>
      <c r="B62" s="38">
        <v>10865</v>
      </c>
    </row>
    <row r="63" spans="1:2" x14ac:dyDescent="0.3">
      <c r="A63" s="38" t="s">
        <v>721</v>
      </c>
      <c r="B63" s="38">
        <v>10866</v>
      </c>
    </row>
    <row r="64" spans="1:2" x14ac:dyDescent="0.3">
      <c r="A64" s="38" t="s">
        <v>722</v>
      </c>
      <c r="B64" s="38">
        <v>10867</v>
      </c>
    </row>
    <row r="65" spans="1:2" x14ac:dyDescent="0.3">
      <c r="A65" s="38" t="s">
        <v>723</v>
      </c>
      <c r="B65" s="38">
        <v>10868</v>
      </c>
    </row>
    <row r="66" spans="1:2" x14ac:dyDescent="0.3">
      <c r="A66" s="38" t="s">
        <v>724</v>
      </c>
      <c r="B66" s="38">
        <v>10869</v>
      </c>
    </row>
    <row r="67" spans="1:2" x14ac:dyDescent="0.3">
      <c r="A67" s="38" t="s">
        <v>725</v>
      </c>
      <c r="B67" s="38">
        <v>10870</v>
      </c>
    </row>
    <row r="68" spans="1:2" x14ac:dyDescent="0.3">
      <c r="A68" s="38" t="s">
        <v>726</v>
      </c>
      <c r="B68" s="38">
        <v>10871</v>
      </c>
    </row>
    <row r="69" spans="1:2" x14ac:dyDescent="0.3">
      <c r="A69" s="38" t="s">
        <v>727</v>
      </c>
      <c r="B69" s="38">
        <v>10872</v>
      </c>
    </row>
    <row r="70" spans="1:2" x14ac:dyDescent="0.3">
      <c r="A70" s="38" t="s">
        <v>728</v>
      </c>
      <c r="B70" s="38">
        <v>10873</v>
      </c>
    </row>
    <row r="71" spans="1:2" x14ac:dyDescent="0.3">
      <c r="A71" s="38" t="s">
        <v>729</v>
      </c>
      <c r="B71" s="38">
        <v>10874</v>
      </c>
    </row>
    <row r="72" spans="1:2" x14ac:dyDescent="0.3">
      <c r="A72" s="38" t="s">
        <v>730</v>
      </c>
      <c r="B72" s="38">
        <v>10875</v>
      </c>
    </row>
    <row r="73" spans="1:2" x14ac:dyDescent="0.3">
      <c r="A73" s="38" t="s">
        <v>731</v>
      </c>
      <c r="B73" s="38">
        <v>10876</v>
      </c>
    </row>
    <row r="74" spans="1:2" x14ac:dyDescent="0.3">
      <c r="A74" s="38" t="s">
        <v>732</v>
      </c>
      <c r="B74" s="38">
        <v>10877</v>
      </c>
    </row>
    <row r="75" spans="1:2" x14ac:dyDescent="0.3">
      <c r="A75" s="38" t="s">
        <v>733</v>
      </c>
      <c r="B75" s="38">
        <v>10878</v>
      </c>
    </row>
    <row r="76" spans="1:2" x14ac:dyDescent="0.3">
      <c r="A76" s="38" t="s">
        <v>734</v>
      </c>
      <c r="B76" s="38">
        <v>10879</v>
      </c>
    </row>
    <row r="77" spans="1:2" x14ac:dyDescent="0.3">
      <c r="A77" s="38" t="s">
        <v>735</v>
      </c>
      <c r="B77" s="38">
        <v>10880</v>
      </c>
    </row>
    <row r="78" spans="1:2" x14ac:dyDescent="0.3">
      <c r="A78" s="38" t="s">
        <v>736</v>
      </c>
      <c r="B78" s="38">
        <v>10881</v>
      </c>
    </row>
    <row r="79" spans="1:2" x14ac:dyDescent="0.3">
      <c r="A79" s="38" t="s">
        <v>737</v>
      </c>
      <c r="B79" s="38">
        <v>10882</v>
      </c>
    </row>
    <row r="80" spans="1:2" x14ac:dyDescent="0.3">
      <c r="A80" s="38" t="s">
        <v>738</v>
      </c>
      <c r="B80" s="38">
        <v>10883</v>
      </c>
    </row>
    <row r="81" spans="1:2" x14ac:dyDescent="0.3">
      <c r="A81" s="38" t="s">
        <v>739</v>
      </c>
      <c r="B81" s="38">
        <v>10884</v>
      </c>
    </row>
    <row r="82" spans="1:2" x14ac:dyDescent="0.3">
      <c r="A82" s="38" t="s">
        <v>740</v>
      </c>
      <c r="B82" s="38">
        <v>10885</v>
      </c>
    </row>
    <row r="83" spans="1:2" x14ac:dyDescent="0.3">
      <c r="A83" s="38" t="s">
        <v>741</v>
      </c>
      <c r="B83" s="38">
        <v>10886</v>
      </c>
    </row>
    <row r="84" spans="1:2" x14ac:dyDescent="0.3">
      <c r="A84" s="38" t="s">
        <v>742</v>
      </c>
      <c r="B84" s="38">
        <v>10887</v>
      </c>
    </row>
    <row r="85" spans="1:2" x14ac:dyDescent="0.3">
      <c r="A85" s="38" t="s">
        <v>743</v>
      </c>
      <c r="B85" s="38">
        <v>10889</v>
      </c>
    </row>
    <row r="86" spans="1:2" x14ac:dyDescent="0.3">
      <c r="A86" s="38" t="s">
        <v>744</v>
      </c>
      <c r="B86" s="38">
        <v>10890</v>
      </c>
    </row>
    <row r="87" spans="1:2" x14ac:dyDescent="0.3">
      <c r="A87" s="38" t="s">
        <v>745</v>
      </c>
      <c r="B87" s="38">
        <v>10891</v>
      </c>
    </row>
    <row r="88" spans="1:2" x14ac:dyDescent="0.3">
      <c r="A88" s="38" t="s">
        <v>746</v>
      </c>
      <c r="B88" s="38">
        <v>10892</v>
      </c>
    </row>
    <row r="89" spans="1:2" x14ac:dyDescent="0.3">
      <c r="A89" s="38" t="s">
        <v>747</v>
      </c>
      <c r="B89" s="38">
        <v>10893</v>
      </c>
    </row>
    <row r="90" spans="1:2" x14ac:dyDescent="0.3">
      <c r="A90" s="38" t="s">
        <v>748</v>
      </c>
      <c r="B90" s="38">
        <v>10894</v>
      </c>
    </row>
    <row r="91" spans="1:2" x14ac:dyDescent="0.3">
      <c r="A91" s="38" t="s">
        <v>749</v>
      </c>
      <c r="B91" s="38">
        <v>10895</v>
      </c>
    </row>
    <row r="92" spans="1:2" x14ac:dyDescent="0.3">
      <c r="A92" s="38" t="s">
        <v>750</v>
      </c>
      <c r="B92" s="38">
        <v>10896</v>
      </c>
    </row>
    <row r="93" spans="1:2" x14ac:dyDescent="0.3">
      <c r="A93" s="38" t="s">
        <v>751</v>
      </c>
      <c r="B93" s="38">
        <v>10897</v>
      </c>
    </row>
    <row r="94" spans="1:2" x14ac:dyDescent="0.3">
      <c r="A94" s="38" t="s">
        <v>752</v>
      </c>
      <c r="B94" s="38">
        <v>10898</v>
      </c>
    </row>
    <row r="95" spans="1:2" x14ac:dyDescent="0.3">
      <c r="A95" s="38" t="s">
        <v>753</v>
      </c>
      <c r="B95" s="38">
        <v>10899</v>
      </c>
    </row>
    <row r="96" spans="1:2" x14ac:dyDescent="0.3">
      <c r="A96" s="38" t="s">
        <v>754</v>
      </c>
      <c r="B96" s="38">
        <v>10900</v>
      </c>
    </row>
    <row r="97" spans="1:2" x14ac:dyDescent="0.3">
      <c r="A97" s="38" t="s">
        <v>755</v>
      </c>
      <c r="B97" s="38">
        <v>10901</v>
      </c>
    </row>
    <row r="98" spans="1:2" x14ac:dyDescent="0.3">
      <c r="A98" s="38" t="s">
        <v>756</v>
      </c>
      <c r="B98" s="38">
        <v>10902</v>
      </c>
    </row>
    <row r="99" spans="1:2" x14ac:dyDescent="0.3">
      <c r="A99" s="38" t="s">
        <v>757</v>
      </c>
      <c r="B99" s="38">
        <v>10903</v>
      </c>
    </row>
    <row r="100" spans="1:2" x14ac:dyDescent="0.3">
      <c r="A100" s="38" t="s">
        <v>758</v>
      </c>
      <c r="B100" s="38">
        <v>10904</v>
      </c>
    </row>
    <row r="101" spans="1:2" x14ac:dyDescent="0.3">
      <c r="A101" s="38" t="s">
        <v>759</v>
      </c>
      <c r="B101" s="38">
        <v>10905</v>
      </c>
    </row>
    <row r="102" spans="1:2" x14ac:dyDescent="0.3">
      <c r="A102" s="38" t="s">
        <v>760</v>
      </c>
      <c r="B102" s="38">
        <v>10906</v>
      </c>
    </row>
    <row r="103" spans="1:2" x14ac:dyDescent="0.3">
      <c r="A103" s="38" t="s">
        <v>761</v>
      </c>
      <c r="B103" s="38">
        <v>10907</v>
      </c>
    </row>
    <row r="104" spans="1:2" x14ac:dyDescent="0.3">
      <c r="A104" s="38" t="s">
        <v>715</v>
      </c>
      <c r="B104" s="38">
        <v>10908</v>
      </c>
    </row>
    <row r="105" spans="1:2" x14ac:dyDescent="0.3">
      <c r="A105" s="38" t="s">
        <v>762</v>
      </c>
      <c r="B105" s="38">
        <v>10909</v>
      </c>
    </row>
    <row r="106" spans="1:2" x14ac:dyDescent="0.3">
      <c r="A106" s="38" t="s">
        <v>763</v>
      </c>
      <c r="B106" s="38">
        <v>10910</v>
      </c>
    </row>
    <row r="107" spans="1:2" x14ac:dyDescent="0.3">
      <c r="A107" s="38" t="s">
        <v>764</v>
      </c>
      <c r="B107" s="38">
        <v>10911</v>
      </c>
    </row>
    <row r="108" spans="1:2" x14ac:dyDescent="0.3">
      <c r="A108" s="38" t="s">
        <v>765</v>
      </c>
      <c r="B108" s="38">
        <v>10912</v>
      </c>
    </row>
    <row r="109" spans="1:2" x14ac:dyDescent="0.3">
      <c r="A109" s="38" t="s">
        <v>766</v>
      </c>
      <c r="B109" s="38">
        <v>10913</v>
      </c>
    </row>
    <row r="110" spans="1:2" x14ac:dyDescent="0.3">
      <c r="A110" s="38" t="s">
        <v>767</v>
      </c>
      <c r="B110" s="38">
        <v>10914</v>
      </c>
    </row>
    <row r="111" spans="1:2" x14ac:dyDescent="0.3">
      <c r="A111" s="38" t="s">
        <v>768</v>
      </c>
      <c r="B111" s="38">
        <v>10915</v>
      </c>
    </row>
    <row r="112" spans="1:2" x14ac:dyDescent="0.3">
      <c r="A112" s="38" t="s">
        <v>769</v>
      </c>
      <c r="B112" s="38">
        <v>10916</v>
      </c>
    </row>
    <row r="113" spans="1:2" x14ac:dyDescent="0.3">
      <c r="A113" s="38" t="s">
        <v>770</v>
      </c>
      <c r="B113" s="38">
        <v>10917</v>
      </c>
    </row>
    <row r="114" spans="1:2" x14ac:dyDescent="0.3">
      <c r="A114" s="38" t="s">
        <v>771</v>
      </c>
      <c r="B114" s="38">
        <v>10918</v>
      </c>
    </row>
    <row r="115" spans="1:2" x14ac:dyDescent="0.3">
      <c r="A115" s="38" t="s">
        <v>772</v>
      </c>
      <c r="B115" s="38">
        <v>10919</v>
      </c>
    </row>
    <row r="116" spans="1:2" x14ac:dyDescent="0.3">
      <c r="A116" s="38" t="s">
        <v>773</v>
      </c>
      <c r="B116" s="38">
        <v>10920</v>
      </c>
    </row>
    <row r="117" spans="1:2" x14ac:dyDescent="0.3">
      <c r="A117" s="38" t="s">
        <v>774</v>
      </c>
      <c r="B117" s="38">
        <v>10921</v>
      </c>
    </row>
    <row r="118" spans="1:2" x14ac:dyDescent="0.3">
      <c r="A118" s="38" t="s">
        <v>775</v>
      </c>
      <c r="B118" s="38">
        <v>10922</v>
      </c>
    </row>
    <row r="119" spans="1:2" x14ac:dyDescent="0.3">
      <c r="A119" s="38" t="s">
        <v>776</v>
      </c>
      <c r="B119" s="38">
        <v>10923</v>
      </c>
    </row>
    <row r="120" spans="1:2" x14ac:dyDescent="0.3">
      <c r="A120" s="38" t="s">
        <v>777</v>
      </c>
      <c r="B120" s="38">
        <v>10924</v>
      </c>
    </row>
    <row r="121" spans="1:2" x14ac:dyDescent="0.3">
      <c r="A121" s="38" t="s">
        <v>778</v>
      </c>
      <c r="B121" s="38">
        <v>10925</v>
      </c>
    </row>
    <row r="122" spans="1:2" x14ac:dyDescent="0.3">
      <c r="A122" s="38" t="s">
        <v>779</v>
      </c>
      <c r="B122" s="38">
        <v>10926</v>
      </c>
    </row>
    <row r="123" spans="1:2" x14ac:dyDescent="0.3">
      <c r="A123" s="38" t="s">
        <v>780</v>
      </c>
      <c r="B123" s="38">
        <v>10927</v>
      </c>
    </row>
    <row r="124" spans="1:2" x14ac:dyDescent="0.3">
      <c r="A124" s="38" t="s">
        <v>781</v>
      </c>
      <c r="B124" s="38">
        <v>10928</v>
      </c>
    </row>
    <row r="125" spans="1:2" x14ac:dyDescent="0.3">
      <c r="A125" s="38" t="s">
        <v>782</v>
      </c>
      <c r="B125" s="38">
        <v>10929</v>
      </c>
    </row>
    <row r="126" spans="1:2" x14ac:dyDescent="0.3">
      <c r="A126" s="38" t="s">
        <v>783</v>
      </c>
      <c r="B126" s="38">
        <v>10930</v>
      </c>
    </row>
    <row r="127" spans="1:2" x14ac:dyDescent="0.3">
      <c r="A127" s="38" t="s">
        <v>784</v>
      </c>
      <c r="B127" s="38">
        <v>10931</v>
      </c>
    </row>
    <row r="128" spans="1:2" x14ac:dyDescent="0.3">
      <c r="A128" s="38" t="s">
        <v>785</v>
      </c>
      <c r="B128" s="38">
        <v>10932</v>
      </c>
    </row>
    <row r="129" spans="1:2" x14ac:dyDescent="0.3">
      <c r="A129" s="38" t="s">
        <v>786</v>
      </c>
      <c r="B129" s="38">
        <v>10933</v>
      </c>
    </row>
    <row r="130" spans="1:2" x14ac:dyDescent="0.3">
      <c r="A130" s="38" t="s">
        <v>787</v>
      </c>
      <c r="B130" s="38">
        <v>10934</v>
      </c>
    </row>
    <row r="131" spans="1:2" x14ac:dyDescent="0.3">
      <c r="A131" s="38" t="s">
        <v>788</v>
      </c>
      <c r="B131" s="38">
        <v>10935</v>
      </c>
    </row>
    <row r="132" spans="1:2" x14ac:dyDescent="0.3">
      <c r="A132" s="38" t="s">
        <v>789</v>
      </c>
      <c r="B132" s="38">
        <v>10936</v>
      </c>
    </row>
    <row r="133" spans="1:2" x14ac:dyDescent="0.3">
      <c r="A133" s="38" t="s">
        <v>790</v>
      </c>
      <c r="B133" s="38">
        <v>10937</v>
      </c>
    </row>
    <row r="134" spans="1:2" x14ac:dyDescent="0.3">
      <c r="A134" s="38" t="s">
        <v>791</v>
      </c>
      <c r="B134" s="38">
        <v>10938</v>
      </c>
    </row>
    <row r="135" spans="1:2" x14ac:dyDescent="0.3">
      <c r="A135" s="38" t="s">
        <v>792</v>
      </c>
      <c r="B135" s="38">
        <v>10939</v>
      </c>
    </row>
    <row r="136" spans="1:2" x14ac:dyDescent="0.3">
      <c r="A136" s="38" t="s">
        <v>793</v>
      </c>
      <c r="B136" s="38">
        <v>10940</v>
      </c>
    </row>
    <row r="137" spans="1:2" x14ac:dyDescent="0.3">
      <c r="A137" s="38" t="s">
        <v>794</v>
      </c>
      <c r="B137" s="38">
        <v>10941</v>
      </c>
    </row>
    <row r="138" spans="1:2" x14ac:dyDescent="0.3">
      <c r="A138" s="38" t="s">
        <v>795</v>
      </c>
      <c r="B138" s="38">
        <v>10942</v>
      </c>
    </row>
    <row r="139" spans="1:2" x14ac:dyDescent="0.3">
      <c r="A139" s="38" t="s">
        <v>796</v>
      </c>
      <c r="B139" s="38">
        <v>10943</v>
      </c>
    </row>
    <row r="140" spans="1:2" x14ac:dyDescent="0.3">
      <c r="A140" s="38" t="s">
        <v>797</v>
      </c>
      <c r="B140" s="38">
        <v>10944</v>
      </c>
    </row>
    <row r="141" spans="1:2" x14ac:dyDescent="0.3">
      <c r="A141" s="38" t="s">
        <v>798</v>
      </c>
      <c r="B141" s="38">
        <v>10945</v>
      </c>
    </row>
    <row r="142" spans="1:2" x14ac:dyDescent="0.3">
      <c r="A142" s="38" t="s">
        <v>799</v>
      </c>
      <c r="B142" s="38">
        <v>10946</v>
      </c>
    </row>
    <row r="143" spans="1:2" x14ac:dyDescent="0.3">
      <c r="A143" s="38" t="s">
        <v>800</v>
      </c>
      <c r="B143" s="38">
        <v>10947</v>
      </c>
    </row>
    <row r="144" spans="1:2" x14ac:dyDescent="0.3">
      <c r="A144" s="38" t="s">
        <v>801</v>
      </c>
      <c r="B144" s="38">
        <v>10948</v>
      </c>
    </row>
    <row r="145" spans="1:2" x14ac:dyDescent="0.3">
      <c r="A145" s="38" t="s">
        <v>802</v>
      </c>
      <c r="B145" s="38">
        <v>10949</v>
      </c>
    </row>
    <row r="146" spans="1:2" x14ac:dyDescent="0.3">
      <c r="A146" s="38" t="s">
        <v>803</v>
      </c>
      <c r="B146" s="38">
        <v>10950</v>
      </c>
    </row>
    <row r="147" spans="1:2" x14ac:dyDescent="0.3">
      <c r="A147" s="38" t="s">
        <v>804</v>
      </c>
      <c r="B147" s="38">
        <v>10951</v>
      </c>
    </row>
    <row r="148" spans="1:2" x14ac:dyDescent="0.3">
      <c r="A148" s="38" t="s">
        <v>805</v>
      </c>
      <c r="B148" s="38">
        <v>10952</v>
      </c>
    </row>
    <row r="149" spans="1:2" x14ac:dyDescent="0.3">
      <c r="A149" s="38" t="s">
        <v>806</v>
      </c>
      <c r="B149" s="38">
        <v>10953</v>
      </c>
    </row>
    <row r="150" spans="1:2" x14ac:dyDescent="0.3">
      <c r="A150" s="38" t="s">
        <v>807</v>
      </c>
      <c r="B150" s="38">
        <v>10954</v>
      </c>
    </row>
    <row r="151" spans="1:2" x14ac:dyDescent="0.3">
      <c r="A151" s="38" t="s">
        <v>808</v>
      </c>
      <c r="B151" s="38">
        <v>10955</v>
      </c>
    </row>
    <row r="152" spans="1:2" x14ac:dyDescent="0.3">
      <c r="A152" s="38" t="s">
        <v>809</v>
      </c>
      <c r="B152" s="38">
        <v>10956</v>
      </c>
    </row>
    <row r="153" spans="1:2" x14ac:dyDescent="0.3">
      <c r="A153" s="38" t="s">
        <v>810</v>
      </c>
      <c r="B153" s="38">
        <v>10957</v>
      </c>
    </row>
    <row r="154" spans="1:2" x14ac:dyDescent="0.3">
      <c r="A154" s="38" t="s">
        <v>811</v>
      </c>
      <c r="B154" s="38">
        <v>10958</v>
      </c>
    </row>
    <row r="155" spans="1:2" x14ac:dyDescent="0.3">
      <c r="A155" s="38" t="s">
        <v>812</v>
      </c>
      <c r="B155" s="38">
        <v>10959</v>
      </c>
    </row>
    <row r="156" spans="1:2" x14ac:dyDescent="0.3">
      <c r="A156" s="38" t="s">
        <v>813</v>
      </c>
      <c r="B156" s="38">
        <v>10960</v>
      </c>
    </row>
    <row r="157" spans="1:2" x14ac:dyDescent="0.3">
      <c r="A157" s="38" t="s">
        <v>814</v>
      </c>
      <c r="B157" s="38">
        <v>10961</v>
      </c>
    </row>
    <row r="158" spans="1:2" x14ac:dyDescent="0.3">
      <c r="A158" s="38" t="s">
        <v>815</v>
      </c>
      <c r="B158" s="38">
        <v>10962</v>
      </c>
    </row>
    <row r="159" spans="1:2" x14ac:dyDescent="0.3">
      <c r="A159" s="38" t="s">
        <v>816</v>
      </c>
      <c r="B159" s="38">
        <v>10963</v>
      </c>
    </row>
    <row r="160" spans="1:2" x14ac:dyDescent="0.3">
      <c r="A160" s="38" t="s">
        <v>817</v>
      </c>
      <c r="B160" s="38">
        <v>10964</v>
      </c>
    </row>
    <row r="161" spans="1:2" x14ac:dyDescent="0.3">
      <c r="A161" s="38" t="s">
        <v>818</v>
      </c>
      <c r="B161" s="38">
        <v>10965</v>
      </c>
    </row>
    <row r="162" spans="1:2" x14ac:dyDescent="0.3">
      <c r="A162" s="38" t="s">
        <v>819</v>
      </c>
      <c r="B162" s="38">
        <v>10966</v>
      </c>
    </row>
    <row r="163" spans="1:2" x14ac:dyDescent="0.3">
      <c r="A163" s="38" t="s">
        <v>820</v>
      </c>
      <c r="B163" s="38">
        <v>10967</v>
      </c>
    </row>
    <row r="164" spans="1:2" x14ac:dyDescent="0.3">
      <c r="A164" s="38" t="s">
        <v>821</v>
      </c>
      <c r="B164" s="38">
        <v>10968</v>
      </c>
    </row>
    <row r="165" spans="1:2" x14ac:dyDescent="0.3">
      <c r="A165" s="38" t="s">
        <v>822</v>
      </c>
      <c r="B165" s="38">
        <v>10969</v>
      </c>
    </row>
    <row r="166" spans="1:2" x14ac:dyDescent="0.3">
      <c r="A166" s="38" t="s">
        <v>823</v>
      </c>
      <c r="B166" s="38">
        <v>10970</v>
      </c>
    </row>
    <row r="167" spans="1:2" x14ac:dyDescent="0.3">
      <c r="A167" s="38" t="s">
        <v>824</v>
      </c>
      <c r="B167" s="38">
        <v>10971</v>
      </c>
    </row>
    <row r="168" spans="1:2" x14ac:dyDescent="0.3">
      <c r="A168" s="38" t="s">
        <v>825</v>
      </c>
      <c r="B168" s="38">
        <v>10972</v>
      </c>
    </row>
    <row r="169" spans="1:2" x14ac:dyDescent="0.3">
      <c r="A169" s="38" t="s">
        <v>826</v>
      </c>
      <c r="B169" s="38">
        <v>10973</v>
      </c>
    </row>
    <row r="170" spans="1:2" x14ac:dyDescent="0.3">
      <c r="A170" s="38" t="s">
        <v>827</v>
      </c>
      <c r="B170" s="38">
        <v>10974</v>
      </c>
    </row>
    <row r="171" spans="1:2" x14ac:dyDescent="0.3">
      <c r="A171" s="38" t="s">
        <v>828</v>
      </c>
      <c r="B171" s="38">
        <v>10975</v>
      </c>
    </row>
    <row r="172" spans="1:2" x14ac:dyDescent="0.3">
      <c r="A172" s="38" t="s">
        <v>829</v>
      </c>
      <c r="B172" s="38">
        <v>10976</v>
      </c>
    </row>
    <row r="173" spans="1:2" x14ac:dyDescent="0.3">
      <c r="A173" s="38" t="s">
        <v>830</v>
      </c>
      <c r="B173" s="38">
        <v>10977</v>
      </c>
    </row>
    <row r="174" spans="1:2" x14ac:dyDescent="0.3">
      <c r="A174" s="38" t="s">
        <v>831</v>
      </c>
      <c r="B174" s="38">
        <v>10978</v>
      </c>
    </row>
    <row r="175" spans="1:2" x14ac:dyDescent="0.3">
      <c r="A175" s="38" t="s">
        <v>832</v>
      </c>
      <c r="B175" s="38">
        <v>10979</v>
      </c>
    </row>
    <row r="176" spans="1:2" x14ac:dyDescent="0.3">
      <c r="A176" s="38" t="s">
        <v>833</v>
      </c>
      <c r="B176" s="38">
        <v>10980</v>
      </c>
    </row>
    <row r="177" spans="1:2" x14ac:dyDescent="0.3">
      <c r="A177" s="38" t="s">
        <v>834</v>
      </c>
      <c r="B177" s="38">
        <v>10981</v>
      </c>
    </row>
    <row r="178" spans="1:2" x14ac:dyDescent="0.3">
      <c r="A178" s="38" t="s">
        <v>835</v>
      </c>
      <c r="B178" s="38">
        <v>10982</v>
      </c>
    </row>
    <row r="179" spans="1:2" x14ac:dyDescent="0.3">
      <c r="A179" s="38" t="s">
        <v>836</v>
      </c>
      <c r="B179" s="38">
        <v>10983</v>
      </c>
    </row>
    <row r="180" spans="1:2" x14ac:dyDescent="0.3">
      <c r="A180" s="38" t="s">
        <v>837</v>
      </c>
      <c r="B180" s="38">
        <v>10984</v>
      </c>
    </row>
    <row r="181" spans="1:2" x14ac:dyDescent="0.3">
      <c r="A181" s="38" t="s">
        <v>838</v>
      </c>
      <c r="B181" s="38">
        <v>10985</v>
      </c>
    </row>
    <row r="182" spans="1:2" x14ac:dyDescent="0.3">
      <c r="A182" s="38" t="s">
        <v>839</v>
      </c>
      <c r="B182" s="38">
        <v>10986</v>
      </c>
    </row>
    <row r="183" spans="1:2" x14ac:dyDescent="0.3">
      <c r="A183" s="38" t="s">
        <v>840</v>
      </c>
      <c r="B183" s="38">
        <v>10987</v>
      </c>
    </row>
    <row r="184" spans="1:2" x14ac:dyDescent="0.3">
      <c r="A184" s="38" t="s">
        <v>696</v>
      </c>
      <c r="B184" s="38">
        <v>10988</v>
      </c>
    </row>
    <row r="185" spans="1:2" x14ac:dyDescent="0.3">
      <c r="A185" s="38" t="s">
        <v>841</v>
      </c>
      <c r="B185" s="38">
        <v>10989</v>
      </c>
    </row>
    <row r="186" spans="1:2" x14ac:dyDescent="0.3">
      <c r="A186" s="38" t="s">
        <v>842</v>
      </c>
      <c r="B186" s="38">
        <v>10990</v>
      </c>
    </row>
    <row r="187" spans="1:2" x14ac:dyDescent="0.3">
      <c r="A187" s="38" t="s">
        <v>843</v>
      </c>
      <c r="B187" s="38">
        <v>10991</v>
      </c>
    </row>
    <row r="188" spans="1:2" x14ac:dyDescent="0.3">
      <c r="A188" s="38" t="s">
        <v>844</v>
      </c>
      <c r="B188" s="38">
        <v>10992</v>
      </c>
    </row>
    <row r="189" spans="1:2" x14ac:dyDescent="0.3">
      <c r="A189" s="38" t="s">
        <v>845</v>
      </c>
      <c r="B189" s="38">
        <v>10993</v>
      </c>
    </row>
    <row r="190" spans="1:2" x14ac:dyDescent="0.3">
      <c r="A190" s="38" t="s">
        <v>846</v>
      </c>
      <c r="B190" s="38">
        <v>10994</v>
      </c>
    </row>
    <row r="191" spans="1:2" x14ac:dyDescent="0.3">
      <c r="A191" s="38" t="s">
        <v>847</v>
      </c>
      <c r="B191" s="38">
        <v>10995</v>
      </c>
    </row>
    <row r="192" spans="1:2" x14ac:dyDescent="0.3">
      <c r="A192" s="38" t="s">
        <v>848</v>
      </c>
      <c r="B192" s="38">
        <v>10996</v>
      </c>
    </row>
    <row r="193" spans="1:2" x14ac:dyDescent="0.3">
      <c r="A193" s="38" t="s">
        <v>849</v>
      </c>
      <c r="B193" s="38">
        <v>10997</v>
      </c>
    </row>
    <row r="194" spans="1:2" x14ac:dyDescent="0.3">
      <c r="A194" s="38" t="s">
        <v>850</v>
      </c>
      <c r="B194" s="38">
        <v>10998</v>
      </c>
    </row>
    <row r="195" spans="1:2" x14ac:dyDescent="0.3">
      <c r="A195" s="38" t="s">
        <v>851</v>
      </c>
      <c r="B195" s="38">
        <v>10999</v>
      </c>
    </row>
    <row r="196" spans="1:2" x14ac:dyDescent="0.3">
      <c r="A196" s="38" t="s">
        <v>852</v>
      </c>
      <c r="B196" s="38">
        <v>11000</v>
      </c>
    </row>
    <row r="197" spans="1:2" x14ac:dyDescent="0.3">
      <c r="A197" s="38" t="s">
        <v>853</v>
      </c>
      <c r="B197" s="38">
        <v>11001</v>
      </c>
    </row>
    <row r="198" spans="1:2" x14ac:dyDescent="0.3">
      <c r="A198" s="38" t="s">
        <v>854</v>
      </c>
      <c r="B198" s="38">
        <v>11002</v>
      </c>
    </row>
    <row r="199" spans="1:2" x14ac:dyDescent="0.3">
      <c r="A199" s="38" t="s">
        <v>855</v>
      </c>
      <c r="B199" s="38">
        <v>11003</v>
      </c>
    </row>
    <row r="200" spans="1:2" x14ac:dyDescent="0.3">
      <c r="A200" s="38" t="s">
        <v>856</v>
      </c>
      <c r="B200" s="38">
        <v>11004</v>
      </c>
    </row>
    <row r="201" spans="1:2" x14ac:dyDescent="0.3">
      <c r="A201" s="38" t="s">
        <v>695</v>
      </c>
      <c r="B201" s="38">
        <v>11005</v>
      </c>
    </row>
    <row r="202" spans="1:2" x14ac:dyDescent="0.3">
      <c r="A202" s="38" t="s">
        <v>857</v>
      </c>
      <c r="B202" s="38">
        <v>11006</v>
      </c>
    </row>
    <row r="203" spans="1:2" x14ac:dyDescent="0.3">
      <c r="A203" s="38" t="s">
        <v>858</v>
      </c>
      <c r="B203" s="38">
        <v>11007</v>
      </c>
    </row>
    <row r="204" spans="1:2" x14ac:dyDescent="0.3">
      <c r="A204" s="38" t="s">
        <v>859</v>
      </c>
      <c r="B204" s="38">
        <v>11008</v>
      </c>
    </row>
    <row r="205" spans="1:2" x14ac:dyDescent="0.3">
      <c r="A205" s="38" t="s">
        <v>860</v>
      </c>
      <c r="B205" s="38">
        <v>11013</v>
      </c>
    </row>
    <row r="206" spans="1:2" x14ac:dyDescent="0.3">
      <c r="A206" s="38" t="s">
        <v>861</v>
      </c>
      <c r="B206" s="38">
        <v>11014</v>
      </c>
    </row>
    <row r="207" spans="1:2" x14ac:dyDescent="0.3">
      <c r="A207" s="38" t="s">
        <v>862</v>
      </c>
      <c r="B207" s="3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>
      <selection activeCell="B1" sqref="B1"/>
    </sheetView>
  </sheetViews>
  <sheetFormatPr defaultColWidth="9" defaultRowHeight="14" x14ac:dyDescent="0.3"/>
  <cols>
    <col min="1" max="1" width="15.83203125" style="38" bestFit="1" customWidth="1"/>
    <col min="2" max="6" width="9" style="38"/>
    <col min="7" max="7" width="14" style="38" bestFit="1" customWidth="1"/>
    <col min="8" max="8" width="13" style="38" bestFit="1" customWidth="1"/>
    <col min="9" max="16384" width="9" style="38"/>
  </cols>
  <sheetData>
    <row r="1" spans="1:8" x14ac:dyDescent="0.3">
      <c r="A1" s="38" t="s">
        <v>863</v>
      </c>
      <c r="B1" s="38">
        <v>1536</v>
      </c>
    </row>
    <row r="3" spans="1:8" x14ac:dyDescent="0.3">
      <c r="A3" s="38" t="s">
        <v>864</v>
      </c>
      <c r="B3" s="38" t="s">
        <v>865</v>
      </c>
      <c r="C3" s="38" t="s">
        <v>866</v>
      </c>
      <c r="E3" s="38" t="s">
        <v>867</v>
      </c>
      <c r="F3" s="38" t="s">
        <v>868</v>
      </c>
      <c r="G3" s="38" t="s">
        <v>869</v>
      </c>
      <c r="H3" s="41" t="s">
        <v>870</v>
      </c>
    </row>
    <row r="4" spans="1:8" x14ac:dyDescent="0.3">
      <c r="A4" s="38" t="s">
        <v>871</v>
      </c>
      <c r="B4" s="38">
        <v>3</v>
      </c>
      <c r="C4" s="38">
        <v>3</v>
      </c>
      <c r="E4" s="38">
        <f t="shared" ref="E4" si="0">plan_id</f>
        <v>1536</v>
      </c>
      <c r="F4" s="38">
        <f ca="1">INDIRECT(CHAR(39)&amp;$A4&amp;CHAR(39)&amp;"!r"&amp;$B4&amp;"c2",0)</f>
        <v>2014</v>
      </c>
      <c r="G4" s="38">
        <f t="shared" ref="G4" ca="1" si="1">VLOOKUP(INDIRECT(CHAR(39)&amp;$A4&amp;CHAR(39)&amp;"!r2c"&amp;$C4,0),variables,2,0)</f>
        <v>10861</v>
      </c>
      <c r="H4" s="41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38" t="s">
        <v>871</v>
      </c>
      <c r="B5" s="38">
        <f>B4</f>
        <v>3</v>
      </c>
      <c r="C5" s="38">
        <f>C4+1</f>
        <v>4</v>
      </c>
      <c r="E5" s="38">
        <f t="shared" ref="E5" si="2">plan_id</f>
        <v>1536</v>
      </c>
      <c r="F5" s="38">
        <f t="shared" ref="F5:F69" ca="1" si="3">INDIRECT(CHAR(39)&amp;$A5&amp;CHAR(39)&amp;"!r"&amp;$B5&amp;"c2",0)</f>
        <v>2014</v>
      </c>
      <c r="G5" s="38">
        <f t="shared" ref="G5" ca="1" si="4">VLOOKUP(INDIRECT(CHAR(39)&amp;$A5&amp;CHAR(39)&amp;"!r2c"&amp;$C5,0),variables,2,0)</f>
        <v>10862</v>
      </c>
      <c r="H5" s="41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38" t="s">
        <v>871</v>
      </c>
      <c r="B6" s="38">
        <f t="shared" ref="B6:B68" si="5">B5</f>
        <v>3</v>
      </c>
      <c r="C6" s="38">
        <f t="shared" ref="C6:C68" si="6">C5+1</f>
        <v>5</v>
      </c>
      <c r="E6" s="38">
        <f t="shared" ref="E6" si="7">plan_id</f>
        <v>1536</v>
      </c>
      <c r="F6" s="38">
        <f t="shared" ca="1" si="3"/>
        <v>2014</v>
      </c>
      <c r="G6" s="38">
        <f t="shared" ref="G6" ca="1" si="8">VLOOKUP(INDIRECT(CHAR(39)&amp;$A6&amp;CHAR(39)&amp;"!r2c"&amp;$C6,0),variables,2,0)</f>
        <v>10863</v>
      </c>
      <c r="H6" s="4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8" t="s">
        <v>871</v>
      </c>
      <c r="B7" s="38">
        <f t="shared" si="5"/>
        <v>3</v>
      </c>
      <c r="C7" s="38">
        <f t="shared" si="6"/>
        <v>6</v>
      </c>
      <c r="E7" s="38">
        <f t="shared" ref="E7" si="9">plan_id</f>
        <v>1536</v>
      </c>
      <c r="F7" s="38">
        <f t="shared" ca="1" si="3"/>
        <v>2014</v>
      </c>
      <c r="G7" s="38">
        <f t="shared" ref="G7" ca="1" si="10">VLOOKUP(INDIRECT(CHAR(39)&amp;$A7&amp;CHAR(39)&amp;"!r2c"&amp;$C7,0),variables,2,0)</f>
        <v>10864</v>
      </c>
      <c r="H7" s="41">
        <f t="array" aca="1" ref="H7" ca="1">IF(AND(G7&gt;=10861,G7&lt;=10863),TEXT(INDIRECT(CHAR(39)&amp;$A7&amp;CHAR(39)&amp;"!r"&amp;$B7&amp;"c"&amp;$C7,0),"dd-mmm-yyyy"),(INDIRECT(CHAR(39)&amp;$A7&amp;CHAR(39)&amp;"!r"&amp;$B7&amp;"c"&amp;$C7,0)))</f>
        <v>9355</v>
      </c>
    </row>
    <row r="8" spans="1:8" x14ac:dyDescent="0.3">
      <c r="A8" s="38" t="s">
        <v>871</v>
      </c>
      <c r="B8" s="38">
        <f t="shared" si="5"/>
        <v>3</v>
      </c>
      <c r="C8" s="38">
        <f t="shared" si="6"/>
        <v>7</v>
      </c>
      <c r="E8" s="38">
        <f t="shared" ref="E8" si="11">plan_id</f>
        <v>1536</v>
      </c>
      <c r="F8" s="38">
        <f t="shared" ca="1" si="3"/>
        <v>2014</v>
      </c>
      <c r="G8" s="38">
        <f t="shared" ref="G8" ca="1" si="12">VLOOKUP(INDIRECT(CHAR(39)&amp;$A8&amp;CHAR(39)&amp;"!r2c"&amp;$C8,0),variables,2,0)</f>
        <v>10865</v>
      </c>
      <c r="H8" s="41">
        <f t="array" aca="1" ref="H8" ca="1">IF(AND(G8&gt;=10861,G8&lt;=10863),TEXT(INDIRECT(CHAR(39)&amp;$A8&amp;CHAR(39)&amp;"!r"&amp;$B8&amp;"c"&amp;$C8,0),"dd-mmm-yyyy"),(INDIRECT(CHAR(39)&amp;$A8&amp;CHAR(39)&amp;"!r"&amp;$B8&amp;"c"&amp;$C8,0)))</f>
        <v>8422</v>
      </c>
    </row>
    <row r="9" spans="1:8" x14ac:dyDescent="0.3">
      <c r="A9" s="38" t="s">
        <v>871</v>
      </c>
      <c r="B9" s="38">
        <f t="shared" si="5"/>
        <v>3</v>
      </c>
      <c r="C9" s="38">
        <f t="shared" si="6"/>
        <v>8</v>
      </c>
      <c r="E9" s="38">
        <f t="shared" ref="E9" si="13">plan_id</f>
        <v>1536</v>
      </c>
      <c r="F9" s="38">
        <f t="shared" ca="1" si="3"/>
        <v>2014</v>
      </c>
      <c r="G9" s="38">
        <f t="shared" ref="G9" ca="1" si="14">VLOOKUP(INDIRECT(CHAR(39)&amp;$A9&amp;CHAR(39)&amp;"!r2c"&amp;$C9,0),variables,2,0)</f>
        <v>10866</v>
      </c>
      <c r="H9" s="4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8" t="s">
        <v>871</v>
      </c>
      <c r="B10" s="38">
        <f t="shared" si="5"/>
        <v>3</v>
      </c>
      <c r="C10" s="38">
        <f t="shared" si="6"/>
        <v>9</v>
      </c>
      <c r="E10" s="38">
        <f t="shared" ref="E10" si="15">plan_id</f>
        <v>1536</v>
      </c>
      <c r="F10" s="38">
        <f t="shared" ca="1" si="3"/>
        <v>2014</v>
      </c>
      <c r="G10" s="38">
        <f t="shared" ref="G10" ca="1" si="16">VLOOKUP(INDIRECT(CHAR(39)&amp;$A10&amp;CHAR(39)&amp;"!r2c"&amp;$C10,0),variables,2,0)</f>
        <v>10867</v>
      </c>
      <c r="H10" s="4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22262</v>
      </c>
    </row>
    <row r="11" spans="1:8" x14ac:dyDescent="0.3">
      <c r="A11" s="38" t="s">
        <v>871</v>
      </c>
      <c r="B11" s="38">
        <f t="shared" si="5"/>
        <v>3</v>
      </c>
      <c r="C11" s="38">
        <f t="shared" si="6"/>
        <v>10</v>
      </c>
      <c r="E11" s="38">
        <f t="shared" ref="E11" si="17">plan_id</f>
        <v>1536</v>
      </c>
      <c r="F11" s="38">
        <f t="shared" ca="1" si="3"/>
        <v>2014</v>
      </c>
      <c r="G11" s="38">
        <f t="shared" ref="G11" ca="1" si="18">VLOOKUP(INDIRECT(CHAR(39)&amp;$A11&amp;CHAR(39)&amp;"!r2c"&amp;$C11,0),variables,2,0)</f>
        <v>10868</v>
      </c>
      <c r="H11" s="4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39984</v>
      </c>
    </row>
    <row r="12" spans="1:8" x14ac:dyDescent="0.3">
      <c r="A12" s="38" t="s">
        <v>871</v>
      </c>
      <c r="B12" s="38">
        <f t="shared" si="5"/>
        <v>3</v>
      </c>
      <c r="C12" s="38">
        <f t="shared" si="6"/>
        <v>11</v>
      </c>
      <c r="E12" s="38">
        <f t="shared" ref="E12" si="19">plan_id</f>
        <v>1536</v>
      </c>
      <c r="F12" s="38">
        <f t="shared" ca="1" si="3"/>
        <v>2014</v>
      </c>
      <c r="G12" s="38">
        <f t="shared" ref="G12" ca="1" si="20">VLOOKUP(INDIRECT(CHAR(39)&amp;$A12&amp;CHAR(39)&amp;"!r2c"&amp;$C12,0),variables,2,0)</f>
        <v>10869</v>
      </c>
      <c r="H12" s="4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38" t="s">
        <v>871</v>
      </c>
      <c r="B13" s="38">
        <f t="shared" si="5"/>
        <v>3</v>
      </c>
      <c r="C13" s="38">
        <f t="shared" si="6"/>
        <v>12</v>
      </c>
      <c r="E13" s="38">
        <f t="shared" ref="E13" si="21">plan_id</f>
        <v>1536</v>
      </c>
      <c r="F13" s="38">
        <f t="shared" ca="1" si="3"/>
        <v>2014</v>
      </c>
      <c r="G13" s="38">
        <f t="shared" ref="G13" ca="1" si="22">VLOOKUP(INDIRECT(CHAR(39)&amp;$A13&amp;CHAR(39)&amp;"!r2c"&amp;$C13,0),variables,2,0)</f>
        <v>10870</v>
      </c>
      <c r="H13" s="4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8" t="s">
        <v>871</v>
      </c>
      <c r="B14" s="38">
        <f t="shared" si="5"/>
        <v>3</v>
      </c>
      <c r="C14" s="38">
        <f t="shared" si="6"/>
        <v>13</v>
      </c>
      <c r="E14" s="38">
        <f t="shared" ref="E14" si="23">plan_id</f>
        <v>1536</v>
      </c>
      <c r="F14" s="38">
        <f t="shared" ca="1" si="3"/>
        <v>2014</v>
      </c>
      <c r="G14" s="38">
        <f t="shared" ref="G14" ca="1" si="24">VLOOKUP(INDIRECT(CHAR(39)&amp;$A14&amp;CHAR(39)&amp;"!r2c"&amp;$C14,0),variables,2,0)</f>
        <v>10871</v>
      </c>
      <c r="H14" s="4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8" t="s">
        <v>871</v>
      </c>
      <c r="B15" s="38">
        <f t="shared" si="5"/>
        <v>3</v>
      </c>
      <c r="C15" s="38">
        <f t="shared" si="6"/>
        <v>14</v>
      </c>
      <c r="E15" s="38">
        <f t="shared" ref="E15" si="25">plan_id</f>
        <v>1536</v>
      </c>
      <c r="F15" s="38">
        <f t="shared" ca="1" si="3"/>
        <v>2014</v>
      </c>
      <c r="G15" s="38">
        <f t="shared" ref="G15" ca="1" si="26">VLOOKUP(INDIRECT(CHAR(39)&amp;$A15&amp;CHAR(39)&amp;"!r2c"&amp;$C15,0),variables,2,0)</f>
        <v>10872</v>
      </c>
      <c r="H15" s="4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8" t="s">
        <v>871</v>
      </c>
      <c r="B16" s="38">
        <f t="shared" si="5"/>
        <v>3</v>
      </c>
      <c r="C16" s="38">
        <f t="shared" si="6"/>
        <v>15</v>
      </c>
      <c r="E16" s="38">
        <f t="shared" ref="E16" si="27">plan_id</f>
        <v>1536</v>
      </c>
      <c r="F16" s="38">
        <f t="shared" ca="1" si="3"/>
        <v>2014</v>
      </c>
      <c r="G16" s="38">
        <f t="shared" ref="G16" ca="1" si="28">VLOOKUP(INDIRECT(CHAR(39)&amp;$A16&amp;CHAR(39)&amp;"!r2c"&amp;$C16,0),variables,2,0)</f>
        <v>10873</v>
      </c>
      <c r="H16" s="4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8" t="s">
        <v>871</v>
      </c>
      <c r="B17" s="38">
        <f t="shared" si="5"/>
        <v>3</v>
      </c>
      <c r="C17" s="38">
        <f t="shared" si="6"/>
        <v>16</v>
      </c>
      <c r="E17" s="38">
        <f t="shared" ref="E17" si="29">plan_id</f>
        <v>1536</v>
      </c>
      <c r="F17" s="38">
        <f t="shared" ca="1" si="3"/>
        <v>2014</v>
      </c>
      <c r="G17" s="38">
        <f t="shared" ref="G17" ca="1" si="30">VLOOKUP(INDIRECT(CHAR(39)&amp;$A17&amp;CHAR(39)&amp;"!r2c"&amp;$C17,0),variables,2,0)</f>
        <v>10874</v>
      </c>
      <c r="H17" s="4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38" t="s">
        <v>871</v>
      </c>
      <c r="B18" s="38">
        <f t="shared" si="5"/>
        <v>3</v>
      </c>
      <c r="C18" s="38">
        <f t="shared" si="6"/>
        <v>17</v>
      </c>
      <c r="E18" s="38">
        <f t="shared" ref="E18" si="31">plan_id</f>
        <v>1536</v>
      </c>
      <c r="F18" s="38">
        <f t="shared" ca="1" si="3"/>
        <v>2014</v>
      </c>
      <c r="G18" s="38">
        <f t="shared" ref="G18" ca="1" si="32">VLOOKUP(INDIRECT(CHAR(39)&amp;$A18&amp;CHAR(39)&amp;"!r2c"&amp;$C18,0),variables,2,0)</f>
        <v>10875</v>
      </c>
      <c r="H18" s="4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2918552143</v>
      </c>
    </row>
    <row r="19" spans="1:8" x14ac:dyDescent="0.3">
      <c r="A19" s="38" t="s">
        <v>871</v>
      </c>
      <c r="B19" s="38">
        <f t="shared" si="5"/>
        <v>3</v>
      </c>
      <c r="C19" s="38">
        <f t="shared" si="6"/>
        <v>18</v>
      </c>
      <c r="E19" s="38">
        <f t="shared" ref="E19" si="33">plan_id</f>
        <v>1536</v>
      </c>
      <c r="F19" s="38">
        <f t="shared" ca="1" si="3"/>
        <v>2014</v>
      </c>
      <c r="G19" s="38">
        <f t="shared" ref="G19" ca="1" si="34">VLOOKUP(INDIRECT(CHAR(39)&amp;$A19&amp;CHAR(39)&amp;"!r2c"&amp;$C19,0),variables,2,0)</f>
        <v>10876</v>
      </c>
      <c r="H19" s="4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2281582863</v>
      </c>
    </row>
    <row r="20" spans="1:8" x14ac:dyDescent="0.3">
      <c r="A20" s="38" t="s">
        <v>871</v>
      </c>
      <c r="B20" s="38">
        <f t="shared" si="5"/>
        <v>3</v>
      </c>
      <c r="C20" s="38">
        <f t="shared" si="6"/>
        <v>19</v>
      </c>
      <c r="E20" s="38">
        <f t="shared" ref="E20" si="35">plan_id</f>
        <v>1536</v>
      </c>
      <c r="F20" s="38">
        <f t="shared" ca="1" si="3"/>
        <v>2014</v>
      </c>
      <c r="G20" s="38">
        <f t="shared" ref="G20" ca="1" si="36">VLOOKUP(INDIRECT(CHAR(39)&amp;$A20&amp;CHAR(39)&amp;"!r2c"&amp;$C20,0),variables,2,0)</f>
        <v>10877</v>
      </c>
      <c r="H20" s="4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636969280</v>
      </c>
    </row>
    <row r="21" spans="1:8" x14ac:dyDescent="0.3">
      <c r="A21" s="38" t="s">
        <v>871</v>
      </c>
      <c r="B21" s="38">
        <f t="shared" si="5"/>
        <v>3</v>
      </c>
      <c r="C21" s="38">
        <f t="shared" si="6"/>
        <v>20</v>
      </c>
      <c r="E21" s="38">
        <f t="shared" ref="E21" si="37">plan_id</f>
        <v>1536</v>
      </c>
      <c r="F21" s="38">
        <f t="shared" ca="1" si="3"/>
        <v>2014</v>
      </c>
      <c r="G21" s="38">
        <f t="shared" ref="G21" ca="1" si="38">VLOOKUP(INDIRECT(CHAR(39)&amp;$A21&amp;CHAR(39)&amp;"!r2c"&amp;$C21,0),variables,2,0)</f>
        <v>10878</v>
      </c>
      <c r="H21" s="4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0.78180000000000005</v>
      </c>
    </row>
    <row r="22" spans="1:8" x14ac:dyDescent="0.3">
      <c r="A22" s="38" t="s">
        <v>871</v>
      </c>
      <c r="B22" s="38">
        <f t="shared" si="5"/>
        <v>3</v>
      </c>
      <c r="C22" s="38">
        <f t="shared" si="6"/>
        <v>21</v>
      </c>
      <c r="E22" s="38">
        <f t="shared" ref="E22" si="39">plan_id</f>
        <v>1536</v>
      </c>
      <c r="F22" s="38">
        <f t="shared" ca="1" si="3"/>
        <v>2014</v>
      </c>
      <c r="G22" s="38">
        <f t="shared" ref="G22" ca="1" si="40">VLOOKUP(INDIRECT(CHAR(39)&amp;$A22&amp;CHAR(39)&amp;"!r2c"&amp;$C22,0),variables,2,0)</f>
        <v>10879</v>
      </c>
      <c r="H22" s="4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888452060</v>
      </c>
    </row>
    <row r="23" spans="1:8" x14ac:dyDescent="0.3">
      <c r="A23" s="38" t="s">
        <v>871</v>
      </c>
      <c r="B23" s="38">
        <f t="shared" si="5"/>
        <v>3</v>
      </c>
      <c r="C23" s="38">
        <f t="shared" si="6"/>
        <v>22</v>
      </c>
      <c r="E23" s="38">
        <f t="shared" ref="E23" si="41">plan_id</f>
        <v>1536</v>
      </c>
      <c r="F23" s="38">
        <f t="shared" ca="1" si="3"/>
        <v>2014</v>
      </c>
      <c r="G23" s="38">
        <f t="shared" ref="G23" ca="1" si="42">VLOOKUP(INDIRECT(CHAR(39)&amp;$A23&amp;CHAR(39)&amp;"!r2c"&amp;$C23,0),variables,2,0)</f>
        <v>10880</v>
      </c>
      <c r="H23" s="4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63498110</v>
      </c>
    </row>
    <row r="24" spans="1:8" x14ac:dyDescent="0.3">
      <c r="A24" s="38" t="s">
        <v>871</v>
      </c>
      <c r="B24" s="38">
        <f t="shared" si="5"/>
        <v>3</v>
      </c>
      <c r="C24" s="38">
        <f t="shared" si="6"/>
        <v>23</v>
      </c>
      <c r="E24" s="38">
        <f t="shared" ref="E24" si="43">plan_id</f>
        <v>1536</v>
      </c>
      <c r="F24" s="38">
        <f t="shared" ca="1" si="3"/>
        <v>2014</v>
      </c>
      <c r="G24" s="38">
        <f t="shared" ref="G24" ca="1" si="44">VLOOKUP(INDIRECT(CHAR(39)&amp;$A24&amp;CHAR(39)&amp;"!r2c"&amp;$C24,0),variables,2,0)</f>
        <v>10881</v>
      </c>
      <c r="H24" s="4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21461514</v>
      </c>
    </row>
    <row r="25" spans="1:8" x14ac:dyDescent="0.3">
      <c r="A25" s="38" t="s">
        <v>871</v>
      </c>
      <c r="B25" s="38">
        <f t="shared" si="5"/>
        <v>3</v>
      </c>
      <c r="C25" s="38">
        <f t="shared" si="6"/>
        <v>24</v>
      </c>
      <c r="E25" s="38">
        <f t="shared" ref="E25" si="45">plan_id</f>
        <v>1536</v>
      </c>
      <c r="F25" s="38">
        <f t="shared" ca="1" si="3"/>
        <v>2014</v>
      </c>
      <c r="G25" s="38">
        <f t="shared" ref="G25" ca="1" si="46">VLOOKUP(INDIRECT(CHAR(39)&amp;$A25&amp;CHAR(39)&amp;"!r2c"&amp;$C25,0),variables,2,0)</f>
        <v>10882</v>
      </c>
      <c r="H25" s="4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-127984441</v>
      </c>
    </row>
    <row r="26" spans="1:8" x14ac:dyDescent="0.3">
      <c r="A26" s="38" t="s">
        <v>871</v>
      </c>
      <c r="B26" s="38">
        <f t="shared" si="5"/>
        <v>3</v>
      </c>
      <c r="C26" s="38">
        <f t="shared" si="6"/>
        <v>25</v>
      </c>
      <c r="E26" s="38">
        <f t="shared" ref="E26" si="47">plan_id</f>
        <v>1536</v>
      </c>
      <c r="F26" s="38">
        <f t="shared" ca="1" si="3"/>
        <v>2014</v>
      </c>
      <c r="G26" s="38">
        <f t="shared" ref="G26" ca="1" si="48">VLOOKUP(INDIRECT(CHAR(39)&amp;$A26&amp;CHAR(39)&amp;"!r2c"&amp;$C26,0),variables,2,0)</f>
        <v>10883</v>
      </c>
      <c r="H26" s="4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0.12139239791959062</v>
      </c>
    </row>
    <row r="27" spans="1:8" x14ac:dyDescent="0.3">
      <c r="A27" s="38" t="s">
        <v>871</v>
      </c>
      <c r="B27" s="38">
        <f t="shared" si="5"/>
        <v>3</v>
      </c>
      <c r="C27" s="38">
        <f t="shared" si="6"/>
        <v>26</v>
      </c>
      <c r="E27" s="38">
        <f t="shared" ref="E27" si="49">plan_id</f>
        <v>1536</v>
      </c>
      <c r="F27" s="38">
        <f t="shared" ca="1" si="3"/>
        <v>2014</v>
      </c>
      <c r="G27" s="38">
        <f t="shared" ref="G27" ca="1" si="50">VLOOKUP(INDIRECT(CHAR(39)&amp;$A27&amp;CHAR(39)&amp;"!r2c"&amp;$C27,0),variables,2,0)</f>
        <v>10884</v>
      </c>
      <c r="H27" s="4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6.9402788035631324E-2</v>
      </c>
    </row>
    <row r="28" spans="1:8" x14ac:dyDescent="0.3">
      <c r="A28" s="38" t="s">
        <v>871</v>
      </c>
      <c r="B28" s="38">
        <f t="shared" si="5"/>
        <v>3</v>
      </c>
      <c r="C28" s="38">
        <f t="shared" si="6"/>
        <v>27</v>
      </c>
      <c r="E28" s="38">
        <f t="shared" ref="E28" si="51">plan_id</f>
        <v>1536</v>
      </c>
      <c r="F28" s="38">
        <f t="shared" ca="1" si="3"/>
        <v>2014</v>
      </c>
      <c r="G28" s="38">
        <f t="shared" ref="G28" ca="1" si="52">VLOOKUP(INDIRECT(CHAR(39)&amp;$A28&amp;CHAR(39)&amp;"!r2c"&amp;$C28,0),variables,2,0)</f>
        <v>10885</v>
      </c>
      <c r="H28" s="4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107851326</v>
      </c>
    </row>
    <row r="29" spans="1:8" x14ac:dyDescent="0.3">
      <c r="A29" s="38" t="s">
        <v>871</v>
      </c>
      <c r="B29" s="38">
        <f t="shared" si="5"/>
        <v>3</v>
      </c>
      <c r="C29" s="38">
        <f t="shared" si="6"/>
        <v>28</v>
      </c>
      <c r="E29" s="38">
        <f t="shared" ref="E29" si="53">plan_id</f>
        <v>1536</v>
      </c>
      <c r="F29" s="38">
        <f t="shared" ca="1" si="3"/>
        <v>2014</v>
      </c>
      <c r="G29" s="38">
        <f t="shared" ref="G29" ca="1" si="54">VLOOKUP(INDIRECT(CHAR(39)&amp;$A29&amp;CHAR(39)&amp;"!r2c"&amp;$C29,0),variables,2,0)</f>
        <v>10886</v>
      </c>
      <c r="H29" s="4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61661050</v>
      </c>
    </row>
    <row r="30" spans="1:8" x14ac:dyDescent="0.3">
      <c r="A30" s="38" t="s">
        <v>871</v>
      </c>
      <c r="B30" s="38">
        <f t="shared" si="5"/>
        <v>3</v>
      </c>
      <c r="C30" s="38">
        <f t="shared" si="6"/>
        <v>29</v>
      </c>
      <c r="E30" s="38">
        <f t="shared" ref="E30" si="55">plan_id</f>
        <v>1536</v>
      </c>
      <c r="F30" s="38">
        <f t="shared" ca="1" si="3"/>
        <v>2014</v>
      </c>
      <c r="G30" s="38">
        <f t="shared" ref="G30" ca="1" si="56">VLOOKUP(INDIRECT(CHAR(39)&amp;$A30&amp;CHAR(39)&amp;"!r2c"&amp;$C30,0),variables,2,0)</f>
        <v>10887</v>
      </c>
      <c r="H30" s="4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46190276</v>
      </c>
    </row>
    <row r="31" spans="1:8" x14ac:dyDescent="0.3">
      <c r="A31" s="38" t="s">
        <v>871</v>
      </c>
      <c r="B31" s="38">
        <f t="shared" si="5"/>
        <v>3</v>
      </c>
      <c r="C31" s="38">
        <f t="shared" si="6"/>
        <v>30</v>
      </c>
      <c r="E31" s="38">
        <f t="shared" ref="E31" si="57">plan_id</f>
        <v>1536</v>
      </c>
      <c r="F31" s="38">
        <f t="shared" ca="1" si="3"/>
        <v>2014</v>
      </c>
      <c r="G31" s="38">
        <f t="shared" ref="G31" ca="1" si="58">VLOOKUP(INDIRECT(CHAR(39)&amp;$A31&amp;CHAR(39)&amp;"!r2c"&amp;$C31,0),variables,2,0)</f>
        <v>10883</v>
      </c>
      <c r="H31" s="4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0.57172268795285841</v>
      </c>
    </row>
    <row r="32" spans="1:8" x14ac:dyDescent="0.3">
      <c r="A32" s="38" t="s">
        <v>871</v>
      </c>
      <c r="B32" s="38">
        <f t="shared" si="5"/>
        <v>3</v>
      </c>
      <c r="C32" s="38">
        <f t="shared" si="6"/>
        <v>31</v>
      </c>
      <c r="E32" s="38">
        <f t="shared" ref="E32" si="59">plan_id</f>
        <v>1536</v>
      </c>
      <c r="F32" s="38">
        <f t="shared" ca="1" si="3"/>
        <v>2014</v>
      </c>
      <c r="G32" s="38">
        <f t="shared" ref="G32" ca="1" si="60">VLOOKUP(INDIRECT(CHAR(39)&amp;$A32&amp;CHAR(39)&amp;"!r2c"&amp;$C32,0),variables,2,0)</f>
        <v>10889</v>
      </c>
      <c r="H32" s="4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94611357</v>
      </c>
    </row>
    <row r="33" spans="1:8" x14ac:dyDescent="0.3">
      <c r="A33" s="38" t="s">
        <v>871</v>
      </c>
      <c r="B33" s="38">
        <f t="shared" si="5"/>
        <v>3</v>
      </c>
      <c r="C33" s="38">
        <f t="shared" si="6"/>
        <v>32</v>
      </c>
      <c r="E33" s="38">
        <f t="shared" ref="E33" si="61">plan_id</f>
        <v>1536</v>
      </c>
      <c r="F33" s="38">
        <f t="shared" ca="1" si="3"/>
        <v>2014</v>
      </c>
      <c r="G33" s="38">
        <f t="shared" ref="G33" ca="1" si="62">VLOOKUP(INDIRECT(CHAR(39)&amp;$A33&amp;CHAR(39)&amp;"!r2c"&amp;$C33,0),variables,2,0)</f>
        <v>10890</v>
      </c>
      <c r="H33" s="4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218719441</v>
      </c>
    </row>
    <row r="34" spans="1:8" x14ac:dyDescent="0.3">
      <c r="A34" s="38" t="s">
        <v>871</v>
      </c>
      <c r="B34" s="38">
        <f t="shared" si="5"/>
        <v>3</v>
      </c>
      <c r="C34" s="38">
        <f t="shared" si="6"/>
        <v>33</v>
      </c>
      <c r="E34" s="38">
        <f t="shared" ref="E34" si="63">plan_id</f>
        <v>1536</v>
      </c>
      <c r="F34" s="38">
        <f t="shared" ca="1" si="3"/>
        <v>2014</v>
      </c>
      <c r="G34" s="38">
        <f t="shared" ref="G34" ca="1" si="64">VLOOKUP(INDIRECT(CHAR(39)&amp;$A34&amp;CHAR(39)&amp;"!r2c"&amp;$C34,0),variables,2,0)</f>
        <v>10891</v>
      </c>
      <c r="H34" s="4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8" t="s">
        <v>871</v>
      </c>
      <c r="B35" s="38">
        <f t="shared" si="5"/>
        <v>3</v>
      </c>
      <c r="C35" s="38">
        <f t="shared" si="6"/>
        <v>34</v>
      </c>
      <c r="E35" s="38">
        <f t="shared" ref="E35" si="65">plan_id</f>
        <v>1536</v>
      </c>
      <c r="F35" s="38">
        <f t="shared" ca="1" si="3"/>
        <v>2014</v>
      </c>
      <c r="G35" s="38">
        <f t="shared" ref="G35" ca="1" si="66">VLOOKUP(INDIRECT(CHAR(39)&amp;$A35&amp;CHAR(39)&amp;"!r2c"&amp;$C35,0),variables,2,0)</f>
        <v>10892</v>
      </c>
      <c r="H35" s="4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4525718</v>
      </c>
    </row>
    <row r="36" spans="1:8" x14ac:dyDescent="0.3">
      <c r="A36" s="38" t="s">
        <v>871</v>
      </c>
      <c r="B36" s="38">
        <f t="shared" si="5"/>
        <v>3</v>
      </c>
      <c r="C36" s="38">
        <f t="shared" si="6"/>
        <v>35</v>
      </c>
      <c r="E36" s="38">
        <f t="shared" ref="E36" si="67">plan_id</f>
        <v>1536</v>
      </c>
      <c r="F36" s="38">
        <f t="shared" ca="1" si="3"/>
        <v>2014</v>
      </c>
      <c r="G36" s="38">
        <f t="shared" ref="G36" ca="1" si="68">VLOOKUP(INDIRECT(CHAR(39)&amp;$A36&amp;CHAR(39)&amp;"!r2c"&amp;$C36,0),variables,2,0)</f>
        <v>10893</v>
      </c>
      <c r="H36" s="4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8" t="s">
        <v>871</v>
      </c>
      <c r="B37" s="38">
        <f t="shared" si="5"/>
        <v>3</v>
      </c>
      <c r="C37" s="38">
        <f t="shared" si="6"/>
        <v>36</v>
      </c>
      <c r="E37" s="38">
        <f t="shared" ref="E37" si="69">plan_id</f>
        <v>1536</v>
      </c>
      <c r="F37" s="38">
        <f t="shared" ca="1" si="3"/>
        <v>2014</v>
      </c>
      <c r="G37" s="38">
        <f t="shared" ref="G37" ca="1" si="70">VLOOKUP(INDIRECT(CHAR(39)&amp;$A37&amp;CHAR(39)&amp;"!r2c"&amp;$C37,0),variables,2,0)</f>
        <v>10894</v>
      </c>
      <c r="H37" s="4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-67719340</v>
      </c>
    </row>
    <row r="38" spans="1:8" x14ac:dyDescent="0.3">
      <c r="A38" s="38" t="s">
        <v>871</v>
      </c>
      <c r="B38" s="38">
        <f t="shared" si="5"/>
        <v>3</v>
      </c>
      <c r="C38" s="38">
        <f t="shared" si="6"/>
        <v>37</v>
      </c>
      <c r="E38" s="38">
        <f t="shared" ref="E38" si="71">plan_id</f>
        <v>1536</v>
      </c>
      <c r="F38" s="38">
        <f t="shared" ca="1" si="3"/>
        <v>2014</v>
      </c>
      <c r="G38" s="38">
        <f t="shared" ref="G38" ca="1" si="72">VLOOKUP(INDIRECT(CHAR(39)&amp;$A38&amp;CHAR(39)&amp;"!r2c"&amp;$C38,0),variables,2,0)</f>
        <v>10895</v>
      </c>
      <c r="H38" s="4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-156904933</v>
      </c>
    </row>
    <row r="39" spans="1:8" x14ac:dyDescent="0.3">
      <c r="A39" s="38" t="s">
        <v>871</v>
      </c>
      <c r="B39" s="38">
        <f t="shared" si="5"/>
        <v>3</v>
      </c>
      <c r="C39" s="38">
        <f t="shared" si="6"/>
        <v>38</v>
      </c>
      <c r="E39" s="38">
        <f t="shared" ref="E39" si="73">plan_id</f>
        <v>1536</v>
      </c>
      <c r="F39" s="38">
        <f t="shared" ca="1" si="3"/>
        <v>2014</v>
      </c>
      <c r="G39" s="38">
        <f t="shared" ref="G39" ca="1" si="74">VLOOKUP(INDIRECT(CHAR(39)&amp;$A39&amp;CHAR(39)&amp;"!r2c"&amp;$C39,0),variables,2,0)</f>
        <v>10896</v>
      </c>
      <c r="H39" s="4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-31944926</v>
      </c>
    </row>
    <row r="40" spans="1:8" x14ac:dyDescent="0.3">
      <c r="A40" s="38" t="s">
        <v>871</v>
      </c>
      <c r="B40" s="38">
        <f t="shared" si="5"/>
        <v>3</v>
      </c>
      <c r="C40" s="38">
        <f t="shared" si="6"/>
        <v>39</v>
      </c>
      <c r="E40" s="38">
        <f t="shared" ref="E40" si="75">plan_id</f>
        <v>1536</v>
      </c>
      <c r="F40" s="38">
        <f t="shared" ca="1" si="3"/>
        <v>2014</v>
      </c>
      <c r="G40" s="38">
        <f t="shared" ref="G40" ca="1" si="76">VLOOKUP(INDIRECT(CHAR(39)&amp;$A40&amp;CHAR(39)&amp;"!r2c"&amp;$C40,0),variables,2,0)</f>
        <v>10897</v>
      </c>
      <c r="H40" s="4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2210792</v>
      </c>
    </row>
    <row r="41" spans="1:8" x14ac:dyDescent="0.3">
      <c r="A41" s="38" t="s">
        <v>871</v>
      </c>
      <c r="B41" s="38">
        <f t="shared" si="5"/>
        <v>3</v>
      </c>
      <c r="C41" s="38">
        <f t="shared" si="6"/>
        <v>40</v>
      </c>
      <c r="E41" s="38">
        <f t="shared" ref="E41" si="77">plan_id</f>
        <v>1536</v>
      </c>
      <c r="F41" s="38">
        <f t="shared" ca="1" si="3"/>
        <v>2014</v>
      </c>
      <c r="G41" s="38">
        <f t="shared" ref="G41" ca="1" si="78">VLOOKUP(INDIRECT(CHAR(39)&amp;$A41&amp;CHAR(39)&amp;"!r2c"&amp;$C41,0),variables,2,0)</f>
        <v>10898</v>
      </c>
      <c r="H41" s="4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8" t="s">
        <v>871</v>
      </c>
      <c r="B42" s="38">
        <f t="shared" si="5"/>
        <v>3</v>
      </c>
      <c r="C42" s="38">
        <f t="shared" si="6"/>
        <v>41</v>
      </c>
      <c r="E42" s="38">
        <f t="shared" ref="E42" si="79">plan_id</f>
        <v>1536</v>
      </c>
      <c r="F42" s="38">
        <f t="shared" ca="1" si="3"/>
        <v>2014</v>
      </c>
      <c r="G42" s="38">
        <f t="shared" ref="G42" ca="1" si="80">VLOOKUP(INDIRECT(CHAR(39)&amp;$A42&amp;CHAR(39)&amp;"!r2c"&amp;$C42,0),variables,2,0)</f>
        <v>10899</v>
      </c>
      <c r="H42" s="4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8" t="s">
        <v>871</v>
      </c>
      <c r="B43" s="38">
        <f t="shared" si="5"/>
        <v>3</v>
      </c>
      <c r="C43" s="38">
        <f t="shared" si="6"/>
        <v>42</v>
      </c>
      <c r="E43" s="38">
        <f t="shared" ref="E43" si="81">plan_id</f>
        <v>1536</v>
      </c>
      <c r="F43" s="38">
        <f t="shared" ca="1" si="3"/>
        <v>2014</v>
      </c>
      <c r="G43" s="38">
        <f t="shared" ref="G43" ca="1" si="82">VLOOKUP(INDIRECT(CHAR(39)&amp;$A43&amp;CHAR(39)&amp;"!r2c"&amp;$C43,0),variables,2,0)</f>
        <v>11006</v>
      </c>
      <c r="H43" s="4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1</v>
      </c>
    </row>
    <row r="44" spans="1:8" x14ac:dyDescent="0.3">
      <c r="A44" s="38" t="s">
        <v>871</v>
      </c>
      <c r="B44" s="38">
        <f t="shared" si="5"/>
        <v>3</v>
      </c>
      <c r="C44" s="38">
        <f t="shared" si="6"/>
        <v>43</v>
      </c>
      <c r="E44" s="38">
        <f t="shared" ref="E44" si="83">plan_id</f>
        <v>1536</v>
      </c>
      <c r="F44" s="38">
        <f t="shared" ca="1" si="3"/>
        <v>2014</v>
      </c>
      <c r="G44" s="38">
        <f t="shared" ref="G44" ca="1" si="84">VLOOKUP(INDIRECT(CHAR(39)&amp;$A44&amp;CHAR(39)&amp;"!r2c"&amp;$C44,0),variables,2,0)</f>
        <v>10900</v>
      </c>
      <c r="H44" s="4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63498110</v>
      </c>
    </row>
    <row r="45" spans="1:8" x14ac:dyDescent="0.3">
      <c r="A45" s="38" t="s">
        <v>871</v>
      </c>
      <c r="B45" s="38">
        <f t="shared" si="5"/>
        <v>3</v>
      </c>
      <c r="C45" s="38">
        <f t="shared" si="6"/>
        <v>44</v>
      </c>
      <c r="E45" s="38">
        <f t="shared" ref="E45" si="85">plan_id</f>
        <v>1536</v>
      </c>
      <c r="F45" s="38">
        <f t="shared" ca="1" si="3"/>
        <v>2014</v>
      </c>
      <c r="G45" s="38">
        <f t="shared" ref="G45" ca="1" si="86">VLOOKUP(INDIRECT(CHAR(39)&amp;$A45&amp;CHAR(39)&amp;"!r2c"&amp;$C45,0),variables,2,0)</f>
        <v>10901</v>
      </c>
      <c r="H45" s="4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38" t="s">
        <v>871</v>
      </c>
      <c r="B46" s="38">
        <f t="shared" si="5"/>
        <v>3</v>
      </c>
      <c r="C46" s="38">
        <f t="shared" si="6"/>
        <v>45</v>
      </c>
      <c r="E46" s="38">
        <f t="shared" ref="E46" si="87">plan_id</f>
        <v>1536</v>
      </c>
      <c r="F46" s="38">
        <f t="shared" ca="1" si="3"/>
        <v>2014</v>
      </c>
      <c r="G46" s="38">
        <f t="shared" ref="G46" ca="1" si="88">VLOOKUP(INDIRECT(CHAR(39)&amp;$A46&amp;CHAR(39)&amp;"!r2c"&amp;$C46,0),variables,2,0)</f>
        <v>10902</v>
      </c>
      <c r="H46" s="4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38" t="s">
        <v>871</v>
      </c>
      <c r="B47" s="38">
        <f t="shared" si="5"/>
        <v>3</v>
      </c>
      <c r="C47" s="38">
        <f t="shared" si="6"/>
        <v>46</v>
      </c>
      <c r="E47" s="38">
        <f t="shared" ref="E47" si="89">plan_id</f>
        <v>1536</v>
      </c>
      <c r="F47" s="38">
        <f t="shared" ca="1" si="3"/>
        <v>2014</v>
      </c>
      <c r="G47" s="38">
        <f t="shared" ref="G47" ca="1" si="90">VLOOKUP(INDIRECT(CHAR(39)&amp;$A47&amp;CHAR(39)&amp;"!r2c"&amp;$C47,0),variables,2,0)</f>
        <v>10903</v>
      </c>
      <c r="H47" s="4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38" t="s">
        <v>871</v>
      </c>
      <c r="B48" s="38">
        <f t="shared" si="5"/>
        <v>3</v>
      </c>
      <c r="C48" s="38">
        <f t="shared" si="6"/>
        <v>47</v>
      </c>
      <c r="E48" s="38">
        <f t="shared" ref="E48" si="91">plan_id</f>
        <v>1536</v>
      </c>
      <c r="F48" s="38">
        <f t="shared" ca="1" si="3"/>
        <v>2014</v>
      </c>
      <c r="G48" s="38">
        <f t="shared" ref="G48" ca="1" si="92">VLOOKUP(INDIRECT(CHAR(39)&amp;$A48&amp;CHAR(39)&amp;"!r2c"&amp;$C48,0),variables,2,0)</f>
        <v>10904</v>
      </c>
      <c r="H48" s="4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989279303</v>
      </c>
    </row>
    <row r="49" spans="1:8" x14ac:dyDescent="0.3">
      <c r="A49" s="38" t="s">
        <v>871</v>
      </c>
      <c r="B49" s="38">
        <f t="shared" si="5"/>
        <v>3</v>
      </c>
      <c r="C49" s="38">
        <f t="shared" si="6"/>
        <v>48</v>
      </c>
      <c r="E49" s="38">
        <f t="shared" ref="E49" si="93">plan_id</f>
        <v>1536</v>
      </c>
      <c r="F49" s="38">
        <f t="shared" ca="1" si="3"/>
        <v>2014</v>
      </c>
      <c r="G49" s="38">
        <f t="shared" ref="G49" ca="1" si="94">VLOOKUP(INDIRECT(CHAR(39)&amp;$A49&amp;CHAR(39)&amp;"!r2c"&amp;$C49,0),variables,2,0)</f>
        <v>10905</v>
      </c>
      <c r="H49" s="4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636969280</v>
      </c>
    </row>
    <row r="50" spans="1:8" x14ac:dyDescent="0.3">
      <c r="A50" s="38" t="s">
        <v>871</v>
      </c>
      <c r="B50" s="38">
        <f t="shared" si="5"/>
        <v>3</v>
      </c>
      <c r="C50" s="38">
        <f t="shared" si="6"/>
        <v>49</v>
      </c>
      <c r="E50" s="38">
        <f t="shared" ref="E50" si="95">plan_id</f>
        <v>1536</v>
      </c>
      <c r="F50" s="38">
        <f t="shared" ca="1" si="3"/>
        <v>2014</v>
      </c>
      <c r="G50" s="38">
        <f t="shared" ref="G50" ca="1" si="96">VLOOKUP(INDIRECT(CHAR(39)&amp;$A50&amp;CHAR(39)&amp;"!r2c"&amp;$C50,0),variables,2,0)</f>
        <v>10906</v>
      </c>
      <c r="H50" s="4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342385541</v>
      </c>
    </row>
    <row r="51" spans="1:8" x14ac:dyDescent="0.3">
      <c r="A51" s="38" t="s">
        <v>871</v>
      </c>
      <c r="B51" s="38">
        <f t="shared" si="5"/>
        <v>3</v>
      </c>
      <c r="C51" s="38">
        <f t="shared" si="6"/>
        <v>50</v>
      </c>
      <c r="E51" s="38">
        <f t="shared" ref="E51" si="97">plan_id</f>
        <v>1536</v>
      </c>
      <c r="F51" s="38">
        <f t="shared" ca="1" si="3"/>
        <v>2014</v>
      </c>
      <c r="G51" s="38">
        <f t="shared" ref="G51" ca="1" si="98">VLOOKUP(INDIRECT(CHAR(39)&amp;$A51&amp;CHAR(39)&amp;"!r2c"&amp;$C51,0),variables,2,0)</f>
        <v>10907</v>
      </c>
      <c r="H51" s="4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5.71</v>
      </c>
    </row>
    <row r="52" spans="1:8" x14ac:dyDescent="0.3">
      <c r="A52" s="38" t="s">
        <v>871</v>
      </c>
      <c r="B52" s="38">
        <f t="shared" si="5"/>
        <v>3</v>
      </c>
      <c r="C52" s="38">
        <f t="shared" si="6"/>
        <v>51</v>
      </c>
      <c r="E52" s="38">
        <f t="shared" ref="E52" si="99">plan_id</f>
        <v>1536</v>
      </c>
      <c r="F52" s="38">
        <f t="shared" ca="1" si="3"/>
        <v>2014</v>
      </c>
      <c r="G52" s="38">
        <f t="shared" ref="G52" ca="1" si="100">VLOOKUP(INDIRECT(CHAR(39)&amp;$A52&amp;CHAR(39)&amp;"!r2c"&amp;$C52,0),variables,2,0)</f>
        <v>10860</v>
      </c>
      <c r="H52" s="4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2699324809</v>
      </c>
    </row>
    <row r="53" spans="1:8" x14ac:dyDescent="0.3">
      <c r="A53" s="38" t="s">
        <v>871</v>
      </c>
      <c r="B53" s="38">
        <f t="shared" si="5"/>
        <v>3</v>
      </c>
      <c r="C53" s="38">
        <f t="shared" si="6"/>
        <v>52</v>
      </c>
      <c r="E53" s="38">
        <f t="shared" ref="E53" si="101">plan_id</f>
        <v>1536</v>
      </c>
      <c r="F53" s="38">
        <f t="shared" ca="1" si="3"/>
        <v>2014</v>
      </c>
      <c r="G53" s="38">
        <f t="shared" ref="G53" ca="1" si="102">VLOOKUP(INDIRECT(CHAR(39)&amp;$A53&amp;CHAR(39)&amp;"!r2c"&amp;$C53,0),variables,2,0)</f>
        <v>10909</v>
      </c>
      <c r="H53" s="4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94611357</v>
      </c>
    </row>
    <row r="54" spans="1:8" x14ac:dyDescent="0.3">
      <c r="A54" s="38" t="s">
        <v>871</v>
      </c>
      <c r="B54" s="38">
        <f t="shared" si="5"/>
        <v>3</v>
      </c>
      <c r="C54" s="38">
        <f t="shared" si="6"/>
        <v>53</v>
      </c>
      <c r="E54" s="38">
        <f t="shared" ref="E54" si="103">plan_id</f>
        <v>1536</v>
      </c>
      <c r="F54" s="38">
        <f t="shared" ca="1" si="3"/>
        <v>2014</v>
      </c>
      <c r="G54" s="38">
        <f t="shared" ref="G54" ca="1" si="104">VLOOKUP(INDIRECT(CHAR(39)&amp;$A54&amp;CHAR(39)&amp;"!r2c"&amp;$C54,0),variables,2,0)</f>
        <v>10910</v>
      </c>
      <c r="H54" s="4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218719441</v>
      </c>
    </row>
    <row r="55" spans="1:8" x14ac:dyDescent="0.3">
      <c r="A55" s="38" t="s">
        <v>871</v>
      </c>
      <c r="B55" s="38">
        <f t="shared" si="5"/>
        <v>3</v>
      </c>
      <c r="C55" s="38">
        <f t="shared" si="6"/>
        <v>54</v>
      </c>
      <c r="E55" s="38">
        <f t="shared" ref="E55" si="105">plan_id</f>
        <v>1536</v>
      </c>
      <c r="F55" s="38">
        <f t="shared" ca="1" si="3"/>
        <v>2014</v>
      </c>
      <c r="G55" s="38">
        <f t="shared" ref="G55" ca="1" si="106">VLOOKUP(INDIRECT(CHAR(39)&amp;$A55&amp;CHAR(39)&amp;"!r2c"&amp;$C55,0),variables,2,0)</f>
        <v>10911</v>
      </c>
      <c r="H55" s="4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8" t="s">
        <v>871</v>
      </c>
      <c r="B56" s="38">
        <f t="shared" si="5"/>
        <v>3</v>
      </c>
      <c r="C56" s="38">
        <f t="shared" si="6"/>
        <v>55</v>
      </c>
      <c r="E56" s="38">
        <f t="shared" ref="E56" si="107">plan_id</f>
        <v>1536</v>
      </c>
      <c r="F56" s="38">
        <f t="shared" ca="1" si="3"/>
        <v>2014</v>
      </c>
      <c r="G56" s="38">
        <f t="shared" ref="G56" ca="1" si="108">VLOOKUP(INDIRECT(CHAR(39)&amp;$A56&amp;CHAR(39)&amp;"!r2c"&amp;$C56,0),variables,2,0)</f>
        <v>10912</v>
      </c>
      <c r="H56" s="4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25782859</v>
      </c>
    </row>
    <row r="57" spans="1:8" x14ac:dyDescent="0.3">
      <c r="A57" s="38" t="s">
        <v>871</v>
      </c>
      <c r="B57" s="38">
        <f t="shared" si="5"/>
        <v>3</v>
      </c>
      <c r="C57" s="38">
        <f t="shared" si="6"/>
        <v>56</v>
      </c>
      <c r="E57" s="38">
        <f t="shared" ref="E57" si="109">plan_id</f>
        <v>1536</v>
      </c>
      <c r="F57" s="38">
        <f t="shared" ca="1" si="3"/>
        <v>2014</v>
      </c>
      <c r="G57" s="38">
        <f t="shared" ref="G57" ca="1" si="110">VLOOKUP(INDIRECT(CHAR(39)&amp;$A57&amp;CHAR(39)&amp;"!r2c"&amp;$C57,0),variables,2,0)</f>
        <v>10913</v>
      </c>
      <c r="H57" s="4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8" t="s">
        <v>871</v>
      </c>
      <c r="B58" s="38">
        <f t="shared" si="5"/>
        <v>3</v>
      </c>
      <c r="C58" s="38">
        <f t="shared" si="6"/>
        <v>57</v>
      </c>
      <c r="E58" s="38">
        <f t="shared" ref="E58" si="111">plan_id</f>
        <v>1536</v>
      </c>
      <c r="F58" s="38">
        <f t="shared" ca="1" si="3"/>
        <v>2014</v>
      </c>
      <c r="G58" s="38">
        <f t="shared" ref="G58" ca="1" si="112">VLOOKUP(INDIRECT(CHAR(39)&amp;$A58&amp;CHAR(39)&amp;"!r2c"&amp;$C58,0),variables,2,0)</f>
        <v>10914</v>
      </c>
      <c r="H58" s="4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61661050</v>
      </c>
    </row>
    <row r="59" spans="1:8" x14ac:dyDescent="0.3">
      <c r="A59" s="38" t="s">
        <v>871</v>
      </c>
      <c r="B59" s="38">
        <f t="shared" si="5"/>
        <v>3</v>
      </c>
      <c r="C59" s="38">
        <f t="shared" si="6"/>
        <v>58</v>
      </c>
      <c r="E59" s="38">
        <f t="shared" ref="E59" si="113">plan_id</f>
        <v>1536</v>
      </c>
      <c r="F59" s="38">
        <f t="shared" ca="1" si="3"/>
        <v>2014</v>
      </c>
      <c r="G59" s="38">
        <f t="shared" ref="G59" ca="1" si="114">VLOOKUP(INDIRECT(CHAR(39)&amp;$A59&amp;CHAR(39)&amp;"!r2c"&amp;$C59,0),variables,2,0)</f>
        <v>10915</v>
      </c>
      <c r="H59" s="4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67719340</v>
      </c>
    </row>
    <row r="60" spans="1:8" x14ac:dyDescent="0.3">
      <c r="A60" s="38" t="s">
        <v>871</v>
      </c>
      <c r="B60" s="38">
        <f t="shared" si="5"/>
        <v>3</v>
      </c>
      <c r="C60" s="38">
        <f t="shared" si="6"/>
        <v>59</v>
      </c>
      <c r="E60" s="38">
        <f t="shared" ref="E60" si="115">plan_id</f>
        <v>1536</v>
      </c>
      <c r="F60" s="38">
        <f t="shared" ca="1" si="3"/>
        <v>2014</v>
      </c>
      <c r="G60" s="38">
        <f t="shared" ref="G60" ca="1" si="116">VLOOKUP(INDIRECT(CHAR(39)&amp;$A60&amp;CHAR(39)&amp;"!r2c"&amp;$C60,0),variables,2,0)</f>
        <v>10916</v>
      </c>
      <c r="H60" s="4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316629563</v>
      </c>
    </row>
    <row r="61" spans="1:8" x14ac:dyDescent="0.3">
      <c r="A61" s="38" t="s">
        <v>871</v>
      </c>
      <c r="B61" s="38">
        <f t="shared" si="5"/>
        <v>3</v>
      </c>
      <c r="C61" s="38">
        <f t="shared" si="6"/>
        <v>60</v>
      </c>
      <c r="E61" s="38">
        <f t="shared" ref="E61" si="117">plan_id</f>
        <v>1536</v>
      </c>
      <c r="F61" s="38">
        <f t="shared" ca="1" si="3"/>
        <v>2014</v>
      </c>
      <c r="G61" s="38">
        <f t="shared" ref="G61" ca="1" si="118">VLOOKUP(INDIRECT(CHAR(39)&amp;$A61&amp;CHAR(39)&amp;"!r2c"&amp;$C61,0),variables,2,0)</f>
        <v>10917</v>
      </c>
      <c r="H61" s="4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-119886323</v>
      </c>
    </row>
    <row r="62" spans="1:8" x14ac:dyDescent="0.3">
      <c r="A62" s="38" t="s">
        <v>871</v>
      </c>
      <c r="B62" s="38">
        <f t="shared" si="5"/>
        <v>3</v>
      </c>
      <c r="C62" s="38">
        <f t="shared" si="6"/>
        <v>61</v>
      </c>
      <c r="E62" s="38">
        <f t="shared" ref="E62" si="119">plan_id</f>
        <v>1536</v>
      </c>
      <c r="F62" s="38">
        <f t="shared" ca="1" si="3"/>
        <v>2014</v>
      </c>
      <c r="G62" s="38">
        <f t="shared" ref="G62" ca="1" si="120">VLOOKUP(INDIRECT(CHAR(39)&amp;$A62&amp;CHAR(39)&amp;"!r2c"&amp;$C62,0),variables,2,0)</f>
        <v>10918</v>
      </c>
      <c r="H62" s="4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8" t="s">
        <v>871</v>
      </c>
      <c r="B63" s="38">
        <f t="shared" si="5"/>
        <v>3</v>
      </c>
      <c r="C63" s="38">
        <f t="shared" si="6"/>
        <v>62</v>
      </c>
      <c r="E63" s="38">
        <f t="shared" ref="E63" si="121">plan_id</f>
        <v>1536</v>
      </c>
      <c r="F63" s="38">
        <f t="shared" ca="1" si="3"/>
        <v>2014</v>
      </c>
      <c r="G63" s="38">
        <f t="shared" ref="G63" ca="1" si="122">VLOOKUP(INDIRECT(CHAR(39)&amp;$A63&amp;CHAR(39)&amp;"!r2c"&amp;$C63,0),variables,2,0)</f>
        <v>10919</v>
      </c>
      <c r="H63" s="4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-119886323</v>
      </c>
    </row>
    <row r="64" spans="1:8" x14ac:dyDescent="0.3">
      <c r="A64" s="38" t="s">
        <v>871</v>
      </c>
      <c r="B64" s="38">
        <f t="shared" si="5"/>
        <v>3</v>
      </c>
      <c r="C64" s="38">
        <f t="shared" si="6"/>
        <v>63</v>
      </c>
      <c r="E64" s="38">
        <f t="shared" ref="E64" si="123">plan_id</f>
        <v>1536</v>
      </c>
      <c r="F64" s="38">
        <f t="shared" ca="1" si="3"/>
        <v>2014</v>
      </c>
      <c r="G64" s="38">
        <f t="shared" ref="G64" ca="1" si="124">VLOOKUP(INDIRECT(CHAR(39)&amp;$A64&amp;CHAR(39)&amp;"!r2c"&amp;$C64,0),variables,2,0)</f>
        <v>10920</v>
      </c>
      <c r="H64" s="4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-2210792</v>
      </c>
    </row>
    <row r="65" spans="1:8" x14ac:dyDescent="0.3">
      <c r="A65" s="38" t="s">
        <v>871</v>
      </c>
      <c r="B65" s="38">
        <f t="shared" si="5"/>
        <v>3</v>
      </c>
      <c r="C65" s="38">
        <f t="shared" si="6"/>
        <v>64</v>
      </c>
      <c r="E65" s="38">
        <f t="shared" ref="E65" si="125">plan_id</f>
        <v>1536</v>
      </c>
      <c r="F65" s="38">
        <f t="shared" ca="1" si="3"/>
        <v>2014</v>
      </c>
      <c r="G65" s="38">
        <f t="shared" ref="G65" ca="1" si="126">VLOOKUP(INDIRECT(CHAR(39)&amp;$A65&amp;CHAR(39)&amp;"!r2c"&amp;$C65,0),variables,2,0)</f>
        <v>10921</v>
      </c>
      <c r="H65" s="4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8" t="s">
        <v>871</v>
      </c>
      <c r="B66" s="38">
        <f t="shared" si="5"/>
        <v>3</v>
      </c>
      <c r="C66" s="38">
        <f t="shared" si="6"/>
        <v>65</v>
      </c>
      <c r="E66" s="38">
        <f t="shared" ref="E66" si="127">plan_id</f>
        <v>1536</v>
      </c>
      <c r="F66" s="38">
        <f t="shared" ca="1" si="3"/>
        <v>2014</v>
      </c>
      <c r="G66" s="38">
        <f t="shared" ref="G66" ca="1" si="128">VLOOKUP(INDIRECT(CHAR(39)&amp;$A66&amp;CHAR(39)&amp;"!r2c"&amp;$C66,0),variables,2,0)</f>
        <v>10922</v>
      </c>
      <c r="H66" s="4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8" t="s">
        <v>871</v>
      </c>
      <c r="B67" s="38">
        <f t="shared" si="5"/>
        <v>3</v>
      </c>
      <c r="C67" s="38">
        <f t="shared" si="6"/>
        <v>66</v>
      </c>
      <c r="E67" s="38">
        <f t="shared" ref="E67" si="129">plan_id</f>
        <v>1536</v>
      </c>
      <c r="F67" s="38">
        <f t="shared" ca="1" si="3"/>
        <v>2014</v>
      </c>
      <c r="G67" s="38">
        <f t="shared" ref="G67" ca="1" si="130">VLOOKUP(INDIRECT(CHAR(39)&amp;$A67&amp;CHAR(39)&amp;"!r2c"&amp;$C67,0),variables,2,0)</f>
        <v>10860</v>
      </c>
      <c r="H67" s="4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1957670026</v>
      </c>
    </row>
    <row r="68" spans="1:8" x14ac:dyDescent="0.3">
      <c r="A68" s="38" t="s">
        <v>871</v>
      </c>
      <c r="B68" s="38">
        <f t="shared" si="5"/>
        <v>3</v>
      </c>
      <c r="C68" s="38">
        <f t="shared" si="6"/>
        <v>67</v>
      </c>
      <c r="E68" s="38">
        <f t="shared" ref="E68" si="131">plan_id</f>
        <v>1536</v>
      </c>
      <c r="F68" s="38">
        <f t="shared" ca="1" si="3"/>
        <v>2014</v>
      </c>
      <c r="G68" s="38">
        <f t="shared" ref="G68" ca="1" si="132">VLOOKUP(INDIRECT(CHAR(39)&amp;$A68&amp;CHAR(39)&amp;"!r2c"&amp;$C68,0),variables,2,0)</f>
        <v>10923</v>
      </c>
      <c r="H68" s="4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636969280</v>
      </c>
    </row>
    <row r="69" spans="1:8" x14ac:dyDescent="0.3">
      <c r="A69" s="38" t="s">
        <v>871</v>
      </c>
      <c r="B69" s="38">
        <v>4</v>
      </c>
      <c r="C69" s="38">
        <v>3</v>
      </c>
      <c r="E69" s="38">
        <f t="shared" ref="E69" si="133">plan_id</f>
        <v>1536</v>
      </c>
      <c r="F69" s="38">
        <f t="shared" ca="1" si="3"/>
        <v>2015</v>
      </c>
      <c r="G69" s="38">
        <f t="shared" ref="G69" ca="1" si="134">VLOOKUP(INDIRECT(CHAR(39)&amp;$A69&amp;CHAR(39)&amp;"!r2c"&amp;$C69,0),variables,2,0)</f>
        <v>10861</v>
      </c>
      <c r="H69" s="4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38" t="s">
        <v>871</v>
      </c>
      <c r="B70" s="38">
        <f t="shared" ref="B70:B133" si="135">B69</f>
        <v>4</v>
      </c>
      <c r="C70" s="38">
        <f t="shared" ref="C70:C133" si="136">C69+1</f>
        <v>4</v>
      </c>
      <c r="E70" s="38">
        <f t="shared" ref="E70" si="137">plan_id</f>
        <v>1536</v>
      </c>
      <c r="F70" s="38">
        <f t="shared" ref="F70:F133" ca="1" si="138">INDIRECT(CHAR(39)&amp;$A70&amp;CHAR(39)&amp;"!r"&amp;$B70&amp;"c2",0)</f>
        <v>2015</v>
      </c>
      <c r="G70" s="38">
        <f t="shared" ref="G70" ca="1" si="139">VLOOKUP(INDIRECT(CHAR(39)&amp;$A70&amp;CHAR(39)&amp;"!r2c"&amp;$C70,0),variables,2,0)</f>
        <v>10862</v>
      </c>
      <c r="H70" s="4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8" t="s">
        <v>871</v>
      </c>
      <c r="B71" s="38">
        <f t="shared" si="135"/>
        <v>4</v>
      </c>
      <c r="C71" s="38">
        <f t="shared" si="136"/>
        <v>5</v>
      </c>
      <c r="E71" s="38">
        <f t="shared" ref="E71" si="140">plan_id</f>
        <v>1536</v>
      </c>
      <c r="F71" s="38">
        <f t="shared" ca="1" si="138"/>
        <v>2015</v>
      </c>
      <c r="G71" s="38">
        <f t="shared" ref="G71" ca="1" si="141">VLOOKUP(INDIRECT(CHAR(39)&amp;$A71&amp;CHAR(39)&amp;"!r2c"&amp;$C71,0),variables,2,0)</f>
        <v>10863</v>
      </c>
      <c r="H71" s="4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8" t="s">
        <v>871</v>
      </c>
      <c r="B72" s="38">
        <f t="shared" si="135"/>
        <v>4</v>
      </c>
      <c r="C72" s="38">
        <f t="shared" si="136"/>
        <v>6</v>
      </c>
      <c r="E72" s="38">
        <f t="shared" ref="E72" si="142">plan_id</f>
        <v>1536</v>
      </c>
      <c r="F72" s="38">
        <f t="shared" ca="1" si="138"/>
        <v>2015</v>
      </c>
      <c r="G72" s="38">
        <f t="shared" ref="G72" ca="1" si="143">VLOOKUP(INDIRECT(CHAR(39)&amp;$A72&amp;CHAR(39)&amp;"!r2c"&amp;$C72,0),variables,2,0)</f>
        <v>10864</v>
      </c>
      <c r="H72" s="4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10125</v>
      </c>
    </row>
    <row r="73" spans="1:8" x14ac:dyDescent="0.3">
      <c r="A73" s="38" t="s">
        <v>871</v>
      </c>
      <c r="B73" s="38">
        <f t="shared" si="135"/>
        <v>4</v>
      </c>
      <c r="C73" s="38">
        <f t="shared" si="136"/>
        <v>7</v>
      </c>
      <c r="E73" s="38">
        <f t="shared" ref="E73" si="144">plan_id</f>
        <v>1536</v>
      </c>
      <c r="F73" s="38">
        <f t="shared" ca="1" si="138"/>
        <v>2015</v>
      </c>
      <c r="G73" s="38">
        <f t="shared" ref="G73" ca="1" si="145">VLOOKUP(INDIRECT(CHAR(39)&amp;$A73&amp;CHAR(39)&amp;"!r2c"&amp;$C73,0),variables,2,0)</f>
        <v>10865</v>
      </c>
      <c r="H73" s="4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9214</v>
      </c>
    </row>
    <row r="74" spans="1:8" x14ac:dyDescent="0.3">
      <c r="A74" s="38" t="s">
        <v>871</v>
      </c>
      <c r="B74" s="38">
        <f t="shared" si="135"/>
        <v>4</v>
      </c>
      <c r="C74" s="38">
        <f t="shared" si="136"/>
        <v>8</v>
      </c>
      <c r="E74" s="38">
        <f t="shared" ref="E74" si="146">plan_id</f>
        <v>1536</v>
      </c>
      <c r="F74" s="38">
        <f t="shared" ca="1" si="138"/>
        <v>2015</v>
      </c>
      <c r="G74" s="38">
        <f t="shared" ref="G74" ca="1" si="147">VLOOKUP(INDIRECT(CHAR(39)&amp;$A74&amp;CHAR(39)&amp;"!r2c"&amp;$C74,0),variables,2,0)</f>
        <v>10866</v>
      </c>
      <c r="H74" s="4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8" t="s">
        <v>871</v>
      </c>
      <c r="B75" s="38">
        <f t="shared" si="135"/>
        <v>4</v>
      </c>
      <c r="C75" s="38">
        <f t="shared" si="136"/>
        <v>9</v>
      </c>
      <c r="E75" s="38">
        <f t="shared" ref="E75" si="148">plan_id</f>
        <v>1536</v>
      </c>
      <c r="F75" s="38">
        <f t="shared" ca="1" si="138"/>
        <v>2015</v>
      </c>
      <c r="G75" s="38">
        <f t="shared" ref="G75" ca="1" si="149">VLOOKUP(INDIRECT(CHAR(39)&amp;$A75&amp;CHAR(39)&amp;"!r2c"&amp;$C75,0),variables,2,0)</f>
        <v>10867</v>
      </c>
      <c r="H75" s="4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22845</v>
      </c>
    </row>
    <row r="76" spans="1:8" x14ac:dyDescent="0.3">
      <c r="A76" s="38" t="s">
        <v>871</v>
      </c>
      <c r="B76" s="38">
        <f t="shared" si="135"/>
        <v>4</v>
      </c>
      <c r="C76" s="38">
        <f t="shared" si="136"/>
        <v>10</v>
      </c>
      <c r="E76" s="38">
        <f t="shared" ref="E76" si="150">plan_id</f>
        <v>1536</v>
      </c>
      <c r="F76" s="38">
        <f t="shared" ca="1" si="138"/>
        <v>2015</v>
      </c>
      <c r="G76" s="38">
        <f t="shared" ref="G76" ca="1" si="151">VLOOKUP(INDIRECT(CHAR(39)&amp;$A76&amp;CHAR(39)&amp;"!r2c"&amp;$C76,0),variables,2,0)</f>
        <v>10868</v>
      </c>
      <c r="H76" s="4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42184</v>
      </c>
    </row>
    <row r="77" spans="1:8" x14ac:dyDescent="0.3">
      <c r="A77" s="38" t="s">
        <v>871</v>
      </c>
      <c r="B77" s="38">
        <f t="shared" si="135"/>
        <v>4</v>
      </c>
      <c r="C77" s="38">
        <f t="shared" si="136"/>
        <v>11</v>
      </c>
      <c r="E77" s="38">
        <f t="shared" ref="E77" si="152">plan_id</f>
        <v>1536</v>
      </c>
      <c r="F77" s="38">
        <f t="shared" ca="1" si="138"/>
        <v>2015</v>
      </c>
      <c r="G77" s="38">
        <f t="shared" ref="G77" ca="1" si="153">VLOOKUP(INDIRECT(CHAR(39)&amp;$A77&amp;CHAR(39)&amp;"!r2c"&amp;$C77,0),variables,2,0)</f>
        <v>10869</v>
      </c>
      <c r="H77" s="4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38" t="s">
        <v>871</v>
      </c>
      <c r="B78" s="38">
        <f t="shared" si="135"/>
        <v>4</v>
      </c>
      <c r="C78" s="38">
        <f t="shared" si="136"/>
        <v>12</v>
      </c>
      <c r="E78" s="38">
        <f t="shared" ref="E78" si="154">plan_id</f>
        <v>1536</v>
      </c>
      <c r="F78" s="38">
        <f t="shared" ca="1" si="138"/>
        <v>2015</v>
      </c>
      <c r="G78" s="38">
        <f t="shared" ref="G78" ca="1" si="155">VLOOKUP(INDIRECT(CHAR(39)&amp;$A78&amp;CHAR(39)&amp;"!r2c"&amp;$C78,0),variables,2,0)</f>
        <v>10870</v>
      </c>
      <c r="H78" s="4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8" t="s">
        <v>871</v>
      </c>
      <c r="B79" s="38">
        <f t="shared" si="135"/>
        <v>4</v>
      </c>
      <c r="C79" s="38">
        <f t="shared" si="136"/>
        <v>13</v>
      </c>
      <c r="E79" s="38">
        <f t="shared" ref="E79" si="156">plan_id</f>
        <v>1536</v>
      </c>
      <c r="F79" s="38">
        <f t="shared" ca="1" si="138"/>
        <v>2015</v>
      </c>
      <c r="G79" s="38">
        <f t="shared" ref="G79" ca="1" si="157">VLOOKUP(INDIRECT(CHAR(39)&amp;$A79&amp;CHAR(39)&amp;"!r2c"&amp;$C79,0),variables,2,0)</f>
        <v>10871</v>
      </c>
      <c r="H79" s="4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8" t="s">
        <v>871</v>
      </c>
      <c r="B80" s="38">
        <f t="shared" si="135"/>
        <v>4</v>
      </c>
      <c r="C80" s="38">
        <f t="shared" si="136"/>
        <v>14</v>
      </c>
      <c r="E80" s="38">
        <f t="shared" ref="E80" si="158">plan_id</f>
        <v>1536</v>
      </c>
      <c r="F80" s="38">
        <f t="shared" ca="1" si="138"/>
        <v>2015</v>
      </c>
      <c r="G80" s="38">
        <f t="shared" ref="G80" ca="1" si="159">VLOOKUP(INDIRECT(CHAR(39)&amp;$A80&amp;CHAR(39)&amp;"!r2c"&amp;$C80,0),variables,2,0)</f>
        <v>10872</v>
      </c>
      <c r="H80" s="4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8" t="s">
        <v>871</v>
      </c>
      <c r="B81" s="38">
        <f t="shared" si="135"/>
        <v>4</v>
      </c>
      <c r="C81" s="38">
        <f t="shared" si="136"/>
        <v>15</v>
      </c>
      <c r="E81" s="38">
        <f t="shared" ref="E81" si="160">plan_id</f>
        <v>1536</v>
      </c>
      <c r="F81" s="38">
        <f t="shared" ca="1" si="138"/>
        <v>2015</v>
      </c>
      <c r="G81" s="38">
        <f t="shared" ref="G81" ca="1" si="161">VLOOKUP(INDIRECT(CHAR(39)&amp;$A81&amp;CHAR(39)&amp;"!r2c"&amp;$C81,0),variables,2,0)</f>
        <v>10873</v>
      </c>
      <c r="H81" s="4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38" t="s">
        <v>871</v>
      </c>
      <c r="B82" s="38">
        <f t="shared" si="135"/>
        <v>4</v>
      </c>
      <c r="C82" s="38">
        <f t="shared" si="136"/>
        <v>16</v>
      </c>
      <c r="E82" s="38">
        <f t="shared" ref="E82" si="162">plan_id</f>
        <v>1536</v>
      </c>
      <c r="F82" s="38">
        <f t="shared" ca="1" si="138"/>
        <v>2015</v>
      </c>
      <c r="G82" s="38">
        <f t="shared" ref="G82" ca="1" si="163">VLOOKUP(INDIRECT(CHAR(39)&amp;$A82&amp;CHAR(39)&amp;"!r2c"&amp;$C82,0),variables,2,0)</f>
        <v>10874</v>
      </c>
      <c r="H82" s="4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38" t="s">
        <v>871</v>
      </c>
      <c r="B83" s="38">
        <f t="shared" si="135"/>
        <v>4</v>
      </c>
      <c r="C83" s="38">
        <f t="shared" si="136"/>
        <v>17</v>
      </c>
      <c r="E83" s="38">
        <f t="shared" ref="E83" si="164">plan_id</f>
        <v>1536</v>
      </c>
      <c r="F83" s="38">
        <f t="shared" ca="1" si="138"/>
        <v>2015</v>
      </c>
      <c r="G83" s="38">
        <f t="shared" ref="G83" ca="1" si="165">VLOOKUP(INDIRECT(CHAR(39)&amp;$A83&amp;CHAR(39)&amp;"!r2c"&amp;$C83,0),variables,2,0)</f>
        <v>10875</v>
      </c>
      <c r="H83" s="4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3052446539</v>
      </c>
    </row>
    <row r="84" spans="1:8" x14ac:dyDescent="0.3">
      <c r="A84" s="38" t="s">
        <v>871</v>
      </c>
      <c r="B84" s="38">
        <f t="shared" si="135"/>
        <v>4</v>
      </c>
      <c r="C84" s="38">
        <f t="shared" si="136"/>
        <v>18</v>
      </c>
      <c r="E84" s="38">
        <f t="shared" ref="E84" si="166">plan_id</f>
        <v>1536</v>
      </c>
      <c r="F84" s="38">
        <f t="shared" ca="1" si="138"/>
        <v>2015</v>
      </c>
      <c r="G84" s="38">
        <f t="shared" ref="G84" ca="1" si="167">VLOOKUP(INDIRECT(CHAR(39)&amp;$A84&amp;CHAR(39)&amp;"!r2c"&amp;$C84,0),variables,2,0)</f>
        <v>10876</v>
      </c>
      <c r="H84" s="4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2371710809</v>
      </c>
    </row>
    <row r="85" spans="1:8" x14ac:dyDescent="0.3">
      <c r="A85" s="38" t="s">
        <v>871</v>
      </c>
      <c r="B85" s="38">
        <f t="shared" si="135"/>
        <v>4</v>
      </c>
      <c r="C85" s="38">
        <f t="shared" si="136"/>
        <v>19</v>
      </c>
      <c r="E85" s="38">
        <f t="shared" ref="E85" si="168">plan_id</f>
        <v>1536</v>
      </c>
      <c r="F85" s="38">
        <f t="shared" ca="1" si="138"/>
        <v>2015</v>
      </c>
      <c r="G85" s="38">
        <f t="shared" ref="G85" ca="1" si="169">VLOOKUP(INDIRECT(CHAR(39)&amp;$A85&amp;CHAR(39)&amp;"!r2c"&amp;$C85,0),variables,2,0)</f>
        <v>10877</v>
      </c>
      <c r="H85" s="4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680735730</v>
      </c>
    </row>
    <row r="86" spans="1:8" x14ac:dyDescent="0.3">
      <c r="A86" s="38" t="s">
        <v>871</v>
      </c>
      <c r="B86" s="38">
        <f t="shared" si="135"/>
        <v>4</v>
      </c>
      <c r="C86" s="38">
        <f t="shared" si="136"/>
        <v>20</v>
      </c>
      <c r="E86" s="38">
        <f t="shared" ref="E86" si="170">plan_id</f>
        <v>1536</v>
      </c>
      <c r="F86" s="38">
        <f t="shared" ca="1" si="138"/>
        <v>2015</v>
      </c>
      <c r="G86" s="38">
        <f t="shared" ref="G86" ca="1" si="171">VLOOKUP(INDIRECT(CHAR(39)&amp;$A86&amp;CHAR(39)&amp;"!r2c"&amp;$C86,0),variables,2,0)</f>
        <v>10878</v>
      </c>
      <c r="H86" s="4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0.77700000000000002</v>
      </c>
    </row>
    <row r="87" spans="1:8" x14ac:dyDescent="0.3">
      <c r="A87" s="38" t="s">
        <v>871</v>
      </c>
      <c r="B87" s="38">
        <f t="shared" si="135"/>
        <v>4</v>
      </c>
      <c r="C87" s="38">
        <f t="shared" si="136"/>
        <v>21</v>
      </c>
      <c r="E87" s="38">
        <f t="shared" ref="E87" si="172">plan_id</f>
        <v>1536</v>
      </c>
      <c r="F87" s="38">
        <f t="shared" ca="1" si="138"/>
        <v>2015</v>
      </c>
      <c r="G87" s="38">
        <f t="shared" ref="G87" ca="1" si="173">VLOOKUP(INDIRECT(CHAR(39)&amp;$A87&amp;CHAR(39)&amp;"!r2c"&amp;$C87,0),variables,2,0)</f>
        <v>10879</v>
      </c>
      <c r="H87" s="4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973536402</v>
      </c>
    </row>
    <row r="88" spans="1:8" x14ac:dyDescent="0.3">
      <c r="A88" s="38" t="s">
        <v>871</v>
      </c>
      <c r="B88" s="38">
        <f t="shared" si="135"/>
        <v>4</v>
      </c>
      <c r="C88" s="38">
        <f t="shared" si="136"/>
        <v>22</v>
      </c>
      <c r="E88" s="38">
        <f t="shared" ref="E88" si="174">plan_id</f>
        <v>1536</v>
      </c>
      <c r="F88" s="38">
        <f t="shared" ca="1" si="138"/>
        <v>2015</v>
      </c>
      <c r="G88" s="38">
        <f t="shared" ref="G88" ca="1" si="175">VLOOKUP(INDIRECT(CHAR(39)&amp;$A88&amp;CHAR(39)&amp;"!r2c"&amp;$C88,0),variables,2,0)</f>
        <v>10880</v>
      </c>
      <c r="H88" s="4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65583834</v>
      </c>
    </row>
    <row r="89" spans="1:8" x14ac:dyDescent="0.3">
      <c r="A89" s="38" t="s">
        <v>871</v>
      </c>
      <c r="B89" s="38">
        <f t="shared" si="135"/>
        <v>4</v>
      </c>
      <c r="C89" s="38">
        <f t="shared" si="136"/>
        <v>23</v>
      </c>
      <c r="E89" s="38">
        <f t="shared" ref="E89" si="176">plan_id</f>
        <v>1536</v>
      </c>
      <c r="F89" s="38">
        <f t="shared" ca="1" si="138"/>
        <v>2015</v>
      </c>
      <c r="G89" s="38">
        <f t="shared" ref="G89" ca="1" si="177">VLOOKUP(INDIRECT(CHAR(39)&amp;$A89&amp;CHAR(39)&amp;"!r2c"&amp;$C89,0),variables,2,0)</f>
        <v>10881</v>
      </c>
      <c r="H89" s="4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101922113</v>
      </c>
    </row>
    <row r="90" spans="1:8" x14ac:dyDescent="0.3">
      <c r="A90" s="38" t="s">
        <v>871</v>
      </c>
      <c r="B90" s="38">
        <f t="shared" si="135"/>
        <v>4</v>
      </c>
      <c r="C90" s="38">
        <f t="shared" si="136"/>
        <v>24</v>
      </c>
      <c r="E90" s="38">
        <f t="shared" ref="E90" si="178">plan_id</f>
        <v>1536</v>
      </c>
      <c r="F90" s="38">
        <f t="shared" ca="1" si="138"/>
        <v>2015</v>
      </c>
      <c r="G90" s="38">
        <f t="shared" ref="G90" ca="1" si="179">VLOOKUP(INDIRECT(CHAR(39)&amp;$A90&amp;CHAR(39)&amp;"!r2c"&amp;$C90,0),variables,2,0)</f>
        <v>10882</v>
      </c>
      <c r="H90" s="4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-159420525</v>
      </c>
    </row>
    <row r="91" spans="1:8" x14ac:dyDescent="0.3">
      <c r="A91" s="38" t="s">
        <v>871</v>
      </c>
      <c r="B91" s="38">
        <f t="shared" si="135"/>
        <v>4</v>
      </c>
      <c r="C91" s="38">
        <f t="shared" si="136"/>
        <v>25</v>
      </c>
      <c r="E91" s="38">
        <f t="shared" ref="E91" si="180">plan_id</f>
        <v>1536</v>
      </c>
      <c r="F91" s="38">
        <f t="shared" ca="1" si="138"/>
        <v>2015</v>
      </c>
      <c r="G91" s="38">
        <f t="shared" ref="G91" ca="1" si="181">VLOOKUP(INDIRECT(CHAR(39)&amp;$A91&amp;CHAR(39)&amp;"!r2c"&amp;$C91,0),variables,2,0)</f>
        <v>10883</v>
      </c>
      <c r="H91" s="4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0.11043652068800608</v>
      </c>
    </row>
    <row r="92" spans="1:8" x14ac:dyDescent="0.3">
      <c r="A92" s="38" t="s">
        <v>871</v>
      </c>
      <c r="B92" s="38">
        <f t="shared" si="135"/>
        <v>4</v>
      </c>
      <c r="C92" s="38">
        <f t="shared" si="136"/>
        <v>26</v>
      </c>
      <c r="E92" s="38">
        <f t="shared" ref="E92" si="182">plan_id</f>
        <v>1536</v>
      </c>
      <c r="F92" s="38">
        <f t="shared" ca="1" si="138"/>
        <v>2015</v>
      </c>
      <c r="G92" s="38">
        <f t="shared" ref="G92" ca="1" si="183">VLOOKUP(INDIRECT(CHAR(39)&amp;$A92&amp;CHAR(39)&amp;"!r2c"&amp;$C92,0),variables,2,0)</f>
        <v>10884</v>
      </c>
      <c r="H92" s="4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7.2768244571506019E-2</v>
      </c>
    </row>
    <row r="93" spans="1:8" x14ac:dyDescent="0.3">
      <c r="A93" s="38" t="s">
        <v>871</v>
      </c>
      <c r="B93" s="38">
        <f t="shared" si="135"/>
        <v>4</v>
      </c>
      <c r="C93" s="38">
        <f t="shared" si="136"/>
        <v>27</v>
      </c>
      <c r="E93" s="38">
        <f t="shared" ref="E93" si="184">plan_id</f>
        <v>1536</v>
      </c>
      <c r="F93" s="38">
        <f t="shared" ca="1" si="138"/>
        <v>2015</v>
      </c>
      <c r="G93" s="38">
        <f t="shared" ref="G93" ca="1" si="185">VLOOKUP(INDIRECT(CHAR(39)&amp;$A93&amp;CHAR(39)&amp;"!r2c"&amp;$C93,0),variables,2,0)</f>
        <v>10885</v>
      </c>
      <c r="H93" s="4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107513973</v>
      </c>
    </row>
    <row r="94" spans="1:8" x14ac:dyDescent="0.3">
      <c r="A94" s="38" t="s">
        <v>871</v>
      </c>
      <c r="B94" s="38">
        <f t="shared" si="135"/>
        <v>4</v>
      </c>
      <c r="C94" s="38">
        <f t="shared" si="136"/>
        <v>28</v>
      </c>
      <c r="E94" s="38">
        <f t="shared" ref="E94" si="186">plan_id</f>
        <v>1536</v>
      </c>
      <c r="F94" s="38">
        <f t="shared" ca="1" si="138"/>
        <v>2015</v>
      </c>
      <c r="G94" s="38">
        <f t="shared" ref="G94" ca="1" si="187">VLOOKUP(INDIRECT(CHAR(39)&amp;$A94&amp;CHAR(39)&amp;"!r2c"&amp;$C94,0),variables,2,0)</f>
        <v>10886</v>
      </c>
      <c r="H94" s="4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70842535</v>
      </c>
    </row>
    <row r="95" spans="1:8" x14ac:dyDescent="0.3">
      <c r="A95" s="38" t="s">
        <v>871</v>
      </c>
      <c r="B95" s="38">
        <f t="shared" si="135"/>
        <v>4</v>
      </c>
      <c r="C95" s="38">
        <f t="shared" si="136"/>
        <v>29</v>
      </c>
      <c r="E95" s="38">
        <f t="shared" ref="E95" si="188">plan_id</f>
        <v>1536</v>
      </c>
      <c r="F95" s="38">
        <f t="shared" ca="1" si="138"/>
        <v>2015</v>
      </c>
      <c r="G95" s="38">
        <f t="shared" ref="G95" ca="1" si="189">VLOOKUP(INDIRECT(CHAR(39)&amp;$A95&amp;CHAR(39)&amp;"!r2c"&amp;$C95,0),variables,2,0)</f>
        <v>10887</v>
      </c>
      <c r="H95" s="4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36671438</v>
      </c>
    </row>
    <row r="96" spans="1:8" x14ac:dyDescent="0.3">
      <c r="A96" s="38" t="s">
        <v>871</v>
      </c>
      <c r="B96" s="38">
        <f t="shared" si="135"/>
        <v>4</v>
      </c>
      <c r="C96" s="38">
        <f t="shared" si="136"/>
        <v>30</v>
      </c>
      <c r="E96" s="38">
        <f t="shared" ref="E96" si="190">plan_id</f>
        <v>1536</v>
      </c>
      <c r="F96" s="38">
        <f t="shared" ca="1" si="138"/>
        <v>2015</v>
      </c>
      <c r="G96" s="38">
        <f t="shared" ref="G96" ca="1" si="191">VLOOKUP(INDIRECT(CHAR(39)&amp;$A96&amp;CHAR(39)&amp;"!r2c"&amp;$C96,0),variables,2,0)</f>
        <v>10883</v>
      </c>
      <c r="H96" s="4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0.65891467893201194</v>
      </c>
    </row>
    <row r="97" spans="1:8" x14ac:dyDescent="0.3">
      <c r="A97" s="38" t="s">
        <v>871</v>
      </c>
      <c r="B97" s="38">
        <f t="shared" si="135"/>
        <v>4</v>
      </c>
      <c r="C97" s="38">
        <f t="shared" si="136"/>
        <v>31</v>
      </c>
      <c r="E97" s="38">
        <f t="shared" ref="E97" si="192">plan_id</f>
        <v>1536</v>
      </c>
      <c r="F97" s="38">
        <f t="shared" ca="1" si="138"/>
        <v>2015</v>
      </c>
      <c r="G97" s="38">
        <f t="shared" ref="G97" ca="1" si="193">VLOOKUP(INDIRECT(CHAR(39)&amp;$A97&amp;CHAR(39)&amp;"!r2c"&amp;$C97,0),variables,2,0)</f>
        <v>10889</v>
      </c>
      <c r="H97" s="4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104158320</v>
      </c>
    </row>
    <row r="98" spans="1:8" x14ac:dyDescent="0.3">
      <c r="A98" s="38" t="s">
        <v>871</v>
      </c>
      <c r="B98" s="38">
        <f t="shared" si="135"/>
        <v>4</v>
      </c>
      <c r="C98" s="38">
        <f t="shared" si="136"/>
        <v>32</v>
      </c>
      <c r="E98" s="38">
        <f t="shared" ref="E98" si="194">plan_id</f>
        <v>1536</v>
      </c>
      <c r="F98" s="38">
        <f t="shared" ca="1" si="138"/>
        <v>2015</v>
      </c>
      <c r="G98" s="38">
        <f t="shared" ref="G98" ca="1" si="195">VLOOKUP(INDIRECT(CHAR(39)&amp;$A98&amp;CHAR(39)&amp;"!r2c"&amp;$C98,0),variables,2,0)</f>
        <v>10890</v>
      </c>
      <c r="H98" s="4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236419648</v>
      </c>
    </row>
    <row r="99" spans="1:8" x14ac:dyDescent="0.3">
      <c r="A99" s="38" t="s">
        <v>871</v>
      </c>
      <c r="B99" s="38">
        <f t="shared" si="135"/>
        <v>4</v>
      </c>
      <c r="C99" s="38">
        <f t="shared" si="136"/>
        <v>33</v>
      </c>
      <c r="E99" s="38">
        <f t="shared" ref="E99" si="196">plan_id</f>
        <v>1536</v>
      </c>
      <c r="F99" s="38">
        <f t="shared" ca="1" si="138"/>
        <v>2015</v>
      </c>
      <c r="G99" s="38">
        <f t="shared" ref="G99" ca="1" si="197">VLOOKUP(INDIRECT(CHAR(39)&amp;$A99&amp;CHAR(39)&amp;"!r2c"&amp;$C99,0),variables,2,0)</f>
        <v>10891</v>
      </c>
      <c r="H99" s="4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2615</v>
      </c>
    </row>
    <row r="100" spans="1:8" x14ac:dyDescent="0.3">
      <c r="A100" s="38" t="s">
        <v>871</v>
      </c>
      <c r="B100" s="38">
        <f t="shared" si="135"/>
        <v>4</v>
      </c>
      <c r="C100" s="38">
        <f t="shared" si="136"/>
        <v>34</v>
      </c>
      <c r="E100" s="38">
        <f t="shared" ref="E100" si="198">plan_id</f>
        <v>1536</v>
      </c>
      <c r="F100" s="38">
        <f t="shared" ca="1" si="138"/>
        <v>2015</v>
      </c>
      <c r="G100" s="38">
        <f t="shared" ref="G100" ca="1" si="199">VLOOKUP(INDIRECT(CHAR(39)&amp;$A100&amp;CHAR(39)&amp;"!r2c"&amp;$C100,0),variables,2,0)</f>
        <v>10892</v>
      </c>
      <c r="H100" s="4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1029947</v>
      </c>
    </row>
    <row r="101" spans="1:8" x14ac:dyDescent="0.3">
      <c r="A101" s="38" t="s">
        <v>871</v>
      </c>
      <c r="B101" s="38">
        <f t="shared" si="135"/>
        <v>4</v>
      </c>
      <c r="C101" s="38">
        <f t="shared" si="136"/>
        <v>35</v>
      </c>
      <c r="E101" s="38">
        <f t="shared" ref="E101" si="200">plan_id</f>
        <v>1536</v>
      </c>
      <c r="F101" s="38">
        <f t="shared" ca="1" si="138"/>
        <v>2015</v>
      </c>
      <c r="G101" s="38">
        <f t="shared" ref="G101" ca="1" si="201">VLOOKUP(INDIRECT(CHAR(39)&amp;$A101&amp;CHAR(39)&amp;"!r2c"&amp;$C101,0),variables,2,0)</f>
        <v>10893</v>
      </c>
      <c r="H101" s="4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-12930444</v>
      </c>
    </row>
    <row r="102" spans="1:8" x14ac:dyDescent="0.3">
      <c r="A102" s="38" t="s">
        <v>871</v>
      </c>
      <c r="B102" s="38">
        <f t="shared" si="135"/>
        <v>4</v>
      </c>
      <c r="C102" s="38">
        <f t="shared" si="136"/>
        <v>36</v>
      </c>
      <c r="E102" s="38">
        <f t="shared" ref="E102" si="202">plan_id</f>
        <v>1536</v>
      </c>
      <c r="F102" s="38">
        <f t="shared" ca="1" si="138"/>
        <v>2015</v>
      </c>
      <c r="G102" s="38">
        <f t="shared" ref="G102" ca="1" si="203">VLOOKUP(INDIRECT(CHAR(39)&amp;$A102&amp;CHAR(39)&amp;"!r2c"&amp;$C102,0),variables,2,0)</f>
        <v>10894</v>
      </c>
      <c r="H102" s="4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-75043940</v>
      </c>
    </row>
    <row r="103" spans="1:8" x14ac:dyDescent="0.3">
      <c r="A103" s="38" t="s">
        <v>871</v>
      </c>
      <c r="B103" s="38">
        <f t="shared" si="135"/>
        <v>4</v>
      </c>
      <c r="C103" s="38">
        <f t="shared" si="136"/>
        <v>37</v>
      </c>
      <c r="E103" s="38">
        <f t="shared" ref="E103" si="204">plan_id</f>
        <v>1536</v>
      </c>
      <c r="F103" s="38">
        <f t="shared" ca="1" si="138"/>
        <v>2015</v>
      </c>
      <c r="G103" s="38">
        <f t="shared" ref="G103" ca="1" si="205">VLOOKUP(INDIRECT(CHAR(39)&amp;$A103&amp;CHAR(39)&amp;"!r2c"&amp;$C103,0),variables,2,0)</f>
        <v>10895</v>
      </c>
      <c r="H103" s="4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-182870257</v>
      </c>
    </row>
    <row r="104" spans="1:8" x14ac:dyDescent="0.3">
      <c r="A104" s="38" t="s">
        <v>871</v>
      </c>
      <c r="B104" s="38">
        <f t="shared" si="135"/>
        <v>4</v>
      </c>
      <c r="C104" s="38">
        <f t="shared" si="136"/>
        <v>38</v>
      </c>
      <c r="E104" s="38">
        <f t="shared" ref="E104" si="206">plan_id</f>
        <v>1536</v>
      </c>
      <c r="F104" s="38">
        <f t="shared" ca="1" si="138"/>
        <v>2015</v>
      </c>
      <c r="G104" s="38">
        <f t="shared" ref="G104" ca="1" si="207">VLOOKUP(INDIRECT(CHAR(39)&amp;$A104&amp;CHAR(39)&amp;"!r2c"&amp;$C104,0),variables,2,0)</f>
        <v>10896</v>
      </c>
      <c r="H104" s="4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19871117</v>
      </c>
    </row>
    <row r="105" spans="1:8" x14ac:dyDescent="0.3">
      <c r="A105" s="38" t="s">
        <v>871</v>
      </c>
      <c r="B105" s="38">
        <f t="shared" si="135"/>
        <v>4</v>
      </c>
      <c r="C105" s="38">
        <f t="shared" si="136"/>
        <v>39</v>
      </c>
      <c r="E105" s="38">
        <f t="shared" ref="E105" si="208">plan_id</f>
        <v>1536</v>
      </c>
      <c r="F105" s="38">
        <f t="shared" ca="1" si="138"/>
        <v>2015</v>
      </c>
      <c r="G105" s="38">
        <f t="shared" ref="G105" ca="1" si="209">VLOOKUP(INDIRECT(CHAR(39)&amp;$A105&amp;CHAR(39)&amp;"!r2c"&amp;$C105,0),variables,2,0)</f>
        <v>10897</v>
      </c>
      <c r="H105" s="4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2366036</v>
      </c>
    </row>
    <row r="106" spans="1:8" x14ac:dyDescent="0.3">
      <c r="A106" s="38" t="s">
        <v>871</v>
      </c>
      <c r="B106" s="38">
        <f t="shared" si="135"/>
        <v>4</v>
      </c>
      <c r="C106" s="38">
        <f t="shared" si="136"/>
        <v>40</v>
      </c>
      <c r="E106" s="38">
        <f t="shared" ref="E106" si="210">plan_id</f>
        <v>1536</v>
      </c>
      <c r="F106" s="38">
        <f t="shared" ca="1" si="138"/>
        <v>2015</v>
      </c>
      <c r="G106" s="38">
        <f t="shared" ref="G106" ca="1" si="211">VLOOKUP(INDIRECT(CHAR(39)&amp;$A106&amp;CHAR(39)&amp;"!r2c"&amp;$C106,0),variables,2,0)</f>
        <v>10898</v>
      </c>
      <c r="H106" s="4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4580217</v>
      </c>
    </row>
    <row r="107" spans="1:8" x14ac:dyDescent="0.3">
      <c r="A107" s="38" t="s">
        <v>871</v>
      </c>
      <c r="B107" s="38">
        <f t="shared" si="135"/>
        <v>4</v>
      </c>
      <c r="C107" s="38">
        <f t="shared" si="136"/>
        <v>41</v>
      </c>
      <c r="E107" s="38">
        <f t="shared" ref="E107" si="212">plan_id</f>
        <v>1536</v>
      </c>
      <c r="F107" s="38">
        <f t="shared" ca="1" si="138"/>
        <v>2015</v>
      </c>
      <c r="G107" s="38">
        <f t="shared" ref="G107" ca="1" si="213">VLOOKUP(INDIRECT(CHAR(39)&amp;$A107&amp;CHAR(39)&amp;"!r2c"&amp;$C107,0),variables,2,0)</f>
        <v>10899</v>
      </c>
      <c r="H107" s="4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-31999425</v>
      </c>
    </row>
    <row r="108" spans="1:8" x14ac:dyDescent="0.3">
      <c r="A108" s="38" t="s">
        <v>871</v>
      </c>
      <c r="B108" s="38">
        <f t="shared" si="135"/>
        <v>4</v>
      </c>
      <c r="C108" s="38">
        <f t="shared" si="136"/>
        <v>42</v>
      </c>
      <c r="E108" s="38">
        <f t="shared" ref="E108" si="214">plan_id</f>
        <v>1536</v>
      </c>
      <c r="F108" s="38">
        <f t="shared" ca="1" si="138"/>
        <v>2015</v>
      </c>
      <c r="G108" s="38">
        <f t="shared" ref="G108" ca="1" si="215">VLOOKUP(INDIRECT(CHAR(39)&amp;$A108&amp;CHAR(39)&amp;"!r2c"&amp;$C108,0),variables,2,0)</f>
        <v>11006</v>
      </c>
      <c r="H108" s="4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8" t="s">
        <v>871</v>
      </c>
      <c r="B109" s="38">
        <f t="shared" si="135"/>
        <v>4</v>
      </c>
      <c r="C109" s="38">
        <f t="shared" si="136"/>
        <v>43</v>
      </c>
      <c r="E109" s="38">
        <f t="shared" ref="E109" si="216">plan_id</f>
        <v>1536</v>
      </c>
      <c r="F109" s="38">
        <f t="shared" ca="1" si="138"/>
        <v>2015</v>
      </c>
      <c r="G109" s="38">
        <f t="shared" ref="G109" ca="1" si="217">VLOOKUP(INDIRECT(CHAR(39)&amp;$A109&amp;CHAR(39)&amp;"!r2c"&amp;$C109,0),variables,2,0)</f>
        <v>10900</v>
      </c>
      <c r="H109" s="4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65583834</v>
      </c>
    </row>
    <row r="110" spans="1:8" x14ac:dyDescent="0.3">
      <c r="A110" s="38" t="s">
        <v>871</v>
      </c>
      <c r="B110" s="38">
        <f t="shared" si="135"/>
        <v>4</v>
      </c>
      <c r="C110" s="38">
        <f t="shared" si="136"/>
        <v>44</v>
      </c>
      <c r="E110" s="38">
        <f t="shared" ref="E110" si="218">plan_id</f>
        <v>1536</v>
      </c>
      <c r="F110" s="38">
        <f t="shared" ca="1" si="138"/>
        <v>2015</v>
      </c>
      <c r="G110" s="38">
        <f t="shared" ref="G110" ca="1" si="219">VLOOKUP(INDIRECT(CHAR(39)&amp;$A110&amp;CHAR(39)&amp;"!r2c"&amp;$C110,0),variables,2,0)</f>
        <v>10901</v>
      </c>
      <c r="H110" s="4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38" t="s">
        <v>871</v>
      </c>
      <c r="B111" s="38">
        <f t="shared" si="135"/>
        <v>4</v>
      </c>
      <c r="C111" s="38">
        <f t="shared" si="136"/>
        <v>45</v>
      </c>
      <c r="E111" s="38">
        <f t="shared" ref="E111" si="220">plan_id</f>
        <v>1536</v>
      </c>
      <c r="F111" s="38">
        <f t="shared" ca="1" si="138"/>
        <v>2015</v>
      </c>
      <c r="G111" s="38">
        <f t="shared" ref="G111" ca="1" si="221">VLOOKUP(INDIRECT(CHAR(39)&amp;$A111&amp;CHAR(39)&amp;"!r2c"&amp;$C111,0),variables,2,0)</f>
        <v>10902</v>
      </c>
      <c r="H111" s="4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38" t="s">
        <v>871</v>
      </c>
      <c r="B112" s="38">
        <f t="shared" si="135"/>
        <v>4</v>
      </c>
      <c r="C112" s="38">
        <f t="shared" si="136"/>
        <v>46</v>
      </c>
      <c r="E112" s="38">
        <f t="shared" ref="E112" si="222">plan_id</f>
        <v>1536</v>
      </c>
      <c r="F112" s="38">
        <f t="shared" ca="1" si="138"/>
        <v>2015</v>
      </c>
      <c r="G112" s="38">
        <f t="shared" ref="G112" ca="1" si="223">VLOOKUP(INDIRECT(CHAR(39)&amp;$A112&amp;CHAR(39)&amp;"!r2c"&amp;$C112,0),variables,2,0)</f>
        <v>10903</v>
      </c>
      <c r="H112" s="4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38" t="s">
        <v>871</v>
      </c>
      <c r="B113" s="38">
        <f t="shared" si="135"/>
        <v>4</v>
      </c>
      <c r="C113" s="38">
        <f t="shared" si="136"/>
        <v>47</v>
      </c>
      <c r="E113" s="38">
        <f t="shared" ref="E113" si="224">plan_id</f>
        <v>1536</v>
      </c>
      <c r="F113" s="38">
        <f t="shared" ca="1" si="138"/>
        <v>2015</v>
      </c>
      <c r="G113" s="38">
        <f t="shared" ref="G113" ca="1" si="225">VLOOKUP(INDIRECT(CHAR(39)&amp;$A113&amp;CHAR(39)&amp;"!r2c"&amp;$C113,0),variables,2,0)</f>
        <v>10904</v>
      </c>
      <c r="H113" s="4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1052010116</v>
      </c>
    </row>
    <row r="114" spans="1:8" x14ac:dyDescent="0.3">
      <c r="A114" s="38" t="s">
        <v>871</v>
      </c>
      <c r="B114" s="38">
        <f t="shared" si="135"/>
        <v>4</v>
      </c>
      <c r="C114" s="38">
        <f t="shared" si="136"/>
        <v>48</v>
      </c>
      <c r="E114" s="38">
        <f t="shared" ref="E114" si="226">plan_id</f>
        <v>1536</v>
      </c>
      <c r="F114" s="38">
        <f t="shared" ca="1" si="138"/>
        <v>2015</v>
      </c>
      <c r="G114" s="38">
        <f t="shared" ref="G114" ca="1" si="227">VLOOKUP(INDIRECT(CHAR(39)&amp;$A114&amp;CHAR(39)&amp;"!r2c"&amp;$C114,0),variables,2,0)</f>
        <v>10905</v>
      </c>
      <c r="H114" s="4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680735730</v>
      </c>
    </row>
    <row r="115" spans="1:8" x14ac:dyDescent="0.3">
      <c r="A115" s="38" t="s">
        <v>871</v>
      </c>
      <c r="B115" s="38">
        <f t="shared" si="135"/>
        <v>4</v>
      </c>
      <c r="C115" s="38">
        <f t="shared" si="136"/>
        <v>49</v>
      </c>
      <c r="E115" s="38">
        <f t="shared" ref="E115" si="228">plan_id</f>
        <v>1536</v>
      </c>
      <c r="F115" s="38">
        <f t="shared" ca="1" si="138"/>
        <v>2015</v>
      </c>
      <c r="G115" s="38">
        <f t="shared" ref="G115" ca="1" si="229">VLOOKUP(INDIRECT(CHAR(39)&amp;$A115&amp;CHAR(39)&amp;"!r2c"&amp;$C115,0),variables,2,0)</f>
        <v>10906</v>
      </c>
      <c r="H115" s="4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376867526</v>
      </c>
    </row>
    <row r="116" spans="1:8" x14ac:dyDescent="0.3">
      <c r="A116" s="38" t="s">
        <v>871</v>
      </c>
      <c r="B116" s="38">
        <f t="shared" si="135"/>
        <v>4</v>
      </c>
      <c r="C116" s="38">
        <f t="shared" si="136"/>
        <v>50</v>
      </c>
      <c r="E116" s="38">
        <f t="shared" ref="E116" si="230">plan_id</f>
        <v>1536</v>
      </c>
      <c r="F116" s="38">
        <f t="shared" ca="1" si="138"/>
        <v>2015</v>
      </c>
      <c r="G116" s="38">
        <f t="shared" ref="G116" ca="1" si="231">VLOOKUP(INDIRECT(CHAR(39)&amp;$A116&amp;CHAR(39)&amp;"!r2c"&amp;$C116,0),variables,2,0)</f>
        <v>10907</v>
      </c>
      <c r="H116" s="4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5.97</v>
      </c>
    </row>
    <row r="117" spans="1:8" x14ac:dyDescent="0.3">
      <c r="A117" s="38" t="s">
        <v>871</v>
      </c>
      <c r="B117" s="38">
        <f t="shared" si="135"/>
        <v>4</v>
      </c>
      <c r="C117" s="38">
        <f t="shared" si="136"/>
        <v>51</v>
      </c>
      <c r="E117" s="38">
        <f t="shared" ref="E117" si="232">plan_id</f>
        <v>1536</v>
      </c>
      <c r="F117" s="38">
        <f t="shared" ca="1" si="138"/>
        <v>2015</v>
      </c>
      <c r="G117" s="38">
        <f t="shared" ref="G117" ca="1" si="233">VLOOKUP(INDIRECT(CHAR(39)&amp;$A117&amp;CHAR(39)&amp;"!r2c"&amp;$C117,0),variables,2,0)</f>
        <v>10860</v>
      </c>
      <c r="H117" s="4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2918552143</v>
      </c>
    </row>
    <row r="118" spans="1:8" x14ac:dyDescent="0.3">
      <c r="A118" s="38" t="s">
        <v>871</v>
      </c>
      <c r="B118" s="38">
        <f t="shared" si="135"/>
        <v>4</v>
      </c>
      <c r="C118" s="38">
        <f t="shared" si="136"/>
        <v>52</v>
      </c>
      <c r="E118" s="38">
        <f t="shared" ref="E118" si="234">plan_id</f>
        <v>1536</v>
      </c>
      <c r="F118" s="38">
        <f t="shared" ca="1" si="138"/>
        <v>2015</v>
      </c>
      <c r="G118" s="38">
        <f t="shared" ref="G118" ca="1" si="235">VLOOKUP(INDIRECT(CHAR(39)&amp;$A118&amp;CHAR(39)&amp;"!r2c"&amp;$C118,0),variables,2,0)</f>
        <v>10909</v>
      </c>
      <c r="H118" s="4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104158320</v>
      </c>
    </row>
    <row r="119" spans="1:8" x14ac:dyDescent="0.3">
      <c r="A119" s="38" t="s">
        <v>871</v>
      </c>
      <c r="B119" s="38">
        <f t="shared" si="135"/>
        <v>4</v>
      </c>
      <c r="C119" s="38">
        <f t="shared" si="136"/>
        <v>53</v>
      </c>
      <c r="E119" s="38">
        <f t="shared" ref="E119" si="236">plan_id</f>
        <v>1536</v>
      </c>
      <c r="F119" s="38">
        <f t="shared" ca="1" si="138"/>
        <v>2015</v>
      </c>
      <c r="G119" s="38">
        <f t="shared" ref="G119" ca="1" si="237">VLOOKUP(INDIRECT(CHAR(39)&amp;$A119&amp;CHAR(39)&amp;"!r2c"&amp;$C119,0),variables,2,0)</f>
        <v>10910</v>
      </c>
      <c r="H119" s="4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236419648</v>
      </c>
    </row>
    <row r="120" spans="1:8" x14ac:dyDescent="0.3">
      <c r="A120" s="38" t="s">
        <v>871</v>
      </c>
      <c r="B120" s="38">
        <f t="shared" si="135"/>
        <v>4</v>
      </c>
      <c r="C120" s="38">
        <f t="shared" si="136"/>
        <v>54</v>
      </c>
      <c r="E120" s="38">
        <f t="shared" ref="E120" si="238">plan_id</f>
        <v>1536</v>
      </c>
      <c r="F120" s="38">
        <f t="shared" ca="1" si="138"/>
        <v>2015</v>
      </c>
      <c r="G120" s="38">
        <f t="shared" ref="G120" ca="1" si="239">VLOOKUP(INDIRECT(CHAR(39)&amp;$A120&amp;CHAR(39)&amp;"!r2c"&amp;$C120,0),variables,2,0)</f>
        <v>10911</v>
      </c>
      <c r="H120" s="4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2615</v>
      </c>
    </row>
    <row r="121" spans="1:8" x14ac:dyDescent="0.3">
      <c r="A121" s="38" t="s">
        <v>871</v>
      </c>
      <c r="B121" s="38">
        <f t="shared" si="135"/>
        <v>4</v>
      </c>
      <c r="C121" s="38">
        <f t="shared" si="136"/>
        <v>55</v>
      </c>
      <c r="E121" s="38">
        <f t="shared" ref="E121" si="240">plan_id</f>
        <v>1536</v>
      </c>
      <c r="F121" s="38">
        <f t="shared" ca="1" si="138"/>
        <v>2015</v>
      </c>
      <c r="G121" s="38">
        <f t="shared" ref="G121" ca="1" si="241">VLOOKUP(INDIRECT(CHAR(39)&amp;$A121&amp;CHAR(39)&amp;"!r2c"&amp;$C121,0),variables,2,0)</f>
        <v>10912</v>
      </c>
      <c r="H121" s="4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4395805</v>
      </c>
    </row>
    <row r="122" spans="1:8" x14ac:dyDescent="0.3">
      <c r="A122" s="38" t="s">
        <v>871</v>
      </c>
      <c r="B122" s="38">
        <f t="shared" si="135"/>
        <v>4</v>
      </c>
      <c r="C122" s="38">
        <f t="shared" si="136"/>
        <v>56</v>
      </c>
      <c r="E122" s="38">
        <f t="shared" ref="E122" si="242">plan_id</f>
        <v>1536</v>
      </c>
      <c r="F122" s="38">
        <f t="shared" ca="1" si="138"/>
        <v>2015</v>
      </c>
      <c r="G122" s="38">
        <f t="shared" ref="G122" ca="1" si="243">VLOOKUP(INDIRECT(CHAR(39)&amp;$A122&amp;CHAR(39)&amp;"!r2c"&amp;$C122,0),variables,2,0)</f>
        <v>10913</v>
      </c>
      <c r="H122" s="4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-76152255</v>
      </c>
    </row>
    <row r="123" spans="1:8" x14ac:dyDescent="0.3">
      <c r="A123" s="38" t="s">
        <v>871</v>
      </c>
      <c r="B123" s="38">
        <f t="shared" si="135"/>
        <v>4</v>
      </c>
      <c r="C123" s="38">
        <f t="shared" si="136"/>
        <v>57</v>
      </c>
      <c r="E123" s="38">
        <f t="shared" ref="E123" si="244">plan_id</f>
        <v>1536</v>
      </c>
      <c r="F123" s="38">
        <f t="shared" ca="1" si="138"/>
        <v>2015</v>
      </c>
      <c r="G123" s="38">
        <f t="shared" ref="G123" ca="1" si="245">VLOOKUP(INDIRECT(CHAR(39)&amp;$A123&amp;CHAR(39)&amp;"!r2c"&amp;$C123,0),variables,2,0)</f>
        <v>10914</v>
      </c>
      <c r="H123" s="4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70842535</v>
      </c>
    </row>
    <row r="124" spans="1:8" x14ac:dyDescent="0.3">
      <c r="A124" s="38" t="s">
        <v>871</v>
      </c>
      <c r="B124" s="38">
        <f t="shared" si="135"/>
        <v>4</v>
      </c>
      <c r="C124" s="38">
        <f t="shared" si="136"/>
        <v>58</v>
      </c>
      <c r="E124" s="38">
        <f t="shared" ref="E124" si="246">plan_id</f>
        <v>1536</v>
      </c>
      <c r="F124" s="38">
        <f t="shared" ca="1" si="138"/>
        <v>2015</v>
      </c>
      <c r="G124" s="38">
        <f t="shared" ref="G124" ca="1" si="247">VLOOKUP(INDIRECT(CHAR(39)&amp;$A124&amp;CHAR(39)&amp;"!r2c"&amp;$C124,0),variables,2,0)</f>
        <v>10915</v>
      </c>
      <c r="H124" s="4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75043940</v>
      </c>
    </row>
    <row r="125" spans="1:8" x14ac:dyDescent="0.3">
      <c r="A125" s="38" t="s">
        <v>871</v>
      </c>
      <c r="B125" s="38">
        <f t="shared" si="135"/>
        <v>4</v>
      </c>
      <c r="C125" s="38">
        <f t="shared" si="136"/>
        <v>59</v>
      </c>
      <c r="E125" s="38">
        <f t="shared" ref="E125" si="248">plan_id</f>
        <v>1536</v>
      </c>
      <c r="F125" s="38">
        <f t="shared" ca="1" si="138"/>
        <v>2015</v>
      </c>
      <c r="G125" s="38">
        <f t="shared" ref="G125" ca="1" si="249">VLOOKUP(INDIRECT(CHAR(39)&amp;$A125&amp;CHAR(39)&amp;"!r2c"&amp;$C125,0),variables,2,0)</f>
        <v>10916</v>
      </c>
      <c r="H125" s="4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81537244</v>
      </c>
    </row>
    <row r="126" spans="1:8" x14ac:dyDescent="0.3">
      <c r="A126" s="38" t="s">
        <v>871</v>
      </c>
      <c r="B126" s="38">
        <f t="shared" si="135"/>
        <v>4</v>
      </c>
      <c r="C126" s="38">
        <f t="shared" si="136"/>
        <v>60</v>
      </c>
      <c r="E126" s="38">
        <f t="shared" ref="E126" si="250">plan_id</f>
        <v>1536</v>
      </c>
      <c r="F126" s="38">
        <f t="shared" ca="1" si="138"/>
        <v>2015</v>
      </c>
      <c r="G126" s="38">
        <f t="shared" ref="G126" ca="1" si="251">VLOOKUP(INDIRECT(CHAR(39)&amp;$A126&amp;CHAR(39)&amp;"!r2c"&amp;$C126,0),variables,2,0)</f>
        <v>10917</v>
      </c>
      <c r="H126" s="4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-134929737</v>
      </c>
    </row>
    <row r="127" spans="1:8" x14ac:dyDescent="0.3">
      <c r="A127" s="38" t="s">
        <v>871</v>
      </c>
      <c r="B127" s="38">
        <f t="shared" si="135"/>
        <v>4</v>
      </c>
      <c r="C127" s="38">
        <f t="shared" si="136"/>
        <v>61</v>
      </c>
      <c r="E127" s="38">
        <f t="shared" ref="E127" si="252">plan_id</f>
        <v>1536</v>
      </c>
      <c r="F127" s="38">
        <f t="shared" ca="1" si="138"/>
        <v>2015</v>
      </c>
      <c r="G127" s="38">
        <f t="shared" ref="G127" ca="1" si="253">VLOOKUP(INDIRECT(CHAR(39)&amp;$A127&amp;CHAR(39)&amp;"!r2c"&amp;$C127,0),variables,2,0)</f>
        <v>10918</v>
      </c>
      <c r="H127" s="4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8" t="s">
        <v>871</v>
      </c>
      <c r="B128" s="38">
        <f t="shared" si="135"/>
        <v>4</v>
      </c>
      <c r="C128" s="38">
        <f t="shared" si="136"/>
        <v>62</v>
      </c>
      <c r="E128" s="38">
        <f t="shared" ref="E128" si="254">plan_id</f>
        <v>1536</v>
      </c>
      <c r="F128" s="38">
        <f t="shared" ca="1" si="138"/>
        <v>2015</v>
      </c>
      <c r="G128" s="38">
        <f t="shared" ref="G128" ca="1" si="255">VLOOKUP(INDIRECT(CHAR(39)&amp;$A128&amp;CHAR(39)&amp;"!r2c"&amp;$C128,0),variables,2,0)</f>
        <v>10919</v>
      </c>
      <c r="H128" s="4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-134929737</v>
      </c>
    </row>
    <row r="129" spans="1:8" x14ac:dyDescent="0.3">
      <c r="A129" s="38" t="s">
        <v>871</v>
      </c>
      <c r="B129" s="38">
        <f t="shared" si="135"/>
        <v>4</v>
      </c>
      <c r="C129" s="38">
        <f t="shared" si="136"/>
        <v>63</v>
      </c>
      <c r="E129" s="38">
        <f t="shared" ref="E129" si="256">plan_id</f>
        <v>1536</v>
      </c>
      <c r="F129" s="38">
        <f t="shared" ca="1" si="138"/>
        <v>2015</v>
      </c>
      <c r="G129" s="38">
        <f t="shared" ref="G129" ca="1" si="257">VLOOKUP(INDIRECT(CHAR(39)&amp;$A129&amp;CHAR(39)&amp;"!r2c"&amp;$C129,0),variables,2,0)</f>
        <v>10920</v>
      </c>
      <c r="H129" s="4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-2366036</v>
      </c>
    </row>
    <row r="130" spans="1:8" x14ac:dyDescent="0.3">
      <c r="A130" s="38" t="s">
        <v>871</v>
      </c>
      <c r="B130" s="38">
        <f t="shared" si="135"/>
        <v>4</v>
      </c>
      <c r="C130" s="38">
        <f t="shared" si="136"/>
        <v>64</v>
      </c>
      <c r="E130" s="38">
        <f t="shared" ref="E130" si="258">plan_id</f>
        <v>1536</v>
      </c>
      <c r="F130" s="38">
        <f t="shared" ca="1" si="138"/>
        <v>2015</v>
      </c>
      <c r="G130" s="38">
        <f t="shared" ref="G130" ca="1" si="259">VLOOKUP(INDIRECT(CHAR(39)&amp;$A130&amp;CHAR(39)&amp;"!r2c"&amp;$C130,0),variables,2,0)</f>
        <v>10921</v>
      </c>
      <c r="H130" s="4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8" t="s">
        <v>871</v>
      </c>
      <c r="B131" s="38">
        <f t="shared" si="135"/>
        <v>4</v>
      </c>
      <c r="C131" s="38">
        <f t="shared" si="136"/>
        <v>65</v>
      </c>
      <c r="E131" s="38">
        <f t="shared" ref="E131" si="260">plan_id</f>
        <v>1536</v>
      </c>
      <c r="F131" s="38">
        <f t="shared" ca="1" si="138"/>
        <v>2015</v>
      </c>
      <c r="G131" s="38">
        <f t="shared" ref="G131" ca="1" si="261">VLOOKUP(INDIRECT(CHAR(39)&amp;$A131&amp;CHAR(39)&amp;"!r2c"&amp;$C131,0),variables,2,0)</f>
        <v>10922</v>
      </c>
      <c r="H131" s="4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8" t="s">
        <v>871</v>
      </c>
      <c r="B132" s="38">
        <f t="shared" si="135"/>
        <v>4</v>
      </c>
      <c r="C132" s="38">
        <f t="shared" si="136"/>
        <v>66</v>
      </c>
      <c r="E132" s="38">
        <f t="shared" ref="E132" si="262">plan_id</f>
        <v>1536</v>
      </c>
      <c r="F132" s="38">
        <f t="shared" ca="1" si="138"/>
        <v>2015</v>
      </c>
      <c r="G132" s="38">
        <f t="shared" ref="G132" ca="1" si="263">VLOOKUP(INDIRECT(CHAR(39)&amp;$A132&amp;CHAR(39)&amp;"!r2c"&amp;$C132,0),variables,2,0)</f>
        <v>10860</v>
      </c>
      <c r="H132" s="4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2281582863</v>
      </c>
    </row>
    <row r="133" spans="1:8" x14ac:dyDescent="0.3">
      <c r="A133" s="38" t="s">
        <v>871</v>
      </c>
      <c r="B133" s="38">
        <f t="shared" si="135"/>
        <v>4</v>
      </c>
      <c r="C133" s="38">
        <f t="shared" si="136"/>
        <v>67</v>
      </c>
      <c r="E133" s="38">
        <f t="shared" ref="E133" si="264">plan_id</f>
        <v>1536</v>
      </c>
      <c r="F133" s="38">
        <f t="shared" ca="1" si="138"/>
        <v>2015</v>
      </c>
      <c r="G133" s="38">
        <f t="shared" ref="G133" ca="1" si="265">VLOOKUP(INDIRECT(CHAR(39)&amp;$A133&amp;CHAR(39)&amp;"!r2c"&amp;$C133,0),variables,2,0)</f>
        <v>10923</v>
      </c>
      <c r="H133" s="4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680735730</v>
      </c>
    </row>
    <row r="134" spans="1:8" x14ac:dyDescent="0.3">
      <c r="A134" s="38" t="s">
        <v>871</v>
      </c>
      <c r="B134" s="38">
        <f>B69+1</f>
        <v>5</v>
      </c>
      <c r="C134" s="38">
        <f>C69</f>
        <v>3</v>
      </c>
      <c r="E134" s="38">
        <f t="shared" ref="E134" si="266">plan_id</f>
        <v>1536</v>
      </c>
      <c r="F134" s="38">
        <f t="shared" ref="F134:F197" ca="1" si="267">INDIRECT(CHAR(39)&amp;$A134&amp;CHAR(39)&amp;"!r"&amp;$B134&amp;"c2",0)</f>
        <v>2016</v>
      </c>
      <c r="G134" s="38">
        <f t="shared" ref="G134" ca="1" si="268">VLOOKUP(INDIRECT(CHAR(39)&amp;$A134&amp;CHAR(39)&amp;"!r2c"&amp;$C134,0),variables,2,0)</f>
        <v>10861</v>
      </c>
      <c r="H134" s="4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">
      <c r="A135" s="38" t="s">
        <v>871</v>
      </c>
      <c r="B135" s="38">
        <f t="shared" ref="B135:B198" si="269">B70+1</f>
        <v>5</v>
      </c>
      <c r="C135" s="38">
        <f t="shared" ref="C135:C198" si="270">C70</f>
        <v>4</v>
      </c>
      <c r="E135" s="38">
        <f t="shared" ref="E135" si="271">plan_id</f>
        <v>1536</v>
      </c>
      <c r="F135" s="38">
        <f t="shared" ca="1" si="267"/>
        <v>2016</v>
      </c>
      <c r="G135" s="38">
        <f t="shared" ref="G135" ca="1" si="272">VLOOKUP(INDIRECT(CHAR(39)&amp;$A135&amp;CHAR(39)&amp;"!r2c"&amp;$C135,0),variables,2,0)</f>
        <v>10862</v>
      </c>
      <c r="H135" s="4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01-Jul-2015</v>
      </c>
    </row>
    <row r="136" spans="1:8" x14ac:dyDescent="0.3">
      <c r="A136" s="38" t="s">
        <v>871</v>
      </c>
      <c r="B136" s="38">
        <f t="shared" si="269"/>
        <v>5</v>
      </c>
      <c r="C136" s="38">
        <f t="shared" si="270"/>
        <v>5</v>
      </c>
      <c r="E136" s="38">
        <f t="shared" ref="E136" si="273">plan_id</f>
        <v>1536</v>
      </c>
      <c r="F136" s="38">
        <f t="shared" ca="1" si="267"/>
        <v>2016</v>
      </c>
      <c r="G136" s="38">
        <f t="shared" ref="G136" ca="1" si="274">VLOOKUP(INDIRECT(CHAR(39)&amp;$A136&amp;CHAR(39)&amp;"!r2c"&amp;$C136,0),variables,2,0)</f>
        <v>10863</v>
      </c>
      <c r="H136" s="4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01-Jul-2016</v>
      </c>
    </row>
    <row r="137" spans="1:8" x14ac:dyDescent="0.3">
      <c r="A137" s="38" t="s">
        <v>871</v>
      </c>
      <c r="B137" s="38">
        <f t="shared" si="269"/>
        <v>5</v>
      </c>
      <c r="C137" s="38">
        <f t="shared" si="270"/>
        <v>6</v>
      </c>
      <c r="E137" s="38">
        <f t="shared" ref="E137" si="275">plan_id</f>
        <v>1536</v>
      </c>
      <c r="F137" s="38">
        <f t="shared" ca="1" si="267"/>
        <v>2016</v>
      </c>
      <c r="G137" s="38">
        <f t="shared" ref="G137" ca="1" si="276">VLOOKUP(INDIRECT(CHAR(39)&amp;$A137&amp;CHAR(39)&amp;"!r2c"&amp;$C137,0),variables,2,0)</f>
        <v>10864</v>
      </c>
      <c r="H137" s="4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10518</v>
      </c>
    </row>
    <row r="138" spans="1:8" x14ac:dyDescent="0.3">
      <c r="A138" s="38" t="s">
        <v>871</v>
      </c>
      <c r="B138" s="38">
        <f t="shared" si="269"/>
        <v>5</v>
      </c>
      <c r="C138" s="38">
        <f t="shared" si="270"/>
        <v>7</v>
      </c>
      <c r="E138" s="38">
        <f t="shared" ref="E138" si="277">plan_id</f>
        <v>1536</v>
      </c>
      <c r="F138" s="38">
        <f t="shared" ca="1" si="267"/>
        <v>2016</v>
      </c>
      <c r="G138" s="38">
        <f t="shared" ref="G138" ca="1" si="278">VLOOKUP(INDIRECT(CHAR(39)&amp;$A138&amp;CHAR(39)&amp;"!r2c"&amp;$C138,0),variables,2,0)</f>
        <v>10865</v>
      </c>
      <c r="H138" s="4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10733</v>
      </c>
    </row>
    <row r="139" spans="1:8" x14ac:dyDescent="0.3">
      <c r="A139" s="38" t="s">
        <v>871</v>
      </c>
      <c r="B139" s="38">
        <f t="shared" si="269"/>
        <v>5</v>
      </c>
      <c r="C139" s="38">
        <f t="shared" si="270"/>
        <v>8</v>
      </c>
      <c r="E139" s="38">
        <f t="shared" ref="E139" si="279">plan_id</f>
        <v>1536</v>
      </c>
      <c r="F139" s="38">
        <f t="shared" ca="1" si="267"/>
        <v>2016</v>
      </c>
      <c r="G139" s="38">
        <f t="shared" ref="G139" ca="1" si="280">VLOOKUP(INDIRECT(CHAR(39)&amp;$A139&amp;CHAR(39)&amp;"!r2c"&amp;$C139,0),variables,2,0)</f>
        <v>10866</v>
      </c>
      <c r="H139" s="4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8" t="s">
        <v>871</v>
      </c>
      <c r="B140" s="38">
        <f t="shared" si="269"/>
        <v>5</v>
      </c>
      <c r="C140" s="38">
        <f t="shared" si="270"/>
        <v>9</v>
      </c>
      <c r="E140" s="38">
        <f t="shared" ref="E140" si="281">plan_id</f>
        <v>1536</v>
      </c>
      <c r="F140" s="38">
        <f t="shared" ca="1" si="267"/>
        <v>2016</v>
      </c>
      <c r="G140" s="38">
        <f t="shared" ref="G140" ca="1" si="282">VLOOKUP(INDIRECT(CHAR(39)&amp;$A140&amp;CHAR(39)&amp;"!r2c"&amp;$C140,0),variables,2,0)</f>
        <v>10867</v>
      </c>
      <c r="H140" s="4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23416</v>
      </c>
    </row>
    <row r="141" spans="1:8" x14ac:dyDescent="0.3">
      <c r="A141" s="38" t="s">
        <v>871</v>
      </c>
      <c r="B141" s="38">
        <f t="shared" si="269"/>
        <v>5</v>
      </c>
      <c r="C141" s="38">
        <f t="shared" si="270"/>
        <v>10</v>
      </c>
      <c r="E141" s="38">
        <f t="shared" ref="E141" si="283">plan_id</f>
        <v>1536</v>
      </c>
      <c r="F141" s="38">
        <f t="shared" ca="1" si="267"/>
        <v>2016</v>
      </c>
      <c r="G141" s="38">
        <f t="shared" ref="G141" ca="1" si="284">VLOOKUP(INDIRECT(CHAR(39)&amp;$A141&amp;CHAR(39)&amp;"!r2c"&amp;$C141,0),variables,2,0)</f>
        <v>10868</v>
      </c>
      <c r="H141" s="4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44667</v>
      </c>
    </row>
    <row r="142" spans="1:8" x14ac:dyDescent="0.3">
      <c r="A142" s="38" t="s">
        <v>871</v>
      </c>
      <c r="B142" s="38">
        <f t="shared" si="269"/>
        <v>5</v>
      </c>
      <c r="C142" s="38">
        <f t="shared" si="270"/>
        <v>11</v>
      </c>
      <c r="E142" s="38">
        <f t="shared" ref="E142" si="285">plan_id</f>
        <v>1536</v>
      </c>
      <c r="F142" s="38">
        <f t="shared" ca="1" si="267"/>
        <v>2016</v>
      </c>
      <c r="G142" s="38">
        <f t="shared" ref="G142" ca="1" si="286">VLOOKUP(INDIRECT(CHAR(39)&amp;$A142&amp;CHAR(39)&amp;"!r2c"&amp;$C142,0),variables,2,0)</f>
        <v>10869</v>
      </c>
      <c r="H142" s="4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38" t="s">
        <v>871</v>
      </c>
      <c r="B143" s="38">
        <f t="shared" si="269"/>
        <v>5</v>
      </c>
      <c r="C143" s="38">
        <f t="shared" si="270"/>
        <v>12</v>
      </c>
      <c r="E143" s="38">
        <f t="shared" ref="E143" si="287">plan_id</f>
        <v>1536</v>
      </c>
      <c r="F143" s="38">
        <f t="shared" ca="1" si="267"/>
        <v>2016</v>
      </c>
      <c r="G143" s="38">
        <f t="shared" ref="G143" ca="1" si="288">VLOOKUP(INDIRECT(CHAR(39)&amp;$A143&amp;CHAR(39)&amp;"!r2c"&amp;$C143,0),variables,2,0)</f>
        <v>10870</v>
      </c>
      <c r="H143" s="4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8" t="s">
        <v>871</v>
      </c>
      <c r="B144" s="38">
        <f t="shared" si="269"/>
        <v>5</v>
      </c>
      <c r="C144" s="38">
        <f t="shared" si="270"/>
        <v>13</v>
      </c>
      <c r="E144" s="38">
        <f t="shared" ref="E144" si="289">plan_id</f>
        <v>1536</v>
      </c>
      <c r="F144" s="38">
        <f t="shared" ca="1" si="267"/>
        <v>2016</v>
      </c>
      <c r="G144" s="38">
        <f t="shared" ref="G144" ca="1" si="290">VLOOKUP(INDIRECT(CHAR(39)&amp;$A144&amp;CHAR(39)&amp;"!r2c"&amp;$C144,0),variables,2,0)</f>
        <v>10871</v>
      </c>
      <c r="H144" s="4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38" t="s">
        <v>871</v>
      </c>
      <c r="B145" s="38">
        <f t="shared" si="269"/>
        <v>5</v>
      </c>
      <c r="C145" s="38">
        <f t="shared" si="270"/>
        <v>14</v>
      </c>
      <c r="E145" s="38">
        <f t="shared" ref="E145" si="291">plan_id</f>
        <v>1536</v>
      </c>
      <c r="F145" s="38">
        <f t="shared" ca="1" si="267"/>
        <v>2016</v>
      </c>
      <c r="G145" s="38">
        <f t="shared" ref="G145" ca="1" si="292">VLOOKUP(INDIRECT(CHAR(39)&amp;$A145&amp;CHAR(39)&amp;"!r2c"&amp;$C145,0),variables,2,0)</f>
        <v>10872</v>
      </c>
      <c r="H145" s="4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8" t="s">
        <v>871</v>
      </c>
      <c r="B146" s="38">
        <f t="shared" si="269"/>
        <v>5</v>
      </c>
      <c r="C146" s="38">
        <f t="shared" si="270"/>
        <v>15</v>
      </c>
      <c r="E146" s="38">
        <f t="shared" ref="E146" si="293">plan_id</f>
        <v>1536</v>
      </c>
      <c r="F146" s="38">
        <f t="shared" ca="1" si="267"/>
        <v>2016</v>
      </c>
      <c r="G146" s="38">
        <f t="shared" ref="G146" ca="1" si="294">VLOOKUP(INDIRECT(CHAR(39)&amp;$A146&amp;CHAR(39)&amp;"!r2c"&amp;$C146,0),variables,2,0)</f>
        <v>10873</v>
      </c>
      <c r="H146" s="4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38" t="s">
        <v>871</v>
      </c>
      <c r="B147" s="38">
        <f t="shared" si="269"/>
        <v>5</v>
      </c>
      <c r="C147" s="38">
        <f t="shared" si="270"/>
        <v>16</v>
      </c>
      <c r="E147" s="38">
        <f t="shared" ref="E147" si="295">plan_id</f>
        <v>1536</v>
      </c>
      <c r="F147" s="38">
        <f t="shared" ca="1" si="267"/>
        <v>2016</v>
      </c>
      <c r="G147" s="38">
        <f t="shared" ref="G147" ca="1" si="296">VLOOKUP(INDIRECT(CHAR(39)&amp;$A147&amp;CHAR(39)&amp;"!r2c"&amp;$C147,0),variables,2,0)</f>
        <v>10874</v>
      </c>
      <c r="H147" s="4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38" t="s">
        <v>871</v>
      </c>
      <c r="B148" s="38">
        <f t="shared" si="269"/>
        <v>5</v>
      </c>
      <c r="C148" s="38">
        <f t="shared" si="270"/>
        <v>17</v>
      </c>
      <c r="E148" s="38">
        <f t="shared" ref="E148" si="297">plan_id</f>
        <v>1536</v>
      </c>
      <c r="F148" s="38">
        <f t="shared" ca="1" si="267"/>
        <v>2016</v>
      </c>
      <c r="G148" s="38">
        <f t="shared" ref="G148" ca="1" si="298">VLOOKUP(INDIRECT(CHAR(39)&amp;$A148&amp;CHAR(39)&amp;"!r2c"&amp;$C148,0),variables,2,0)</f>
        <v>10875</v>
      </c>
      <c r="H148" s="4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3396565467</v>
      </c>
    </row>
    <row r="149" spans="1:8" x14ac:dyDescent="0.3">
      <c r="A149" s="38" t="s">
        <v>871</v>
      </c>
      <c r="B149" s="38">
        <f t="shared" si="269"/>
        <v>5</v>
      </c>
      <c r="C149" s="38">
        <f t="shared" si="270"/>
        <v>18</v>
      </c>
      <c r="E149" s="38">
        <f t="shared" ref="E149" si="299">plan_id</f>
        <v>1536</v>
      </c>
      <c r="F149" s="38">
        <f t="shared" ca="1" si="267"/>
        <v>2016</v>
      </c>
      <c r="G149" s="38">
        <f t="shared" ref="G149" ca="1" si="300">VLOOKUP(INDIRECT(CHAR(39)&amp;$A149&amp;CHAR(39)&amp;"!r2c"&amp;$C149,0),variables,2,0)</f>
        <v>10876</v>
      </c>
      <c r="H149" s="4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2414895657</v>
      </c>
    </row>
    <row r="150" spans="1:8" x14ac:dyDescent="0.3">
      <c r="A150" s="38" t="s">
        <v>871</v>
      </c>
      <c r="B150" s="38">
        <f t="shared" si="269"/>
        <v>5</v>
      </c>
      <c r="C150" s="38">
        <f t="shared" si="270"/>
        <v>19</v>
      </c>
      <c r="E150" s="38">
        <f t="shared" ref="E150" si="301">plan_id</f>
        <v>1536</v>
      </c>
      <c r="F150" s="38">
        <f t="shared" ca="1" si="267"/>
        <v>2016</v>
      </c>
      <c r="G150" s="38">
        <f t="shared" ref="G150" ca="1" si="302">VLOOKUP(INDIRECT(CHAR(39)&amp;$A150&amp;CHAR(39)&amp;"!r2c"&amp;$C150,0),variables,2,0)</f>
        <v>10877</v>
      </c>
      <c r="H150" s="4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981669810</v>
      </c>
    </row>
    <row r="151" spans="1:8" x14ac:dyDescent="0.3">
      <c r="A151" s="38" t="s">
        <v>871</v>
      </c>
      <c r="B151" s="38">
        <f t="shared" si="269"/>
        <v>5</v>
      </c>
      <c r="C151" s="38">
        <f t="shared" si="270"/>
        <v>20</v>
      </c>
      <c r="E151" s="38">
        <f t="shared" ref="E151" si="303">plan_id</f>
        <v>1536</v>
      </c>
      <c r="F151" s="38">
        <f t="shared" ca="1" si="267"/>
        <v>2016</v>
      </c>
      <c r="G151" s="38">
        <f t="shared" ref="G151" ca="1" si="304">VLOOKUP(INDIRECT(CHAR(39)&amp;$A151&amp;CHAR(39)&amp;"!r2c"&amp;$C151,0),variables,2,0)</f>
        <v>10878</v>
      </c>
      <c r="H151" s="4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0.71099999999999997</v>
      </c>
    </row>
    <row r="152" spans="1:8" x14ac:dyDescent="0.3">
      <c r="A152" s="38" t="s">
        <v>871</v>
      </c>
      <c r="B152" s="38">
        <f t="shared" si="269"/>
        <v>5</v>
      </c>
      <c r="C152" s="38">
        <f t="shared" si="270"/>
        <v>21</v>
      </c>
      <c r="E152" s="38">
        <f t="shared" ref="E152" si="305">plan_id</f>
        <v>1536</v>
      </c>
      <c r="F152" s="38">
        <f t="shared" ca="1" si="267"/>
        <v>2016</v>
      </c>
      <c r="G152" s="38">
        <f t="shared" ref="G152" ca="1" si="306">VLOOKUP(INDIRECT(CHAR(39)&amp;$A152&amp;CHAR(39)&amp;"!r2c"&amp;$C152,0),variables,2,0)</f>
        <v>10879</v>
      </c>
      <c r="H152" s="4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1048548467</v>
      </c>
    </row>
    <row r="153" spans="1:8" x14ac:dyDescent="0.3">
      <c r="A153" s="38" t="s">
        <v>871</v>
      </c>
      <c r="B153" s="38">
        <f t="shared" si="269"/>
        <v>5</v>
      </c>
      <c r="C153" s="38">
        <f t="shared" si="270"/>
        <v>22</v>
      </c>
      <c r="E153" s="38">
        <f t="shared" ref="E153" si="307">plan_id</f>
        <v>1536</v>
      </c>
      <c r="F153" s="38">
        <f t="shared" ca="1" si="267"/>
        <v>2016</v>
      </c>
      <c r="G153" s="38">
        <f t="shared" ref="G153" ca="1" si="308">VLOOKUP(INDIRECT(CHAR(39)&amp;$A153&amp;CHAR(39)&amp;"!r2c"&amp;$C153,0),variables,2,0)</f>
        <v>10880</v>
      </c>
      <c r="H153" s="4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131182581</v>
      </c>
    </row>
    <row r="154" spans="1:8" x14ac:dyDescent="0.3">
      <c r="A154" s="38" t="s">
        <v>871</v>
      </c>
      <c r="B154" s="38">
        <f t="shared" si="269"/>
        <v>5</v>
      </c>
      <c r="C154" s="38">
        <f t="shared" si="270"/>
        <v>23</v>
      </c>
      <c r="E154" s="38">
        <f t="shared" ref="E154" si="309">plan_id</f>
        <v>1536</v>
      </c>
      <c r="F154" s="38">
        <f t="shared" ca="1" si="267"/>
        <v>2016</v>
      </c>
      <c r="G154" s="38">
        <f t="shared" ref="G154" ca="1" si="310">VLOOKUP(INDIRECT(CHAR(39)&amp;$A154&amp;CHAR(39)&amp;"!r2c"&amp;$C154,0),variables,2,0)</f>
        <v>10881</v>
      </c>
      <c r="H154" s="4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250140811</v>
      </c>
    </row>
    <row r="155" spans="1:8" x14ac:dyDescent="0.3">
      <c r="A155" s="38" t="s">
        <v>871</v>
      </c>
      <c r="B155" s="38">
        <f t="shared" si="269"/>
        <v>5</v>
      </c>
      <c r="C155" s="38">
        <f t="shared" si="270"/>
        <v>24</v>
      </c>
      <c r="E155" s="38">
        <f t="shared" ref="E155" si="311">plan_id</f>
        <v>1536</v>
      </c>
      <c r="F155" s="38">
        <f t="shared" ca="1" si="267"/>
        <v>2016</v>
      </c>
      <c r="G155" s="38">
        <f t="shared" ref="G155" ca="1" si="312">VLOOKUP(INDIRECT(CHAR(39)&amp;$A155&amp;CHAR(39)&amp;"!r2c"&amp;$C155,0),variables,2,0)</f>
        <v>10882</v>
      </c>
      <c r="H155" s="4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60806147</v>
      </c>
    </row>
    <row r="156" spans="1:8" x14ac:dyDescent="0.3">
      <c r="A156" s="38" t="s">
        <v>871</v>
      </c>
      <c r="B156" s="38">
        <f t="shared" si="269"/>
        <v>5</v>
      </c>
      <c r="C156" s="38">
        <f t="shared" si="270"/>
        <v>25</v>
      </c>
      <c r="E156" s="38">
        <f t="shared" ref="E156" si="313">plan_id</f>
        <v>1536</v>
      </c>
      <c r="F156" s="38">
        <f t="shared" ca="1" si="267"/>
        <v>2016</v>
      </c>
      <c r="G156" s="38">
        <f t="shared" ref="G156" ca="1" si="314">VLOOKUP(INDIRECT(CHAR(39)&amp;$A156&amp;CHAR(39)&amp;"!r2c"&amp;$C156,0),variables,2,0)</f>
        <v>10883</v>
      </c>
      <c r="H156" s="4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0.11857932266663646</v>
      </c>
    </row>
    <row r="157" spans="1:8" x14ac:dyDescent="0.3">
      <c r="A157" s="38" t="s">
        <v>871</v>
      </c>
      <c r="B157" s="38">
        <f t="shared" si="269"/>
        <v>5</v>
      </c>
      <c r="C157" s="38">
        <f t="shared" si="270"/>
        <v>26</v>
      </c>
      <c r="E157" s="38">
        <f t="shared" ref="E157" si="315">plan_id</f>
        <v>1536</v>
      </c>
      <c r="F157" s="38">
        <f t="shared" ca="1" si="267"/>
        <v>2016</v>
      </c>
      <c r="G157" s="38">
        <f t="shared" ref="G157" ca="1" si="316">VLOOKUP(INDIRECT(CHAR(39)&amp;$A157&amp;CHAR(39)&amp;"!r2c"&amp;$C157,0),variables,2,0)</f>
        <v>10884</v>
      </c>
      <c r="H157" s="4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7.3511695859453288E-2</v>
      </c>
    </row>
    <row r="158" spans="1:8" x14ac:dyDescent="0.3">
      <c r="A158" s="38" t="s">
        <v>871</v>
      </c>
      <c r="B158" s="38">
        <f t="shared" si="269"/>
        <v>5</v>
      </c>
      <c r="C158" s="38">
        <f t="shared" si="270"/>
        <v>27</v>
      </c>
      <c r="E158" s="38">
        <f t="shared" ref="E158" si="317">plan_id</f>
        <v>1536</v>
      </c>
      <c r="F158" s="38">
        <f t="shared" ca="1" si="267"/>
        <v>2016</v>
      </c>
      <c r="G158" s="38">
        <f t="shared" ref="G158" ca="1" si="318">VLOOKUP(INDIRECT(CHAR(39)&amp;$A158&amp;CHAR(39)&amp;"!r2c"&amp;$C158,0),variables,2,0)</f>
        <v>10885</v>
      </c>
      <c r="H158" s="4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124336167</v>
      </c>
    </row>
    <row r="159" spans="1:8" x14ac:dyDescent="0.3">
      <c r="A159" s="38" t="s">
        <v>871</v>
      </c>
      <c r="B159" s="38">
        <f t="shared" si="269"/>
        <v>5</v>
      </c>
      <c r="C159" s="38">
        <f t="shared" si="270"/>
        <v>28</v>
      </c>
      <c r="E159" s="38">
        <f t="shared" ref="E159" si="319">plan_id</f>
        <v>1536</v>
      </c>
      <c r="F159" s="38">
        <f t="shared" ca="1" si="267"/>
        <v>2016</v>
      </c>
      <c r="G159" s="38">
        <f t="shared" ref="G159" ca="1" si="320">VLOOKUP(INDIRECT(CHAR(39)&amp;$A159&amp;CHAR(39)&amp;"!r2c"&amp;$C159,0),variables,2,0)</f>
        <v>10886</v>
      </c>
      <c r="H159" s="4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77080576</v>
      </c>
    </row>
    <row r="160" spans="1:8" x14ac:dyDescent="0.3">
      <c r="A160" s="38" t="s">
        <v>871</v>
      </c>
      <c r="B160" s="38">
        <f t="shared" si="269"/>
        <v>5</v>
      </c>
      <c r="C160" s="38">
        <f t="shared" si="270"/>
        <v>29</v>
      </c>
      <c r="E160" s="38">
        <f t="shared" ref="E160" si="321">plan_id</f>
        <v>1536</v>
      </c>
      <c r="F160" s="38">
        <f t="shared" ca="1" si="267"/>
        <v>2016</v>
      </c>
      <c r="G160" s="38">
        <f t="shared" ref="G160" ca="1" si="322">VLOOKUP(INDIRECT(CHAR(39)&amp;$A160&amp;CHAR(39)&amp;"!r2c"&amp;$C160,0),variables,2,0)</f>
        <v>10887</v>
      </c>
      <c r="H160" s="4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47255591</v>
      </c>
    </row>
    <row r="161" spans="1:8" x14ac:dyDescent="0.3">
      <c r="A161" s="38" t="s">
        <v>871</v>
      </c>
      <c r="B161" s="38">
        <f t="shared" si="269"/>
        <v>5</v>
      </c>
      <c r="C161" s="38">
        <f t="shared" si="270"/>
        <v>30</v>
      </c>
      <c r="E161" s="38">
        <f t="shared" ref="E161" si="323">plan_id</f>
        <v>1536</v>
      </c>
      <c r="F161" s="38">
        <f t="shared" ca="1" si="267"/>
        <v>2016</v>
      </c>
      <c r="G161" s="38">
        <f t="shared" ref="G161" ca="1" si="324">VLOOKUP(INDIRECT(CHAR(39)&amp;$A161&amp;CHAR(39)&amp;"!r2c"&amp;$C161,0),variables,2,0)</f>
        <v>10883</v>
      </c>
      <c r="H161" s="4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0.61993688449475848</v>
      </c>
    </row>
    <row r="162" spans="1:8" x14ac:dyDescent="0.3">
      <c r="A162" s="38" t="s">
        <v>871</v>
      </c>
      <c r="B162" s="38">
        <f t="shared" si="269"/>
        <v>5</v>
      </c>
      <c r="C162" s="38">
        <f t="shared" si="270"/>
        <v>31</v>
      </c>
      <c r="E162" s="38">
        <f t="shared" ref="E162" si="325">plan_id</f>
        <v>1536</v>
      </c>
      <c r="F162" s="38">
        <f t="shared" ca="1" si="267"/>
        <v>2016</v>
      </c>
      <c r="G162" s="38">
        <f t="shared" ref="G162" ca="1" si="326">VLOOKUP(INDIRECT(CHAR(39)&amp;$A162&amp;CHAR(39)&amp;"!r2c"&amp;$C162,0),variables,2,0)</f>
        <v>10889</v>
      </c>
      <c r="H162" s="4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126443929</v>
      </c>
    </row>
    <row r="163" spans="1:8" x14ac:dyDescent="0.3">
      <c r="A163" s="38" t="s">
        <v>871</v>
      </c>
      <c r="B163" s="38">
        <f t="shared" si="269"/>
        <v>5</v>
      </c>
      <c r="C163" s="38">
        <f t="shared" si="270"/>
        <v>32</v>
      </c>
      <c r="E163" s="38">
        <f t="shared" ref="E163" si="327">plan_id</f>
        <v>1536</v>
      </c>
      <c r="F163" s="38">
        <f t="shared" ca="1" si="267"/>
        <v>2016</v>
      </c>
      <c r="G163" s="38">
        <f t="shared" ref="G163" ca="1" si="328">VLOOKUP(INDIRECT(CHAR(39)&amp;$A163&amp;CHAR(39)&amp;"!r2c"&amp;$C163,0),variables,2,0)</f>
        <v>10890</v>
      </c>
      <c r="H163" s="4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243284784</v>
      </c>
    </row>
    <row r="164" spans="1:8" x14ac:dyDescent="0.3">
      <c r="A164" s="38" t="s">
        <v>871</v>
      </c>
      <c r="B164" s="38">
        <f t="shared" si="269"/>
        <v>5</v>
      </c>
      <c r="C164" s="38">
        <f t="shared" si="270"/>
        <v>33</v>
      </c>
      <c r="E164" s="38">
        <f t="shared" ref="E164" si="329">plan_id</f>
        <v>1536</v>
      </c>
      <c r="F164" s="38">
        <f t="shared" ca="1" si="267"/>
        <v>2016</v>
      </c>
      <c r="G164" s="38">
        <f t="shared" ref="G164" ca="1" si="330">VLOOKUP(INDIRECT(CHAR(39)&amp;$A164&amp;CHAR(39)&amp;"!r2c"&amp;$C164,0),variables,2,0)</f>
        <v>10891</v>
      </c>
      <c r="H164" s="4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23573047</v>
      </c>
    </row>
    <row r="165" spans="1:8" x14ac:dyDescent="0.3">
      <c r="A165" s="38" t="s">
        <v>871</v>
      </c>
      <c r="B165" s="38">
        <f t="shared" si="269"/>
        <v>5</v>
      </c>
      <c r="C165" s="38">
        <f t="shared" si="270"/>
        <v>34</v>
      </c>
      <c r="E165" s="38">
        <f t="shared" ref="E165" si="331">plan_id</f>
        <v>1536</v>
      </c>
      <c r="F165" s="38">
        <f t="shared" ca="1" si="267"/>
        <v>2016</v>
      </c>
      <c r="G165" s="38">
        <f t="shared" ref="G165" ca="1" si="332">VLOOKUP(INDIRECT(CHAR(39)&amp;$A165&amp;CHAR(39)&amp;"!r2c"&amp;$C165,0),variables,2,0)</f>
        <v>10892</v>
      </c>
      <c r="H165" s="4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8" t="s">
        <v>871</v>
      </c>
      <c r="B166" s="38">
        <f t="shared" si="269"/>
        <v>5</v>
      </c>
      <c r="C166" s="38">
        <f t="shared" si="270"/>
        <v>35</v>
      </c>
      <c r="E166" s="38">
        <f t="shared" ref="E166" si="333">plan_id</f>
        <v>1536</v>
      </c>
      <c r="F166" s="38">
        <f t="shared" ca="1" si="267"/>
        <v>2016</v>
      </c>
      <c r="G166" s="38">
        <f t="shared" ref="G166" ca="1" si="334">VLOOKUP(INDIRECT(CHAR(39)&amp;$A166&amp;CHAR(39)&amp;"!r2c"&amp;$C166,0),variables,2,0)</f>
        <v>10893</v>
      </c>
      <c r="H166" s="4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8" t="s">
        <v>871</v>
      </c>
      <c r="B167" s="38">
        <f t="shared" si="269"/>
        <v>5</v>
      </c>
      <c r="C167" s="38">
        <f t="shared" si="270"/>
        <v>36</v>
      </c>
      <c r="E167" s="38">
        <f t="shared" ref="E167" si="335">plan_id</f>
        <v>1536</v>
      </c>
      <c r="F167" s="38">
        <f t="shared" ca="1" si="267"/>
        <v>2016</v>
      </c>
      <c r="G167" s="38">
        <f t="shared" ref="G167" ca="1" si="336">VLOOKUP(INDIRECT(CHAR(39)&amp;$A167&amp;CHAR(39)&amp;"!r2c"&amp;$C167,0),variables,2,0)</f>
        <v>10894</v>
      </c>
      <c r="H167" s="4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-83397439</v>
      </c>
    </row>
    <row r="168" spans="1:8" x14ac:dyDescent="0.3">
      <c r="A168" s="38" t="s">
        <v>871</v>
      </c>
      <c r="B168" s="38">
        <f t="shared" si="269"/>
        <v>5</v>
      </c>
      <c r="C168" s="38">
        <f t="shared" si="270"/>
        <v>37</v>
      </c>
      <c r="E168" s="38">
        <f t="shared" ref="E168" si="337">plan_id</f>
        <v>1536</v>
      </c>
      <c r="F168" s="38">
        <f t="shared" ca="1" si="267"/>
        <v>2016</v>
      </c>
      <c r="G168" s="38">
        <f t="shared" ref="G168" ca="1" si="338">VLOOKUP(INDIRECT(CHAR(39)&amp;$A168&amp;CHAR(39)&amp;"!r2c"&amp;$C168,0),variables,2,0)</f>
        <v>10895</v>
      </c>
      <c r="H168" s="4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-190997373</v>
      </c>
    </row>
    <row r="169" spans="1:8" x14ac:dyDescent="0.3">
      <c r="A169" s="38" t="s">
        <v>871</v>
      </c>
      <c r="B169" s="38">
        <f t="shared" si="269"/>
        <v>5</v>
      </c>
      <c r="C169" s="38">
        <f t="shared" si="270"/>
        <v>38</v>
      </c>
      <c r="E169" s="38">
        <f t="shared" ref="E169" si="339">plan_id</f>
        <v>1536</v>
      </c>
      <c r="F169" s="38">
        <f t="shared" ca="1" si="267"/>
        <v>2016</v>
      </c>
      <c r="G169" s="38">
        <f t="shared" ref="G169" ca="1" si="340">VLOOKUP(INDIRECT(CHAR(39)&amp;$A169&amp;CHAR(39)&amp;"!r2c"&amp;$C169,0),variables,2,0)</f>
        <v>10896</v>
      </c>
      <c r="H169" s="4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8" t="s">
        <v>871</v>
      </c>
      <c r="B170" s="38">
        <f t="shared" si="269"/>
        <v>5</v>
      </c>
      <c r="C170" s="38">
        <f t="shared" si="270"/>
        <v>39</v>
      </c>
      <c r="E170" s="38">
        <f t="shared" ref="E170" si="341">plan_id</f>
        <v>1536</v>
      </c>
      <c r="F170" s="38">
        <f t="shared" ca="1" si="267"/>
        <v>2016</v>
      </c>
      <c r="G170" s="38">
        <f t="shared" ref="G170" ca="1" si="342">VLOOKUP(INDIRECT(CHAR(39)&amp;$A170&amp;CHAR(39)&amp;"!r2c"&amp;$C170,0),variables,2,0)</f>
        <v>10897</v>
      </c>
      <c r="H170" s="4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2537799</v>
      </c>
    </row>
    <row r="171" spans="1:8" x14ac:dyDescent="0.3">
      <c r="A171" s="38" t="s">
        <v>871</v>
      </c>
      <c r="B171" s="38">
        <f t="shared" si="269"/>
        <v>5</v>
      </c>
      <c r="C171" s="38">
        <f t="shared" si="270"/>
        <v>40</v>
      </c>
      <c r="E171" s="38">
        <f t="shared" ref="E171" si="343">plan_id</f>
        <v>1536</v>
      </c>
      <c r="F171" s="38">
        <f t="shared" ca="1" si="267"/>
        <v>2016</v>
      </c>
      <c r="G171" s="38">
        <f t="shared" ref="G171" ca="1" si="344">VLOOKUP(INDIRECT(CHAR(39)&amp;$A171&amp;CHAR(39)&amp;"!r2c"&amp;$C171,0),variables,2,0)</f>
        <v>10898</v>
      </c>
      <c r="H171" s="4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33592581</v>
      </c>
    </row>
    <row r="172" spans="1:8" x14ac:dyDescent="0.3">
      <c r="A172" s="38" t="s">
        <v>871</v>
      </c>
      <c r="B172" s="38">
        <f t="shared" si="269"/>
        <v>5</v>
      </c>
      <c r="C172" s="38">
        <f t="shared" si="270"/>
        <v>41</v>
      </c>
      <c r="E172" s="38">
        <f t="shared" ref="E172" si="345">plan_id</f>
        <v>1536</v>
      </c>
      <c r="F172" s="38">
        <f t="shared" ca="1" si="267"/>
        <v>2016</v>
      </c>
      <c r="G172" s="38">
        <f t="shared" ref="G172" ca="1" si="346">VLOOKUP(INDIRECT(CHAR(39)&amp;$A172&amp;CHAR(39)&amp;"!r2c"&amp;$C172,0),variables,2,0)</f>
        <v>10899</v>
      </c>
      <c r="H172" s="4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8" t="s">
        <v>871</v>
      </c>
      <c r="B173" s="38">
        <f t="shared" si="269"/>
        <v>5</v>
      </c>
      <c r="C173" s="38">
        <f t="shared" si="270"/>
        <v>42</v>
      </c>
      <c r="E173" s="38">
        <f t="shared" ref="E173" si="347">plan_id</f>
        <v>1536</v>
      </c>
      <c r="F173" s="38">
        <f t="shared" ca="1" si="267"/>
        <v>2016</v>
      </c>
      <c r="G173" s="38">
        <f t="shared" ref="G173" ca="1" si="348">VLOOKUP(INDIRECT(CHAR(39)&amp;$A173&amp;CHAR(39)&amp;"!r2c"&amp;$C173,0),variables,2,0)</f>
        <v>11006</v>
      </c>
      <c r="H173" s="4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-23854747</v>
      </c>
    </row>
    <row r="174" spans="1:8" x14ac:dyDescent="0.3">
      <c r="A174" s="38" t="s">
        <v>871</v>
      </c>
      <c r="B174" s="38">
        <f t="shared" si="269"/>
        <v>5</v>
      </c>
      <c r="C174" s="38">
        <f t="shared" si="270"/>
        <v>43</v>
      </c>
      <c r="E174" s="38">
        <f t="shared" ref="E174" si="349">plan_id</f>
        <v>1536</v>
      </c>
      <c r="F174" s="38">
        <f t="shared" ca="1" si="267"/>
        <v>2016</v>
      </c>
      <c r="G174" s="38">
        <f t="shared" ref="G174" ca="1" si="350">VLOOKUP(INDIRECT(CHAR(39)&amp;$A174&amp;CHAR(39)&amp;"!r2c"&amp;$C174,0),variables,2,0)</f>
        <v>10900</v>
      </c>
      <c r="H174" s="4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131182581</v>
      </c>
    </row>
    <row r="175" spans="1:8" x14ac:dyDescent="0.3">
      <c r="A175" s="38" t="s">
        <v>871</v>
      </c>
      <c r="B175" s="38">
        <f t="shared" si="269"/>
        <v>5</v>
      </c>
      <c r="C175" s="38">
        <f t="shared" si="270"/>
        <v>44</v>
      </c>
      <c r="E175" s="38">
        <f t="shared" ref="E175" si="351">plan_id</f>
        <v>1536</v>
      </c>
      <c r="F175" s="38">
        <f t="shared" ca="1" si="267"/>
        <v>2016</v>
      </c>
      <c r="G175" s="38">
        <f t="shared" ref="G175" ca="1" si="352">VLOOKUP(INDIRECT(CHAR(39)&amp;$A175&amp;CHAR(39)&amp;"!r2c"&amp;$C175,0),variables,2,0)</f>
        <v>10901</v>
      </c>
      <c r="H175" s="4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38" t="s">
        <v>871</v>
      </c>
      <c r="B176" s="38">
        <f t="shared" si="269"/>
        <v>5</v>
      </c>
      <c r="C176" s="38">
        <f t="shared" si="270"/>
        <v>45</v>
      </c>
      <c r="E176" s="38">
        <f t="shared" ref="E176" si="353">plan_id</f>
        <v>1536</v>
      </c>
      <c r="F176" s="38">
        <f t="shared" ca="1" si="267"/>
        <v>2016</v>
      </c>
      <c r="G176" s="38">
        <f t="shared" ref="G176" ca="1" si="354">VLOOKUP(INDIRECT(CHAR(39)&amp;$A176&amp;CHAR(39)&amp;"!r2c"&amp;$C176,0),variables,2,0)</f>
        <v>10902</v>
      </c>
      <c r="H176" s="4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38" t="s">
        <v>871</v>
      </c>
      <c r="B177" s="38">
        <f t="shared" si="269"/>
        <v>5</v>
      </c>
      <c r="C177" s="38">
        <f t="shared" si="270"/>
        <v>46</v>
      </c>
      <c r="E177" s="38">
        <f t="shared" ref="E177" si="355">plan_id</f>
        <v>1536</v>
      </c>
      <c r="F177" s="38">
        <f t="shared" ca="1" si="267"/>
        <v>2016</v>
      </c>
      <c r="G177" s="38">
        <f t="shared" ref="G177" ca="1" si="356">VLOOKUP(INDIRECT(CHAR(39)&amp;$A177&amp;CHAR(39)&amp;"!r2c"&amp;$C177,0),variables,2,0)</f>
        <v>10903</v>
      </c>
      <c r="H177" s="4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38" t="s">
        <v>871</v>
      </c>
      <c r="B178" s="38">
        <f t="shared" si="269"/>
        <v>5</v>
      </c>
      <c r="C178" s="38">
        <f t="shared" si="270"/>
        <v>47</v>
      </c>
      <c r="E178" s="38">
        <f t="shared" ref="E178" si="357">plan_id</f>
        <v>1536</v>
      </c>
      <c r="F178" s="38">
        <f t="shared" ca="1" si="267"/>
        <v>2016</v>
      </c>
      <c r="G178" s="38">
        <f t="shared" ref="G178" ca="1" si="358">VLOOKUP(INDIRECT(CHAR(39)&amp;$A178&amp;CHAR(39)&amp;"!r2c"&amp;$C178,0),variables,2,0)</f>
        <v>10904</v>
      </c>
      <c r="H178" s="4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1401158232</v>
      </c>
    </row>
    <row r="179" spans="1:8" x14ac:dyDescent="0.3">
      <c r="A179" s="38" t="s">
        <v>871</v>
      </c>
      <c r="B179" s="38">
        <f t="shared" si="269"/>
        <v>5</v>
      </c>
      <c r="C179" s="38">
        <f t="shared" si="270"/>
        <v>48</v>
      </c>
      <c r="E179" s="38">
        <f t="shared" ref="E179" si="359">plan_id</f>
        <v>1536</v>
      </c>
      <c r="F179" s="38">
        <f t="shared" ca="1" si="267"/>
        <v>2016</v>
      </c>
      <c r="G179" s="38">
        <f t="shared" ref="G179" ca="1" si="360">VLOOKUP(INDIRECT(CHAR(39)&amp;$A179&amp;CHAR(39)&amp;"!r2c"&amp;$C179,0),variables,2,0)</f>
        <v>10905</v>
      </c>
      <c r="H179" s="4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981669810</v>
      </c>
    </row>
    <row r="180" spans="1:8" x14ac:dyDescent="0.3">
      <c r="A180" s="38" t="s">
        <v>871</v>
      </c>
      <c r="B180" s="38">
        <f t="shared" si="269"/>
        <v>5</v>
      </c>
      <c r="C180" s="38">
        <f t="shared" si="270"/>
        <v>49</v>
      </c>
      <c r="E180" s="38">
        <f t="shared" ref="E180" si="361">plan_id</f>
        <v>1536</v>
      </c>
      <c r="F180" s="38">
        <f t="shared" ca="1" si="267"/>
        <v>2016</v>
      </c>
      <c r="G180" s="38">
        <f t="shared" ref="G180" ca="1" si="362">VLOOKUP(INDIRECT(CHAR(39)&amp;$A180&amp;CHAR(39)&amp;"!r2c"&amp;$C180,0),variables,2,0)</f>
        <v>10906</v>
      </c>
      <c r="H180" s="4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628295237</v>
      </c>
    </row>
    <row r="181" spans="1:8" x14ac:dyDescent="0.3">
      <c r="A181" s="38" t="s">
        <v>871</v>
      </c>
      <c r="B181" s="38">
        <f t="shared" si="269"/>
        <v>5</v>
      </c>
      <c r="C181" s="38">
        <f t="shared" si="270"/>
        <v>50</v>
      </c>
      <c r="E181" s="38">
        <f t="shared" ref="E181" si="363">plan_id</f>
        <v>1536</v>
      </c>
      <c r="F181" s="38">
        <f t="shared" ca="1" si="267"/>
        <v>2016</v>
      </c>
      <c r="G181" s="38">
        <f t="shared" ref="G181" ca="1" si="364">VLOOKUP(INDIRECT(CHAR(39)&amp;$A181&amp;CHAR(39)&amp;"!r2c"&amp;$C181,0),variables,2,0)</f>
        <v>10907</v>
      </c>
      <c r="H181" s="4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8" t="s">
        <v>871</v>
      </c>
      <c r="B182" s="38">
        <f t="shared" si="269"/>
        <v>5</v>
      </c>
      <c r="C182" s="38">
        <f t="shared" si="270"/>
        <v>51</v>
      </c>
      <c r="E182" s="38">
        <f t="shared" ref="E182" si="365">plan_id</f>
        <v>1536</v>
      </c>
      <c r="F182" s="38">
        <f t="shared" ca="1" si="267"/>
        <v>2016</v>
      </c>
      <c r="G182" s="38">
        <f t="shared" ref="G182" ca="1" si="366">VLOOKUP(INDIRECT(CHAR(39)&amp;$A182&amp;CHAR(39)&amp;"!r2c"&amp;$C182,0),variables,2,0)</f>
        <v>10860</v>
      </c>
      <c r="H182" s="4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3052446539</v>
      </c>
    </row>
    <row r="183" spans="1:8" x14ac:dyDescent="0.3">
      <c r="A183" s="38" t="s">
        <v>871</v>
      </c>
      <c r="B183" s="38">
        <f t="shared" si="269"/>
        <v>5</v>
      </c>
      <c r="C183" s="38">
        <f t="shared" si="270"/>
        <v>52</v>
      </c>
      <c r="E183" s="38">
        <f t="shared" ref="E183" si="367">plan_id</f>
        <v>1536</v>
      </c>
      <c r="F183" s="38">
        <f t="shared" ca="1" si="267"/>
        <v>2016</v>
      </c>
      <c r="G183" s="38">
        <f t="shared" ref="G183" ca="1" si="368">VLOOKUP(INDIRECT(CHAR(39)&amp;$A183&amp;CHAR(39)&amp;"!r2c"&amp;$C183,0),variables,2,0)</f>
        <v>10909</v>
      </c>
      <c r="H183" s="4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126443929</v>
      </c>
    </row>
    <row r="184" spans="1:8" x14ac:dyDescent="0.3">
      <c r="A184" s="38" t="s">
        <v>871</v>
      </c>
      <c r="B184" s="38">
        <f t="shared" si="269"/>
        <v>5</v>
      </c>
      <c r="C184" s="38">
        <f t="shared" si="270"/>
        <v>53</v>
      </c>
      <c r="E184" s="38">
        <f t="shared" ref="E184" si="369">plan_id</f>
        <v>1536</v>
      </c>
      <c r="F184" s="38">
        <f t="shared" ca="1" si="267"/>
        <v>2016</v>
      </c>
      <c r="G184" s="38">
        <f t="shared" ref="G184" ca="1" si="370">VLOOKUP(INDIRECT(CHAR(39)&amp;$A184&amp;CHAR(39)&amp;"!r2c"&amp;$C184,0),variables,2,0)</f>
        <v>10910</v>
      </c>
      <c r="H184" s="4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243284784</v>
      </c>
    </row>
    <row r="185" spans="1:8" x14ac:dyDescent="0.3">
      <c r="A185" s="38" t="s">
        <v>871</v>
      </c>
      <c r="B185" s="38">
        <f t="shared" si="269"/>
        <v>5</v>
      </c>
      <c r="C185" s="38">
        <f t="shared" si="270"/>
        <v>54</v>
      </c>
      <c r="E185" s="38">
        <f t="shared" ref="E185" si="371">plan_id</f>
        <v>1536</v>
      </c>
      <c r="F185" s="38">
        <f t="shared" ca="1" si="267"/>
        <v>2016</v>
      </c>
      <c r="G185" s="38">
        <f t="shared" ref="G185" ca="1" si="372">VLOOKUP(INDIRECT(CHAR(39)&amp;$A185&amp;CHAR(39)&amp;"!r2c"&amp;$C185,0),variables,2,0)</f>
        <v>10911</v>
      </c>
      <c r="H185" s="4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23573047</v>
      </c>
    </row>
    <row r="186" spans="1:8" x14ac:dyDescent="0.3">
      <c r="A186" s="38" t="s">
        <v>871</v>
      </c>
      <c r="B186" s="38">
        <f t="shared" si="269"/>
        <v>5</v>
      </c>
      <c r="C186" s="38">
        <f t="shared" si="270"/>
        <v>55</v>
      </c>
      <c r="E186" s="38">
        <f t="shared" ref="E186" si="373">plan_id</f>
        <v>1536</v>
      </c>
      <c r="F186" s="38">
        <f t="shared" ca="1" si="267"/>
        <v>2016</v>
      </c>
      <c r="G186" s="38">
        <f t="shared" ref="G186" ca="1" si="374">VLOOKUP(INDIRECT(CHAR(39)&amp;$A186&amp;CHAR(39)&amp;"!r2c"&amp;$C186,0),variables,2,0)</f>
        <v>10912</v>
      </c>
      <c r="H186" s="4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-7658109</v>
      </c>
    </row>
    <row r="187" spans="1:8" x14ac:dyDescent="0.3">
      <c r="A187" s="38" t="s">
        <v>871</v>
      </c>
      <c r="B187" s="38">
        <f t="shared" si="269"/>
        <v>5</v>
      </c>
      <c r="C187" s="38">
        <f t="shared" si="270"/>
        <v>56</v>
      </c>
      <c r="E187" s="38">
        <f t="shared" ref="E187" si="375">plan_id</f>
        <v>1536</v>
      </c>
      <c r="F187" s="38">
        <f t="shared" ca="1" si="267"/>
        <v>2016</v>
      </c>
      <c r="G187" s="38">
        <f t="shared" ref="G187" ca="1" si="376">VLOOKUP(INDIRECT(CHAR(39)&amp;$A187&amp;CHAR(39)&amp;"!r2c"&amp;$C187,0),variables,2,0)</f>
        <v>10913</v>
      </c>
      <c r="H187" s="4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108139418</v>
      </c>
    </row>
    <row r="188" spans="1:8" x14ac:dyDescent="0.3">
      <c r="A188" s="38" t="s">
        <v>871</v>
      </c>
      <c r="B188" s="38">
        <f t="shared" si="269"/>
        <v>5</v>
      </c>
      <c r="C188" s="38">
        <f t="shared" si="270"/>
        <v>57</v>
      </c>
      <c r="E188" s="38">
        <f t="shared" ref="E188" si="377">plan_id</f>
        <v>1536</v>
      </c>
      <c r="F188" s="38">
        <f t="shared" ca="1" si="267"/>
        <v>2016</v>
      </c>
      <c r="G188" s="38">
        <f t="shared" ref="G188" ca="1" si="378">VLOOKUP(INDIRECT(CHAR(39)&amp;$A188&amp;CHAR(39)&amp;"!r2c"&amp;$C188,0),variables,2,0)</f>
        <v>10914</v>
      </c>
      <c r="H188" s="4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77080576</v>
      </c>
    </row>
    <row r="189" spans="1:8" x14ac:dyDescent="0.3">
      <c r="A189" s="38" t="s">
        <v>871</v>
      </c>
      <c r="B189" s="38">
        <f t="shared" si="269"/>
        <v>5</v>
      </c>
      <c r="C189" s="38">
        <f t="shared" si="270"/>
        <v>58</v>
      </c>
      <c r="E189" s="38">
        <f t="shared" ref="E189" si="379">plan_id</f>
        <v>1536</v>
      </c>
      <c r="F189" s="38">
        <f t="shared" ca="1" si="267"/>
        <v>2016</v>
      </c>
      <c r="G189" s="38">
        <f t="shared" ref="G189" ca="1" si="380">VLOOKUP(INDIRECT(CHAR(39)&amp;$A189&amp;CHAR(39)&amp;"!r2c"&amp;$C189,0),variables,2,0)</f>
        <v>10915</v>
      </c>
      <c r="H189" s="4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83397439</v>
      </c>
    </row>
    <row r="190" spans="1:8" x14ac:dyDescent="0.3">
      <c r="A190" s="38" t="s">
        <v>871</v>
      </c>
      <c r="B190" s="38">
        <f t="shared" si="269"/>
        <v>5</v>
      </c>
      <c r="C190" s="38">
        <f t="shared" si="270"/>
        <v>59</v>
      </c>
      <c r="E190" s="38">
        <f t="shared" ref="E190" si="381">plan_id</f>
        <v>1536</v>
      </c>
      <c r="F190" s="38">
        <f t="shared" ca="1" si="267"/>
        <v>2016</v>
      </c>
      <c r="G190" s="38">
        <f t="shared" ref="G190" ca="1" si="382">VLOOKUP(INDIRECT(CHAR(39)&amp;$A190&amp;CHAR(39)&amp;"!r2c"&amp;$C190,0),variables,2,0)</f>
        <v>10916</v>
      </c>
      <c r="H190" s="4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11054026</v>
      </c>
    </row>
    <row r="191" spans="1:8" x14ac:dyDescent="0.3">
      <c r="A191" s="38" t="s">
        <v>871</v>
      </c>
      <c r="B191" s="38">
        <f t="shared" si="269"/>
        <v>5</v>
      </c>
      <c r="C191" s="38">
        <f t="shared" si="270"/>
        <v>60</v>
      </c>
      <c r="E191" s="38">
        <f t="shared" ref="E191" si="383">plan_id</f>
        <v>1536</v>
      </c>
      <c r="F191" s="38">
        <f t="shared" ca="1" si="267"/>
        <v>2016</v>
      </c>
      <c r="G191" s="38">
        <f t="shared" ref="G191" ca="1" si="384">VLOOKUP(INDIRECT(CHAR(39)&amp;$A191&amp;CHAR(39)&amp;"!r2c"&amp;$C191,0),variables,2,0)</f>
        <v>10917</v>
      </c>
      <c r="H191" s="4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-149664141</v>
      </c>
    </row>
    <row r="192" spans="1:8" x14ac:dyDescent="0.3">
      <c r="A192" s="38" t="s">
        <v>871</v>
      </c>
      <c r="B192" s="38">
        <f t="shared" si="269"/>
        <v>5</v>
      </c>
      <c r="C192" s="38">
        <f t="shared" si="270"/>
        <v>61</v>
      </c>
      <c r="E192" s="38">
        <f t="shared" ref="E192" si="385">plan_id</f>
        <v>1536</v>
      </c>
      <c r="F192" s="38">
        <f t="shared" ca="1" si="267"/>
        <v>2016</v>
      </c>
      <c r="G192" s="38">
        <f t="shared" ref="G192" ca="1" si="386">VLOOKUP(INDIRECT(CHAR(39)&amp;$A192&amp;CHAR(39)&amp;"!r2c"&amp;$C192,0),variables,2,0)</f>
        <v>10918</v>
      </c>
      <c r="H192" s="4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8" t="s">
        <v>871</v>
      </c>
      <c r="B193" s="38">
        <f t="shared" si="269"/>
        <v>5</v>
      </c>
      <c r="C193" s="38">
        <f t="shared" si="270"/>
        <v>62</v>
      </c>
      <c r="E193" s="38">
        <f t="shared" ref="E193" si="387">plan_id</f>
        <v>1536</v>
      </c>
      <c r="F193" s="38">
        <f t="shared" ca="1" si="267"/>
        <v>2016</v>
      </c>
      <c r="G193" s="38">
        <f t="shared" ref="G193" ca="1" si="388">VLOOKUP(INDIRECT(CHAR(39)&amp;$A193&amp;CHAR(39)&amp;"!r2c"&amp;$C193,0),variables,2,0)</f>
        <v>10919</v>
      </c>
      <c r="H193" s="4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-149664141</v>
      </c>
    </row>
    <row r="194" spans="1:8" x14ac:dyDescent="0.3">
      <c r="A194" s="38" t="s">
        <v>871</v>
      </c>
      <c r="B194" s="38">
        <f t="shared" si="269"/>
        <v>5</v>
      </c>
      <c r="C194" s="38">
        <f t="shared" si="270"/>
        <v>63</v>
      </c>
      <c r="E194" s="38">
        <f t="shared" ref="E194" si="389">plan_id</f>
        <v>1536</v>
      </c>
      <c r="F194" s="38">
        <f t="shared" ca="1" si="267"/>
        <v>2016</v>
      </c>
      <c r="G194" s="38">
        <f t="shared" ref="G194" ca="1" si="390">VLOOKUP(INDIRECT(CHAR(39)&amp;$A194&amp;CHAR(39)&amp;"!r2c"&amp;$C194,0),variables,2,0)</f>
        <v>10920</v>
      </c>
      <c r="H194" s="4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-2537799</v>
      </c>
    </row>
    <row r="195" spans="1:8" x14ac:dyDescent="0.3">
      <c r="A195" s="38" t="s">
        <v>871</v>
      </c>
      <c r="B195" s="38">
        <f t="shared" si="269"/>
        <v>5</v>
      </c>
      <c r="C195" s="38">
        <f t="shared" si="270"/>
        <v>64</v>
      </c>
      <c r="E195" s="38">
        <f t="shared" ref="E195" si="391">plan_id</f>
        <v>1536</v>
      </c>
      <c r="F195" s="38">
        <f t="shared" ca="1" si="267"/>
        <v>2016</v>
      </c>
      <c r="G195" s="38">
        <f t="shared" ref="G195" ca="1" si="392">VLOOKUP(INDIRECT(CHAR(39)&amp;$A195&amp;CHAR(39)&amp;"!r2c"&amp;$C195,0),variables,2,0)</f>
        <v>10921</v>
      </c>
      <c r="H195" s="4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23854747</v>
      </c>
    </row>
    <row r="196" spans="1:8" x14ac:dyDescent="0.3">
      <c r="A196" s="38" t="s">
        <v>871</v>
      </c>
      <c r="B196" s="38">
        <f t="shared" si="269"/>
        <v>5</v>
      </c>
      <c r="C196" s="38">
        <f t="shared" si="270"/>
        <v>65</v>
      </c>
      <c r="E196" s="38">
        <f t="shared" ref="E196" si="393">plan_id</f>
        <v>1536</v>
      </c>
      <c r="F196" s="38">
        <f t="shared" ca="1" si="267"/>
        <v>2016</v>
      </c>
      <c r="G196" s="38">
        <f t="shared" ref="G196" ca="1" si="394">VLOOKUP(INDIRECT(CHAR(39)&amp;$A196&amp;CHAR(39)&amp;"!r2c"&amp;$C196,0),variables,2,0)</f>
        <v>10922</v>
      </c>
      <c r="H196" s="4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8" t="s">
        <v>871</v>
      </c>
      <c r="B197" s="38">
        <f t="shared" si="269"/>
        <v>5</v>
      </c>
      <c r="C197" s="38">
        <f t="shared" si="270"/>
        <v>66</v>
      </c>
      <c r="E197" s="38">
        <f t="shared" ref="E197" si="395">plan_id</f>
        <v>1536</v>
      </c>
      <c r="F197" s="38">
        <f t="shared" ca="1" si="267"/>
        <v>2016</v>
      </c>
      <c r="G197" s="38">
        <f t="shared" ref="G197" ca="1" si="396">VLOOKUP(INDIRECT(CHAR(39)&amp;$A197&amp;CHAR(39)&amp;"!r2c"&amp;$C197,0),variables,2,0)</f>
        <v>10860</v>
      </c>
      <c r="H197" s="4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2371710809</v>
      </c>
    </row>
    <row r="198" spans="1:8" x14ac:dyDescent="0.3">
      <c r="A198" s="38" t="s">
        <v>871</v>
      </c>
      <c r="B198" s="38">
        <f t="shared" si="269"/>
        <v>5</v>
      </c>
      <c r="C198" s="38">
        <f t="shared" si="270"/>
        <v>67</v>
      </c>
      <c r="E198" s="38">
        <f t="shared" ref="E198" si="397">plan_id</f>
        <v>1536</v>
      </c>
      <c r="F198" s="38">
        <f t="shared" ref="F198:F261" ca="1" si="398">INDIRECT(CHAR(39)&amp;$A198&amp;CHAR(39)&amp;"!r"&amp;$B198&amp;"c2",0)</f>
        <v>2016</v>
      </c>
      <c r="G198" s="38">
        <f t="shared" ref="G198" ca="1" si="399">VLOOKUP(INDIRECT(CHAR(39)&amp;$A198&amp;CHAR(39)&amp;"!r2c"&amp;$C198,0),variables,2,0)</f>
        <v>10923</v>
      </c>
      <c r="H198" s="4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981669810</v>
      </c>
    </row>
    <row r="199" spans="1:8" x14ac:dyDescent="0.3">
      <c r="A199" s="38" t="s">
        <v>871</v>
      </c>
      <c r="B199" s="38">
        <f t="shared" ref="B199:B262" si="400">B134+1</f>
        <v>6</v>
      </c>
      <c r="C199" s="38">
        <f t="shared" ref="C199:C262" si="401">C134</f>
        <v>3</v>
      </c>
      <c r="E199" s="38">
        <f t="shared" ref="E199" si="402">plan_id</f>
        <v>1536</v>
      </c>
      <c r="F199" s="38">
        <f t="shared" ca="1" si="398"/>
        <v>2017</v>
      </c>
      <c r="G199" s="38">
        <f t="shared" ref="G199" ca="1" si="403">VLOOKUP(INDIRECT(CHAR(39)&amp;$A199&amp;CHAR(39)&amp;"!r2c"&amp;$C199,0),variables,2,0)</f>
        <v>10861</v>
      </c>
      <c r="H199" s="4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">
      <c r="A200" s="38" t="s">
        <v>871</v>
      </c>
      <c r="B200" s="38">
        <f t="shared" si="400"/>
        <v>6</v>
      </c>
      <c r="C200" s="38">
        <f t="shared" si="401"/>
        <v>4</v>
      </c>
      <c r="E200" s="38">
        <f t="shared" ref="E200" si="404">plan_id</f>
        <v>1536</v>
      </c>
      <c r="F200" s="38">
        <f t="shared" ca="1" si="398"/>
        <v>2017</v>
      </c>
      <c r="G200" s="38">
        <f t="shared" ref="G200" ca="1" si="405">VLOOKUP(INDIRECT(CHAR(39)&amp;$A200&amp;CHAR(39)&amp;"!r2c"&amp;$C200,0),variables,2,0)</f>
        <v>10862</v>
      </c>
      <c r="H200" s="4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01-Jul-2016</v>
      </c>
    </row>
    <row r="201" spans="1:8" x14ac:dyDescent="0.3">
      <c r="A201" s="38" t="s">
        <v>871</v>
      </c>
      <c r="B201" s="38">
        <f t="shared" si="400"/>
        <v>6</v>
      </c>
      <c r="C201" s="38">
        <f t="shared" si="401"/>
        <v>5</v>
      </c>
      <c r="E201" s="38">
        <f t="shared" ref="E201" si="406">plan_id</f>
        <v>1536</v>
      </c>
      <c r="F201" s="38">
        <f t="shared" ca="1" si="398"/>
        <v>2017</v>
      </c>
      <c r="G201" s="38">
        <f t="shared" ref="G201" ca="1" si="407">VLOOKUP(INDIRECT(CHAR(39)&amp;$A201&amp;CHAR(39)&amp;"!r2c"&amp;$C201,0),variables,2,0)</f>
        <v>10863</v>
      </c>
      <c r="H201" s="4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01-Jul-2017</v>
      </c>
    </row>
    <row r="202" spans="1:8" x14ac:dyDescent="0.3">
      <c r="A202" s="38" t="s">
        <v>871</v>
      </c>
      <c r="B202" s="38">
        <f t="shared" si="400"/>
        <v>6</v>
      </c>
      <c r="C202" s="38">
        <f t="shared" si="401"/>
        <v>6</v>
      </c>
      <c r="E202" s="38">
        <f t="shared" ref="E202" si="408">plan_id</f>
        <v>1536</v>
      </c>
      <c r="F202" s="38">
        <f t="shared" ca="1" si="398"/>
        <v>2017</v>
      </c>
      <c r="G202" s="38">
        <f t="shared" ref="G202" ca="1" si="409">VLOOKUP(INDIRECT(CHAR(39)&amp;$A202&amp;CHAR(39)&amp;"!r2c"&amp;$C202,0),variables,2,0)</f>
        <v>10864</v>
      </c>
      <c r="H202" s="4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11103</v>
      </c>
    </row>
    <row r="203" spans="1:8" x14ac:dyDescent="0.3">
      <c r="A203" s="38" t="s">
        <v>871</v>
      </c>
      <c r="B203" s="38">
        <f t="shared" si="400"/>
        <v>6</v>
      </c>
      <c r="C203" s="38">
        <f t="shared" si="401"/>
        <v>7</v>
      </c>
      <c r="E203" s="38">
        <f t="shared" ref="E203" si="410">plan_id</f>
        <v>1536</v>
      </c>
      <c r="F203" s="38">
        <f t="shared" ca="1" si="398"/>
        <v>2017</v>
      </c>
      <c r="G203" s="38">
        <f t="shared" ref="G203" ca="1" si="411">VLOOKUP(INDIRECT(CHAR(39)&amp;$A203&amp;CHAR(39)&amp;"!r2c"&amp;$C203,0),variables,2,0)</f>
        <v>10865</v>
      </c>
      <c r="H203" s="4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11654</v>
      </c>
    </row>
    <row r="204" spans="1:8" x14ac:dyDescent="0.3">
      <c r="A204" s="38" t="s">
        <v>871</v>
      </c>
      <c r="B204" s="38">
        <f t="shared" si="400"/>
        <v>6</v>
      </c>
      <c r="C204" s="38">
        <f t="shared" si="401"/>
        <v>8</v>
      </c>
      <c r="E204" s="38">
        <f t="shared" ref="E204" si="412">plan_id</f>
        <v>1536</v>
      </c>
      <c r="F204" s="38">
        <f t="shared" ca="1" si="398"/>
        <v>2017</v>
      </c>
      <c r="G204" s="38">
        <f t="shared" ref="G204" ca="1" si="413">VLOOKUP(INDIRECT(CHAR(39)&amp;$A204&amp;CHAR(39)&amp;"!r2c"&amp;$C204,0),variables,2,0)</f>
        <v>10866</v>
      </c>
      <c r="H204" s="4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8" t="s">
        <v>871</v>
      </c>
      <c r="B205" s="38">
        <f t="shared" si="400"/>
        <v>6</v>
      </c>
      <c r="C205" s="38">
        <f t="shared" si="401"/>
        <v>9</v>
      </c>
      <c r="E205" s="38">
        <f t="shared" ref="E205" si="414">plan_id</f>
        <v>1536</v>
      </c>
      <c r="F205" s="38">
        <f t="shared" ca="1" si="398"/>
        <v>2017</v>
      </c>
      <c r="G205" s="38">
        <f t="shared" ref="G205" ca="1" si="415">VLOOKUP(INDIRECT(CHAR(39)&amp;$A205&amp;CHAR(39)&amp;"!r2c"&amp;$C205,0),variables,2,0)</f>
        <v>10867</v>
      </c>
      <c r="H205" s="4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23243</v>
      </c>
    </row>
    <row r="206" spans="1:8" x14ac:dyDescent="0.3">
      <c r="A206" s="38" t="s">
        <v>871</v>
      </c>
      <c r="B206" s="38">
        <f t="shared" si="400"/>
        <v>6</v>
      </c>
      <c r="C206" s="38">
        <f t="shared" si="401"/>
        <v>10</v>
      </c>
      <c r="E206" s="38">
        <f t="shared" ref="E206" si="416">plan_id</f>
        <v>1536</v>
      </c>
      <c r="F206" s="38">
        <f t="shared" ca="1" si="398"/>
        <v>2017</v>
      </c>
      <c r="G206" s="38">
        <f t="shared" ref="G206" ca="1" si="417">VLOOKUP(INDIRECT(CHAR(39)&amp;$A206&amp;CHAR(39)&amp;"!r2c"&amp;$C206,0),variables,2,0)</f>
        <v>10868</v>
      </c>
      <c r="H206" s="4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46000</v>
      </c>
    </row>
    <row r="207" spans="1:8" x14ac:dyDescent="0.3">
      <c r="A207" s="38" t="s">
        <v>871</v>
      </c>
      <c r="B207" s="38">
        <f t="shared" si="400"/>
        <v>6</v>
      </c>
      <c r="C207" s="38">
        <f t="shared" si="401"/>
        <v>11</v>
      </c>
      <c r="E207" s="38">
        <f t="shared" ref="E207" si="418">plan_id</f>
        <v>1536</v>
      </c>
      <c r="F207" s="38">
        <f t="shared" ca="1" si="398"/>
        <v>2017</v>
      </c>
      <c r="G207" s="38">
        <f t="shared" ref="G207" ca="1" si="419">VLOOKUP(INDIRECT(CHAR(39)&amp;$A207&amp;CHAR(39)&amp;"!r2c"&amp;$C207,0),variables,2,0)</f>
        <v>10869</v>
      </c>
      <c r="H207" s="4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">
      <c r="A208" s="38" t="s">
        <v>871</v>
      </c>
      <c r="B208" s="38">
        <f t="shared" si="400"/>
        <v>6</v>
      </c>
      <c r="C208" s="38">
        <f t="shared" si="401"/>
        <v>12</v>
      </c>
      <c r="E208" s="38">
        <f t="shared" ref="E208" si="420">plan_id</f>
        <v>1536</v>
      </c>
      <c r="F208" s="38">
        <f t="shared" ca="1" si="398"/>
        <v>2017</v>
      </c>
      <c r="G208" s="38">
        <f t="shared" ref="G208" ca="1" si="421">VLOOKUP(INDIRECT(CHAR(39)&amp;$A208&amp;CHAR(39)&amp;"!r2c"&amp;$C208,0),variables,2,0)</f>
        <v>10870</v>
      </c>
      <c r="H208" s="4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38" t="s">
        <v>871</v>
      </c>
      <c r="B209" s="38">
        <f t="shared" si="400"/>
        <v>6</v>
      </c>
      <c r="C209" s="38">
        <f t="shared" si="401"/>
        <v>13</v>
      </c>
      <c r="E209" s="38">
        <f t="shared" ref="E209" si="422">plan_id</f>
        <v>1536</v>
      </c>
      <c r="F209" s="38">
        <f t="shared" ca="1" si="398"/>
        <v>2017</v>
      </c>
      <c r="G209" s="38">
        <f t="shared" ref="G209" ca="1" si="423">VLOOKUP(INDIRECT(CHAR(39)&amp;$A209&amp;CHAR(39)&amp;"!r2c"&amp;$C209,0),variables,2,0)</f>
        <v>10871</v>
      </c>
      <c r="H209" s="4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38" t="s">
        <v>871</v>
      </c>
      <c r="B210" s="38">
        <f t="shared" si="400"/>
        <v>6</v>
      </c>
      <c r="C210" s="38">
        <f t="shared" si="401"/>
        <v>14</v>
      </c>
      <c r="E210" s="38">
        <f t="shared" ref="E210" si="424">plan_id</f>
        <v>1536</v>
      </c>
      <c r="F210" s="38">
        <f t="shared" ca="1" si="398"/>
        <v>2017</v>
      </c>
      <c r="G210" s="38">
        <f t="shared" ref="G210" ca="1" si="425">VLOOKUP(INDIRECT(CHAR(39)&amp;$A210&amp;CHAR(39)&amp;"!r2c"&amp;$C210,0),variables,2,0)</f>
        <v>10872</v>
      </c>
      <c r="H210" s="4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8" t="s">
        <v>871</v>
      </c>
      <c r="B211" s="38">
        <f t="shared" si="400"/>
        <v>6</v>
      </c>
      <c r="C211" s="38">
        <f t="shared" si="401"/>
        <v>15</v>
      </c>
      <c r="E211" s="38">
        <f t="shared" ref="E211" si="426">plan_id</f>
        <v>1536</v>
      </c>
      <c r="F211" s="38">
        <f t="shared" ca="1" si="398"/>
        <v>2017</v>
      </c>
      <c r="G211" s="38">
        <f t="shared" ref="G211" ca="1" si="427">VLOOKUP(INDIRECT(CHAR(39)&amp;$A211&amp;CHAR(39)&amp;"!r2c"&amp;$C211,0),variables,2,0)</f>
        <v>10873</v>
      </c>
      <c r="H211" s="4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38" t="s">
        <v>871</v>
      </c>
      <c r="B212" s="38">
        <f t="shared" si="400"/>
        <v>6</v>
      </c>
      <c r="C212" s="38">
        <f t="shared" si="401"/>
        <v>16</v>
      </c>
      <c r="E212" s="38">
        <f t="shared" ref="E212" si="428">plan_id</f>
        <v>1536</v>
      </c>
      <c r="F212" s="38">
        <f t="shared" ca="1" si="398"/>
        <v>2017</v>
      </c>
      <c r="G212" s="38">
        <f t="shared" ref="G212" ca="1" si="429">VLOOKUP(INDIRECT(CHAR(39)&amp;$A212&amp;CHAR(39)&amp;"!r2c"&amp;$C212,0),variables,2,0)</f>
        <v>10874</v>
      </c>
      <c r="H212" s="4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6.4399999999999999E-2</v>
      </c>
    </row>
    <row r="213" spans="1:8" x14ac:dyDescent="0.3">
      <c r="A213" s="38" t="s">
        <v>871</v>
      </c>
      <c r="B213" s="38">
        <f t="shared" si="400"/>
        <v>6</v>
      </c>
      <c r="C213" s="38">
        <f t="shared" si="401"/>
        <v>17</v>
      </c>
      <c r="E213" s="38">
        <f t="shared" ref="E213" si="430">plan_id</f>
        <v>1536</v>
      </c>
      <c r="F213" s="38">
        <f t="shared" ca="1" si="398"/>
        <v>2017</v>
      </c>
      <c r="G213" s="38">
        <f t="shared" ref="G213" ca="1" si="431">VLOOKUP(INDIRECT(CHAR(39)&amp;$A213&amp;CHAR(39)&amp;"!r2c"&amp;$C213,0),variables,2,0)</f>
        <v>10875</v>
      </c>
      <c r="H213" s="4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4354371690</v>
      </c>
    </row>
    <row r="214" spans="1:8" x14ac:dyDescent="0.3">
      <c r="A214" s="38" t="s">
        <v>871</v>
      </c>
      <c r="B214" s="38">
        <f t="shared" si="400"/>
        <v>6</v>
      </c>
      <c r="C214" s="38">
        <f t="shared" si="401"/>
        <v>18</v>
      </c>
      <c r="E214" s="38">
        <f t="shared" ref="E214" si="432">plan_id</f>
        <v>1536</v>
      </c>
      <c r="F214" s="38">
        <f t="shared" ca="1" si="398"/>
        <v>2017</v>
      </c>
      <c r="G214" s="38">
        <f t="shared" ref="G214" ca="1" si="433">VLOOKUP(INDIRECT(CHAR(39)&amp;$A214&amp;CHAR(39)&amp;"!r2c"&amp;$C214,0),variables,2,0)</f>
        <v>10876</v>
      </c>
      <c r="H214" s="4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2727835589</v>
      </c>
    </row>
    <row r="215" spans="1:8" x14ac:dyDescent="0.3">
      <c r="A215" s="38" t="s">
        <v>871</v>
      </c>
      <c r="B215" s="38">
        <f t="shared" si="400"/>
        <v>6</v>
      </c>
      <c r="C215" s="38">
        <f t="shared" si="401"/>
        <v>19</v>
      </c>
      <c r="E215" s="38">
        <f t="shared" ref="E215" si="434">plan_id</f>
        <v>1536</v>
      </c>
      <c r="F215" s="38">
        <f t="shared" ca="1" si="398"/>
        <v>2017</v>
      </c>
      <c r="G215" s="38">
        <f t="shared" ref="G215" ca="1" si="435">VLOOKUP(INDIRECT(CHAR(39)&amp;$A215&amp;CHAR(39)&amp;"!r2c"&amp;$C215,0),variables,2,0)</f>
        <v>10877</v>
      </c>
      <c r="H215" s="4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1626536101</v>
      </c>
    </row>
    <row r="216" spans="1:8" x14ac:dyDescent="0.3">
      <c r="A216" s="38" t="s">
        <v>871</v>
      </c>
      <c r="B216" s="38">
        <f t="shared" si="400"/>
        <v>6</v>
      </c>
      <c r="C216" s="38">
        <f t="shared" si="401"/>
        <v>20</v>
      </c>
      <c r="E216" s="38">
        <f t="shared" ref="E216" si="436">plan_id</f>
        <v>1536</v>
      </c>
      <c r="F216" s="38">
        <f t="shared" ca="1" si="398"/>
        <v>2017</v>
      </c>
      <c r="G216" s="38">
        <f t="shared" ref="G216" ca="1" si="437">VLOOKUP(INDIRECT(CHAR(39)&amp;$A216&amp;CHAR(39)&amp;"!r2c"&amp;$C216,0),variables,2,0)</f>
        <v>10878</v>
      </c>
      <c r="H216" s="4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0.62649999999999995</v>
      </c>
    </row>
    <row r="217" spans="1:8" x14ac:dyDescent="0.3">
      <c r="A217" s="38" t="s">
        <v>871</v>
      </c>
      <c r="B217" s="38">
        <f t="shared" si="400"/>
        <v>6</v>
      </c>
      <c r="C217" s="38">
        <f t="shared" si="401"/>
        <v>21</v>
      </c>
      <c r="E217" s="38">
        <f t="shared" ref="E217" si="438">plan_id</f>
        <v>1536</v>
      </c>
      <c r="F217" s="38">
        <f t="shared" ca="1" si="398"/>
        <v>2017</v>
      </c>
      <c r="G217" s="38">
        <f t="shared" ref="G217" ca="1" si="439">VLOOKUP(INDIRECT(CHAR(39)&amp;$A217&amp;CHAR(39)&amp;"!r2c"&amp;$C217,0),variables,2,0)</f>
        <v>10879</v>
      </c>
      <c r="H217" s="4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1063371798</v>
      </c>
    </row>
    <row r="218" spans="1:8" x14ac:dyDescent="0.3">
      <c r="A218" s="38" t="s">
        <v>871</v>
      </c>
      <c r="B218" s="38">
        <f t="shared" si="400"/>
        <v>6</v>
      </c>
      <c r="C218" s="38">
        <f t="shared" si="401"/>
        <v>22</v>
      </c>
      <c r="E218" s="38">
        <f t="shared" ref="E218" si="440">plan_id</f>
        <v>1536</v>
      </c>
      <c r="F218" s="38">
        <f t="shared" ca="1" si="398"/>
        <v>2017</v>
      </c>
      <c r="G218" s="38">
        <f t="shared" ref="G218" ca="1" si="441">VLOOKUP(INDIRECT(CHAR(39)&amp;$A218&amp;CHAR(39)&amp;"!r2c"&amp;$C218,0),variables,2,0)</f>
        <v>10880</v>
      </c>
      <c r="H218" s="4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248308126</v>
      </c>
    </row>
    <row r="219" spans="1:8" x14ac:dyDescent="0.3">
      <c r="A219" s="38" t="s">
        <v>871</v>
      </c>
      <c r="B219" s="38">
        <f t="shared" si="400"/>
        <v>6</v>
      </c>
      <c r="C219" s="38">
        <f t="shared" si="401"/>
        <v>23</v>
      </c>
      <c r="E219" s="38">
        <f t="shared" ref="E219" si="442">plan_id</f>
        <v>1536</v>
      </c>
      <c r="F219" s="38">
        <f t="shared" ca="1" si="398"/>
        <v>2017</v>
      </c>
      <c r="G219" s="38">
        <f t="shared" ref="G219" ca="1" si="443">VLOOKUP(INDIRECT(CHAR(39)&amp;$A219&amp;CHAR(39)&amp;"!r2c"&amp;$C219,0),variables,2,0)</f>
        <v>10881</v>
      </c>
      <c r="H219" s="4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709976135</v>
      </c>
    </row>
    <row r="220" spans="1:8" x14ac:dyDescent="0.3">
      <c r="A220" s="38" t="s">
        <v>871</v>
      </c>
      <c r="B220" s="38">
        <f t="shared" si="400"/>
        <v>6</v>
      </c>
      <c r="C220" s="38">
        <f t="shared" si="401"/>
        <v>24</v>
      </c>
      <c r="E220" s="38">
        <f t="shared" ref="E220" si="444">plan_id</f>
        <v>1536</v>
      </c>
      <c r="F220" s="38">
        <f t="shared" ca="1" si="398"/>
        <v>2017</v>
      </c>
      <c r="G220" s="38">
        <f t="shared" ref="G220" ca="1" si="445">VLOOKUP(INDIRECT(CHAR(39)&amp;$A220&amp;CHAR(39)&amp;"!r2c"&amp;$C220,0),variables,2,0)</f>
        <v>10882</v>
      </c>
      <c r="H220" s="4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45149736</v>
      </c>
    </row>
    <row r="221" spans="1:8" x14ac:dyDescent="0.3">
      <c r="A221" s="38" t="s">
        <v>871</v>
      </c>
      <c r="B221" s="38">
        <f t="shared" si="400"/>
        <v>6</v>
      </c>
      <c r="C221" s="38">
        <f t="shared" si="401"/>
        <v>25</v>
      </c>
      <c r="E221" s="38">
        <f t="shared" ref="E221" si="446">plan_id</f>
        <v>1536</v>
      </c>
      <c r="F221" s="38">
        <f t="shared" ca="1" si="398"/>
        <v>2017</v>
      </c>
      <c r="G221" s="38">
        <f t="shared" ref="G221" ca="1" si="447">VLOOKUP(INDIRECT(CHAR(39)&amp;$A221&amp;CHAR(39)&amp;"!r2c"&amp;$C221,0),variables,2,0)</f>
        <v>10883</v>
      </c>
      <c r="H221" s="4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0.10961753943374752</v>
      </c>
    </row>
    <row r="222" spans="1:8" x14ac:dyDescent="0.3">
      <c r="A222" s="38" t="s">
        <v>871</v>
      </c>
      <c r="B222" s="38">
        <f t="shared" si="400"/>
        <v>6</v>
      </c>
      <c r="C222" s="38">
        <f t="shared" si="401"/>
        <v>26</v>
      </c>
      <c r="E222" s="38">
        <f t="shared" ref="E222" si="448">plan_id</f>
        <v>1536</v>
      </c>
      <c r="F222" s="38">
        <f t="shared" ca="1" si="398"/>
        <v>2017</v>
      </c>
      <c r="G222" s="38">
        <f t="shared" ref="G222" ca="1" si="449">VLOOKUP(INDIRECT(CHAR(39)&amp;$A222&amp;CHAR(39)&amp;"!r2c"&amp;$C222,0),variables,2,0)</f>
        <v>10884</v>
      </c>
      <c r="H222" s="4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7.4229513278854131E-2</v>
      </c>
    </row>
    <row r="223" spans="1:8" x14ac:dyDescent="0.3">
      <c r="A223" s="38" t="s">
        <v>871</v>
      </c>
      <c r="B223" s="38">
        <f t="shared" si="400"/>
        <v>6</v>
      </c>
      <c r="C223" s="38">
        <f t="shared" si="401"/>
        <v>27</v>
      </c>
      <c r="E223" s="38">
        <f t="shared" ref="E223" si="450">plan_id</f>
        <v>1536</v>
      </c>
      <c r="F223" s="38">
        <f t="shared" ca="1" si="398"/>
        <v>2017</v>
      </c>
      <c r="G223" s="38">
        <f t="shared" ref="G223" ca="1" si="451">VLOOKUP(INDIRECT(CHAR(39)&amp;$A223&amp;CHAR(39)&amp;"!r2c"&amp;$C223,0),variables,2,0)</f>
        <v>10885</v>
      </c>
      <c r="H223" s="4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116564200</v>
      </c>
    </row>
    <row r="224" spans="1:8" x14ac:dyDescent="0.3">
      <c r="A224" s="38" t="s">
        <v>871</v>
      </c>
      <c r="B224" s="38">
        <f t="shared" si="400"/>
        <v>6</v>
      </c>
      <c r="C224" s="38">
        <f t="shared" si="401"/>
        <v>28</v>
      </c>
      <c r="E224" s="38">
        <f t="shared" ref="E224" si="452">plan_id</f>
        <v>1536</v>
      </c>
      <c r="F224" s="38">
        <f t="shared" ca="1" si="398"/>
        <v>2017</v>
      </c>
      <c r="G224" s="38">
        <f t="shared" ref="G224" ca="1" si="453">VLOOKUP(INDIRECT(CHAR(39)&amp;$A224&amp;CHAR(39)&amp;"!r2c"&amp;$C224,0),variables,2,0)</f>
        <v>10886</v>
      </c>
      <c r="H224" s="4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78933571</v>
      </c>
    </row>
    <row r="225" spans="1:8" x14ac:dyDescent="0.3">
      <c r="A225" s="38" t="s">
        <v>871</v>
      </c>
      <c r="B225" s="38">
        <f t="shared" si="400"/>
        <v>6</v>
      </c>
      <c r="C225" s="38">
        <f t="shared" si="401"/>
        <v>29</v>
      </c>
      <c r="E225" s="38">
        <f t="shared" ref="E225" si="454">plan_id</f>
        <v>1536</v>
      </c>
      <c r="F225" s="38">
        <f t="shared" ca="1" si="398"/>
        <v>2017</v>
      </c>
      <c r="G225" s="38">
        <f t="shared" ref="G225" ca="1" si="455">VLOOKUP(INDIRECT(CHAR(39)&amp;$A225&amp;CHAR(39)&amp;"!r2c"&amp;$C225,0),variables,2,0)</f>
        <v>10887</v>
      </c>
      <c r="H225" s="4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37630629</v>
      </c>
    </row>
    <row r="226" spans="1:8" x14ac:dyDescent="0.3">
      <c r="A226" s="38" t="s">
        <v>871</v>
      </c>
      <c r="B226" s="38">
        <f t="shared" si="400"/>
        <v>6</v>
      </c>
      <c r="C226" s="38">
        <f t="shared" si="401"/>
        <v>30</v>
      </c>
      <c r="E226" s="38">
        <f t="shared" ref="E226" si="456">plan_id</f>
        <v>1536</v>
      </c>
      <c r="F226" s="38">
        <f t="shared" ca="1" si="398"/>
        <v>2017</v>
      </c>
      <c r="G226" s="38">
        <f t="shared" ref="G226" ca="1" si="457">VLOOKUP(INDIRECT(CHAR(39)&amp;$A226&amp;CHAR(39)&amp;"!r2c"&amp;$C226,0),variables,2,0)</f>
        <v>10883</v>
      </c>
      <c r="H226" s="4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0.67716821288182816</v>
      </c>
    </row>
    <row r="227" spans="1:8" x14ac:dyDescent="0.3">
      <c r="A227" s="38" t="s">
        <v>871</v>
      </c>
      <c r="B227" s="38">
        <f t="shared" si="400"/>
        <v>6</v>
      </c>
      <c r="C227" s="38">
        <f t="shared" si="401"/>
        <v>31</v>
      </c>
      <c r="E227" s="38">
        <f t="shared" ref="E227" si="458">plan_id</f>
        <v>1536</v>
      </c>
      <c r="F227" s="38">
        <f t="shared" ca="1" si="398"/>
        <v>2017</v>
      </c>
      <c r="G227" s="38">
        <f t="shared" ref="G227" ca="1" si="459">VLOOKUP(INDIRECT(CHAR(39)&amp;$A227&amp;CHAR(39)&amp;"!r2c"&amp;$C227,0),variables,2,0)</f>
        <v>10889</v>
      </c>
      <c r="H227" s="4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113148379</v>
      </c>
    </row>
    <row r="228" spans="1:8" x14ac:dyDescent="0.3">
      <c r="A228" s="38" t="s">
        <v>871</v>
      </c>
      <c r="B228" s="38">
        <f t="shared" si="400"/>
        <v>6</v>
      </c>
      <c r="C228" s="38">
        <f t="shared" si="401"/>
        <v>32</v>
      </c>
      <c r="E228" s="38">
        <f t="shared" ref="E228" si="460">plan_id</f>
        <v>1536</v>
      </c>
      <c r="F228" s="38">
        <f t="shared" ca="1" si="398"/>
        <v>2017</v>
      </c>
      <c r="G228" s="38">
        <f t="shared" ref="G228" ca="1" si="461">VLOOKUP(INDIRECT(CHAR(39)&amp;$A228&amp;CHAR(39)&amp;"!r2c"&amp;$C228,0),variables,2,0)</f>
        <v>10890</v>
      </c>
      <c r="H228" s="4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269769850</v>
      </c>
    </row>
    <row r="229" spans="1:8" x14ac:dyDescent="0.3">
      <c r="A229" s="38" t="s">
        <v>871</v>
      </c>
      <c r="B229" s="38">
        <f t="shared" si="400"/>
        <v>6</v>
      </c>
      <c r="C229" s="38">
        <f t="shared" si="401"/>
        <v>33</v>
      </c>
      <c r="E229" s="38">
        <f t="shared" ref="E229" si="462">plan_id</f>
        <v>1536</v>
      </c>
      <c r="F229" s="38">
        <f t="shared" ca="1" si="398"/>
        <v>2017</v>
      </c>
      <c r="G229" s="38">
        <f t="shared" ref="G229" ca="1" si="463">VLOOKUP(INDIRECT(CHAR(39)&amp;$A229&amp;CHAR(39)&amp;"!r2c"&amp;$C229,0),variables,2,0)</f>
        <v>10891</v>
      </c>
      <c r="H229" s="4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8" t="s">
        <v>871</v>
      </c>
      <c r="B230" s="38">
        <f t="shared" si="400"/>
        <v>6</v>
      </c>
      <c r="C230" s="38">
        <f t="shared" si="401"/>
        <v>34</v>
      </c>
      <c r="E230" s="38">
        <f t="shared" ref="E230" si="464">plan_id</f>
        <v>1536</v>
      </c>
      <c r="F230" s="38">
        <f t="shared" ca="1" si="398"/>
        <v>2017</v>
      </c>
      <c r="G230" s="38">
        <f t="shared" ref="G230" ca="1" si="465">VLOOKUP(INDIRECT(CHAR(39)&amp;$A230&amp;CHAR(39)&amp;"!r2c"&amp;$C230,0),variables,2,0)</f>
        <v>10892</v>
      </c>
      <c r="H230" s="4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8" t="s">
        <v>871</v>
      </c>
      <c r="B231" s="38">
        <f t="shared" si="400"/>
        <v>6</v>
      </c>
      <c r="C231" s="38">
        <f t="shared" si="401"/>
        <v>35</v>
      </c>
      <c r="E231" s="38">
        <f t="shared" ref="E231" si="466">plan_id</f>
        <v>1536</v>
      </c>
      <c r="F231" s="38">
        <f t="shared" ca="1" si="398"/>
        <v>2017</v>
      </c>
      <c r="G231" s="38">
        <f t="shared" ref="G231" ca="1" si="467">VLOOKUP(INDIRECT(CHAR(39)&amp;$A231&amp;CHAR(39)&amp;"!r2c"&amp;$C231,0),variables,2,0)</f>
        <v>10893</v>
      </c>
      <c r="H231" s="4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8" t="s">
        <v>871</v>
      </c>
      <c r="B232" s="38">
        <f t="shared" si="400"/>
        <v>6</v>
      </c>
      <c r="C232" s="38">
        <f t="shared" si="401"/>
        <v>36</v>
      </c>
      <c r="E232" s="38">
        <f t="shared" ref="E232" si="468">plan_id</f>
        <v>1536</v>
      </c>
      <c r="F232" s="38">
        <f t="shared" ca="1" si="398"/>
        <v>2017</v>
      </c>
      <c r="G232" s="38">
        <f t="shared" ref="G232" ca="1" si="469">VLOOKUP(INDIRECT(CHAR(39)&amp;$A232&amp;CHAR(39)&amp;"!r2c"&amp;$C232,0),variables,2,0)</f>
        <v>10894</v>
      </c>
      <c r="H232" s="4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-87812526</v>
      </c>
    </row>
    <row r="233" spans="1:8" x14ac:dyDescent="0.3">
      <c r="A233" s="38" t="s">
        <v>871</v>
      </c>
      <c r="B233" s="38">
        <f t="shared" si="400"/>
        <v>6</v>
      </c>
      <c r="C233" s="38">
        <f t="shared" si="401"/>
        <v>37</v>
      </c>
      <c r="E233" s="38">
        <f t="shared" ref="E233" si="470">plan_id</f>
        <v>1536</v>
      </c>
      <c r="F233" s="38">
        <f t="shared" ca="1" si="398"/>
        <v>2017</v>
      </c>
      <c r="G233" s="38">
        <f t="shared" ref="G233" ca="1" si="471">VLOOKUP(INDIRECT(CHAR(39)&amp;$A233&amp;CHAR(39)&amp;"!r2c"&amp;$C233,0),variables,2,0)</f>
        <v>10895</v>
      </c>
      <c r="H233" s="4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-193246469</v>
      </c>
    </row>
    <row r="234" spans="1:8" x14ac:dyDescent="0.3">
      <c r="A234" s="38" t="s">
        <v>871</v>
      </c>
      <c r="B234" s="38">
        <f t="shared" si="400"/>
        <v>6</v>
      </c>
      <c r="C234" s="38">
        <f t="shared" si="401"/>
        <v>38</v>
      </c>
      <c r="E234" s="38">
        <f t="shared" ref="E234" si="472">plan_id</f>
        <v>1536</v>
      </c>
      <c r="F234" s="38">
        <f t="shared" ca="1" si="398"/>
        <v>2017</v>
      </c>
      <c r="G234" s="38">
        <f t="shared" ref="G234" ca="1" si="473">VLOOKUP(INDIRECT(CHAR(39)&amp;$A234&amp;CHAR(39)&amp;"!r2c"&amp;$C234,0),variables,2,0)</f>
        <v>10896</v>
      </c>
      <c r="H234" s="4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8" t="s">
        <v>871</v>
      </c>
      <c r="B235" s="38">
        <f t="shared" si="400"/>
        <v>6</v>
      </c>
      <c r="C235" s="38">
        <f t="shared" si="401"/>
        <v>39</v>
      </c>
      <c r="E235" s="38">
        <f t="shared" ref="E235" si="474">plan_id</f>
        <v>1536</v>
      </c>
      <c r="F235" s="38">
        <f t="shared" ca="1" si="398"/>
        <v>2017</v>
      </c>
      <c r="G235" s="38">
        <f t="shared" ref="G235" ca="1" si="475">VLOOKUP(INDIRECT(CHAR(39)&amp;$A235&amp;CHAR(39)&amp;"!r2c"&amp;$C235,0),variables,2,0)</f>
        <v>10897</v>
      </c>
      <c r="H235" s="4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2607243</v>
      </c>
    </row>
    <row r="236" spans="1:8" x14ac:dyDescent="0.3">
      <c r="A236" s="38" t="s">
        <v>871</v>
      </c>
      <c r="B236" s="38">
        <f t="shared" si="400"/>
        <v>6</v>
      </c>
      <c r="C236" s="38">
        <f t="shared" si="401"/>
        <v>40</v>
      </c>
      <c r="E236" s="38">
        <f t="shared" ref="E236" si="476">plan_id</f>
        <v>1536</v>
      </c>
      <c r="F236" s="38">
        <f t="shared" ca="1" si="398"/>
        <v>2017</v>
      </c>
      <c r="G236" s="38">
        <f t="shared" ref="G236" ca="1" si="477">VLOOKUP(INDIRECT(CHAR(39)&amp;$A236&amp;CHAR(39)&amp;"!r2c"&amp;$C236,0),variables,2,0)</f>
        <v>10898</v>
      </c>
      <c r="H236" s="4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144092031</v>
      </c>
    </row>
    <row r="237" spans="1:8" x14ac:dyDescent="0.3">
      <c r="A237" s="38" t="s">
        <v>871</v>
      </c>
      <c r="B237" s="38">
        <f t="shared" si="400"/>
        <v>6</v>
      </c>
      <c r="C237" s="38">
        <f t="shared" si="401"/>
        <v>41</v>
      </c>
      <c r="E237" s="38">
        <f t="shared" ref="E237" si="478">plan_id</f>
        <v>1536</v>
      </c>
      <c r="F237" s="38">
        <f t="shared" ca="1" si="398"/>
        <v>2017</v>
      </c>
      <c r="G237" s="38">
        <f t="shared" ref="G237" ca="1" si="479">VLOOKUP(INDIRECT(CHAR(39)&amp;$A237&amp;CHAR(39)&amp;"!r2c"&amp;$C237,0),variables,2,0)</f>
        <v>10899</v>
      </c>
      <c r="H237" s="4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8" t="s">
        <v>871</v>
      </c>
      <c r="B238" s="38">
        <f t="shared" si="400"/>
        <v>6</v>
      </c>
      <c r="C238" s="38">
        <f t="shared" si="401"/>
        <v>42</v>
      </c>
      <c r="E238" s="38">
        <f t="shared" ref="E238" si="480">plan_id</f>
        <v>1536</v>
      </c>
      <c r="F238" s="38">
        <f t="shared" ca="1" si="398"/>
        <v>2017</v>
      </c>
      <c r="G238" s="38">
        <f t="shared" ref="G238" ca="1" si="481">VLOOKUP(INDIRECT(CHAR(39)&amp;$A238&amp;CHAR(39)&amp;"!r2c"&amp;$C238,0),variables,2,0)</f>
        <v>11006</v>
      </c>
      <c r="H238" s="4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-250382</v>
      </c>
    </row>
    <row r="239" spans="1:8" x14ac:dyDescent="0.3">
      <c r="A239" s="38" t="s">
        <v>871</v>
      </c>
      <c r="B239" s="38">
        <f t="shared" si="400"/>
        <v>6</v>
      </c>
      <c r="C239" s="38">
        <f t="shared" si="401"/>
        <v>43</v>
      </c>
      <c r="E239" s="38">
        <f t="shared" ref="E239" si="482">plan_id</f>
        <v>1536</v>
      </c>
      <c r="F239" s="38">
        <f t="shared" ca="1" si="398"/>
        <v>2017</v>
      </c>
      <c r="G239" s="38">
        <f t="shared" ref="G239" ca="1" si="483">VLOOKUP(INDIRECT(CHAR(39)&amp;$A239&amp;CHAR(39)&amp;"!r2c"&amp;$C239,0),variables,2,0)</f>
        <v>10900</v>
      </c>
      <c r="H239" s="4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248308126</v>
      </c>
    </row>
    <row r="240" spans="1:8" x14ac:dyDescent="0.3">
      <c r="A240" s="38" t="s">
        <v>871</v>
      </c>
      <c r="B240" s="38">
        <f t="shared" si="400"/>
        <v>6</v>
      </c>
      <c r="C240" s="38">
        <f t="shared" si="401"/>
        <v>44</v>
      </c>
      <c r="E240" s="38">
        <f t="shared" ref="E240" si="484">plan_id</f>
        <v>1536</v>
      </c>
      <c r="F240" s="38">
        <f t="shared" ca="1" si="398"/>
        <v>2017</v>
      </c>
      <c r="G240" s="38">
        <f t="shared" ref="G240" ca="1" si="485">VLOOKUP(INDIRECT(CHAR(39)&amp;$A240&amp;CHAR(39)&amp;"!r2c"&amp;$C240,0),variables,2,0)</f>
        <v>10901</v>
      </c>
      <c r="H240" s="4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5.4399999999999997E-2</v>
      </c>
    </row>
    <row r="241" spans="1:8" x14ac:dyDescent="0.3">
      <c r="A241" s="38" t="s">
        <v>871</v>
      </c>
      <c r="B241" s="38">
        <f t="shared" si="400"/>
        <v>6</v>
      </c>
      <c r="C241" s="38">
        <f t="shared" si="401"/>
        <v>45</v>
      </c>
      <c r="E241" s="38">
        <f t="shared" ref="E241" si="486">plan_id</f>
        <v>1536</v>
      </c>
      <c r="F241" s="38">
        <f t="shared" ca="1" si="398"/>
        <v>2017</v>
      </c>
      <c r="G241" s="38">
        <f t="shared" ref="G241" ca="1" si="487">VLOOKUP(INDIRECT(CHAR(39)&amp;$A241&amp;CHAR(39)&amp;"!r2c"&amp;$C241,0),variables,2,0)</f>
        <v>10902</v>
      </c>
      <c r="H241" s="4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6.4399999999999999E-2</v>
      </c>
    </row>
    <row r="242" spans="1:8" x14ac:dyDescent="0.3">
      <c r="A242" s="38" t="s">
        <v>871</v>
      </c>
      <c r="B242" s="38">
        <f t="shared" si="400"/>
        <v>6</v>
      </c>
      <c r="C242" s="38">
        <f t="shared" si="401"/>
        <v>46</v>
      </c>
      <c r="E242" s="38">
        <f t="shared" ref="E242" si="488">plan_id</f>
        <v>1536</v>
      </c>
      <c r="F242" s="38">
        <f t="shared" ca="1" si="398"/>
        <v>2017</v>
      </c>
      <c r="G242" s="38">
        <f t="shared" ref="G242" ca="1" si="489">VLOOKUP(INDIRECT(CHAR(39)&amp;$A242&amp;CHAR(39)&amp;"!r2c"&amp;$C242,0),variables,2,0)</f>
        <v>10903</v>
      </c>
      <c r="H242" s="4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7.4399999999999994E-2</v>
      </c>
    </row>
    <row r="243" spans="1:8" x14ac:dyDescent="0.3">
      <c r="A243" s="38" t="s">
        <v>871</v>
      </c>
      <c r="B243" s="38">
        <f t="shared" si="400"/>
        <v>6</v>
      </c>
      <c r="C243" s="38">
        <f t="shared" si="401"/>
        <v>47</v>
      </c>
      <c r="E243" s="38">
        <f t="shared" ref="E243" si="490">plan_id</f>
        <v>1536</v>
      </c>
      <c r="F243" s="38">
        <f t="shared" ca="1" si="398"/>
        <v>2017</v>
      </c>
      <c r="G243" s="38">
        <f t="shared" ref="G243" ca="1" si="491">VLOOKUP(INDIRECT(CHAR(39)&amp;$A243&amp;CHAR(39)&amp;"!r2c"&amp;$C243,0),variables,2,0)</f>
        <v>10904</v>
      </c>
      <c r="H243" s="4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2218162831</v>
      </c>
    </row>
    <row r="244" spans="1:8" x14ac:dyDescent="0.3">
      <c r="A244" s="38" t="s">
        <v>871</v>
      </c>
      <c r="B244" s="38">
        <f t="shared" si="400"/>
        <v>6</v>
      </c>
      <c r="C244" s="38">
        <f t="shared" si="401"/>
        <v>48</v>
      </c>
      <c r="E244" s="38">
        <f t="shared" ref="E244" si="492">plan_id</f>
        <v>1536</v>
      </c>
      <c r="F244" s="38">
        <f t="shared" ca="1" si="398"/>
        <v>2017</v>
      </c>
      <c r="G244" s="38">
        <f t="shared" ref="G244" ca="1" si="493">VLOOKUP(INDIRECT(CHAR(39)&amp;$A244&amp;CHAR(39)&amp;"!r2c"&amp;$C244,0),variables,2,0)</f>
        <v>10905</v>
      </c>
      <c r="H244" s="4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1626536101</v>
      </c>
    </row>
    <row r="245" spans="1:8" x14ac:dyDescent="0.3">
      <c r="A245" s="38" t="s">
        <v>871</v>
      </c>
      <c r="B245" s="38">
        <f t="shared" si="400"/>
        <v>6</v>
      </c>
      <c r="C245" s="38">
        <f t="shared" si="401"/>
        <v>49</v>
      </c>
      <c r="E245" s="38">
        <f t="shared" ref="E245" si="494">plan_id</f>
        <v>1536</v>
      </c>
      <c r="F245" s="38">
        <f t="shared" ca="1" si="398"/>
        <v>2017</v>
      </c>
      <c r="G245" s="38">
        <f t="shared" ref="G245" ca="1" si="495">VLOOKUP(INDIRECT(CHAR(39)&amp;$A245&amp;CHAR(39)&amp;"!r2c"&amp;$C245,0),variables,2,0)</f>
        <v>10906</v>
      </c>
      <c r="H245" s="4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1134481805</v>
      </c>
    </row>
    <row r="246" spans="1:8" x14ac:dyDescent="0.3">
      <c r="A246" s="38" t="s">
        <v>871</v>
      </c>
      <c r="B246" s="38">
        <f t="shared" si="400"/>
        <v>6</v>
      </c>
      <c r="C246" s="38">
        <f t="shared" si="401"/>
        <v>50</v>
      </c>
      <c r="E246" s="38">
        <f t="shared" ref="E246" si="496">plan_id</f>
        <v>1536</v>
      </c>
      <c r="F246" s="38">
        <f t="shared" ca="1" si="398"/>
        <v>2017</v>
      </c>
      <c r="G246" s="38">
        <f t="shared" ref="G246" ca="1" si="497">VLOOKUP(INDIRECT(CHAR(39)&amp;$A246&amp;CHAR(39)&amp;"!r2c"&amp;$C246,0),variables,2,0)</f>
        <v>10907</v>
      </c>
      <c r="H246" s="4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8" t="s">
        <v>871</v>
      </c>
      <c r="B247" s="38">
        <f t="shared" si="400"/>
        <v>6</v>
      </c>
      <c r="C247" s="38">
        <f t="shared" si="401"/>
        <v>51</v>
      </c>
      <c r="E247" s="38">
        <f t="shared" ref="E247" si="498">plan_id</f>
        <v>1536</v>
      </c>
      <c r="F247" s="38">
        <f t="shared" ca="1" si="398"/>
        <v>2017</v>
      </c>
      <c r="G247" s="38">
        <f t="shared" ref="G247" ca="1" si="499">VLOOKUP(INDIRECT(CHAR(39)&amp;$A247&amp;CHAR(39)&amp;"!r2c"&amp;$C247,0),variables,2,0)</f>
        <v>10860</v>
      </c>
      <c r="H247" s="4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3396565467</v>
      </c>
    </row>
    <row r="248" spans="1:8" x14ac:dyDescent="0.3">
      <c r="A248" s="38" t="s">
        <v>871</v>
      </c>
      <c r="B248" s="38">
        <f t="shared" si="400"/>
        <v>6</v>
      </c>
      <c r="C248" s="38">
        <f t="shared" si="401"/>
        <v>52</v>
      </c>
      <c r="E248" s="38">
        <f t="shared" ref="E248" si="500">plan_id</f>
        <v>1536</v>
      </c>
      <c r="F248" s="38">
        <f t="shared" ca="1" si="398"/>
        <v>2017</v>
      </c>
      <c r="G248" s="38">
        <f t="shared" ref="G248" ca="1" si="501">VLOOKUP(INDIRECT(CHAR(39)&amp;$A248&amp;CHAR(39)&amp;"!r2c"&amp;$C248,0),variables,2,0)</f>
        <v>10909</v>
      </c>
      <c r="H248" s="4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113148379</v>
      </c>
    </row>
    <row r="249" spans="1:8" x14ac:dyDescent="0.3">
      <c r="A249" s="38" t="s">
        <v>871</v>
      </c>
      <c r="B249" s="38">
        <f t="shared" si="400"/>
        <v>6</v>
      </c>
      <c r="C249" s="38">
        <f t="shared" si="401"/>
        <v>53</v>
      </c>
      <c r="E249" s="38">
        <f t="shared" ref="E249" si="502">plan_id</f>
        <v>1536</v>
      </c>
      <c r="F249" s="38">
        <f t="shared" ca="1" si="398"/>
        <v>2017</v>
      </c>
      <c r="G249" s="38">
        <f t="shared" ref="G249" ca="1" si="503">VLOOKUP(INDIRECT(CHAR(39)&amp;$A249&amp;CHAR(39)&amp;"!r2c"&amp;$C249,0),variables,2,0)</f>
        <v>10910</v>
      </c>
      <c r="H249" s="4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269769850</v>
      </c>
    </row>
    <row r="250" spans="1:8" x14ac:dyDescent="0.3">
      <c r="A250" s="38" t="s">
        <v>871</v>
      </c>
      <c r="B250" s="38">
        <f t="shared" si="400"/>
        <v>6</v>
      </c>
      <c r="C250" s="38">
        <f t="shared" si="401"/>
        <v>54</v>
      </c>
      <c r="E250" s="38">
        <f t="shared" ref="E250" si="504">plan_id</f>
        <v>1536</v>
      </c>
      <c r="F250" s="38">
        <f t="shared" ca="1" si="398"/>
        <v>2017</v>
      </c>
      <c r="G250" s="38">
        <f t="shared" ref="G250" ca="1" si="505">VLOOKUP(INDIRECT(CHAR(39)&amp;$A250&amp;CHAR(39)&amp;"!r2c"&amp;$C250,0),variables,2,0)</f>
        <v>10911</v>
      </c>
      <c r="H250" s="4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8" t="s">
        <v>871</v>
      </c>
      <c r="B251" s="38">
        <f t="shared" si="400"/>
        <v>6</v>
      </c>
      <c r="C251" s="38">
        <f t="shared" si="401"/>
        <v>55</v>
      </c>
      <c r="E251" s="38">
        <f t="shared" ref="E251" si="506">plan_id</f>
        <v>1536</v>
      </c>
      <c r="F251" s="38">
        <f t="shared" ca="1" si="398"/>
        <v>2017</v>
      </c>
      <c r="G251" s="38">
        <f t="shared" ref="G251" ca="1" si="507">VLOOKUP(INDIRECT(CHAR(39)&amp;$A251&amp;CHAR(39)&amp;"!r2c"&amp;$C251,0),variables,2,0)</f>
        <v>10912</v>
      </c>
      <c r="H251" s="4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-3612020</v>
      </c>
    </row>
    <row r="252" spans="1:8" x14ac:dyDescent="0.3">
      <c r="A252" s="38" t="s">
        <v>871</v>
      </c>
      <c r="B252" s="38">
        <f t="shared" si="400"/>
        <v>6</v>
      </c>
      <c r="C252" s="38">
        <f t="shared" si="401"/>
        <v>56</v>
      </c>
      <c r="E252" s="38">
        <f t="shared" ref="E252" si="508">plan_id</f>
        <v>1536</v>
      </c>
      <c r="F252" s="38">
        <f t="shared" ca="1" si="398"/>
        <v>2017</v>
      </c>
      <c r="G252" s="38">
        <f t="shared" ref="G252" ca="1" si="509">VLOOKUP(INDIRECT(CHAR(39)&amp;$A252&amp;CHAR(39)&amp;"!r2c"&amp;$C252,0),variables,2,0)</f>
        <v>10913</v>
      </c>
      <c r="H252" s="4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741491982</v>
      </c>
    </row>
    <row r="253" spans="1:8" x14ac:dyDescent="0.3">
      <c r="A253" s="38" t="s">
        <v>871</v>
      </c>
      <c r="B253" s="38">
        <f t="shared" si="400"/>
        <v>6</v>
      </c>
      <c r="C253" s="38">
        <f t="shared" si="401"/>
        <v>57</v>
      </c>
      <c r="E253" s="38">
        <f t="shared" ref="E253" si="510">plan_id</f>
        <v>1536</v>
      </c>
      <c r="F253" s="38">
        <f t="shared" ca="1" si="398"/>
        <v>2017</v>
      </c>
      <c r="G253" s="38">
        <f t="shared" ref="G253" ca="1" si="511">VLOOKUP(INDIRECT(CHAR(39)&amp;$A253&amp;CHAR(39)&amp;"!r2c"&amp;$C253,0),variables,2,0)</f>
        <v>10914</v>
      </c>
      <c r="H253" s="4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78933571</v>
      </c>
    </row>
    <row r="254" spans="1:8" x14ac:dyDescent="0.3">
      <c r="A254" s="38" t="s">
        <v>871</v>
      </c>
      <c r="B254" s="38">
        <f t="shared" si="400"/>
        <v>6</v>
      </c>
      <c r="C254" s="38">
        <f t="shared" si="401"/>
        <v>58</v>
      </c>
      <c r="E254" s="38">
        <f t="shared" ref="E254" si="512">plan_id</f>
        <v>1536</v>
      </c>
      <c r="F254" s="38">
        <f t="shared" ca="1" si="398"/>
        <v>2017</v>
      </c>
      <c r="G254" s="38">
        <f t="shared" ref="G254" ca="1" si="513">VLOOKUP(INDIRECT(CHAR(39)&amp;$A254&amp;CHAR(39)&amp;"!r2c"&amp;$C254,0),variables,2,0)</f>
        <v>10915</v>
      </c>
      <c r="H254" s="4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87812526</v>
      </c>
    </row>
    <row r="255" spans="1:8" x14ac:dyDescent="0.3">
      <c r="A255" s="38" t="s">
        <v>871</v>
      </c>
      <c r="B255" s="38">
        <f t="shared" si="400"/>
        <v>6</v>
      </c>
      <c r="C255" s="38">
        <f t="shared" si="401"/>
        <v>59</v>
      </c>
      <c r="E255" s="38">
        <f t="shared" ref="E255" si="514">plan_id</f>
        <v>1536</v>
      </c>
      <c r="F255" s="38">
        <f t="shared" ca="1" si="398"/>
        <v>2017</v>
      </c>
      <c r="G255" s="38">
        <f t="shared" ref="G255" ca="1" si="515">VLOOKUP(INDIRECT(CHAR(39)&amp;$A255&amp;CHAR(39)&amp;"!r2c"&amp;$C255,0),variables,2,0)</f>
        <v>10916</v>
      </c>
      <c r="H255" s="4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311542664</v>
      </c>
    </row>
    <row r="256" spans="1:8" x14ac:dyDescent="0.3">
      <c r="A256" s="38" t="s">
        <v>871</v>
      </c>
      <c r="B256" s="38">
        <f t="shared" si="400"/>
        <v>6</v>
      </c>
      <c r="C256" s="38">
        <f t="shared" si="401"/>
        <v>60</v>
      </c>
      <c r="E256" s="38">
        <f t="shared" ref="E256" si="516">plan_id</f>
        <v>1536</v>
      </c>
      <c r="F256" s="38">
        <f t="shared" ca="1" si="398"/>
        <v>2017</v>
      </c>
      <c r="G256" s="38">
        <f t="shared" ref="G256" ca="1" si="517">VLOOKUP(INDIRECT(CHAR(39)&amp;$A256&amp;CHAR(39)&amp;"!r2c"&amp;$C256,0),variables,2,0)</f>
        <v>10917</v>
      </c>
      <c r="H256" s="4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-162991968</v>
      </c>
    </row>
    <row r="257" spans="1:8" x14ac:dyDescent="0.3">
      <c r="A257" s="38" t="s">
        <v>871</v>
      </c>
      <c r="B257" s="38">
        <f t="shared" si="400"/>
        <v>6</v>
      </c>
      <c r="C257" s="38">
        <f t="shared" si="401"/>
        <v>61</v>
      </c>
      <c r="E257" s="38">
        <f t="shared" ref="E257" si="518">plan_id</f>
        <v>1536</v>
      </c>
      <c r="F257" s="38">
        <f t="shared" ca="1" si="398"/>
        <v>2017</v>
      </c>
      <c r="G257" s="38">
        <f t="shared" ref="G257" ca="1" si="519">VLOOKUP(INDIRECT(CHAR(39)&amp;$A257&amp;CHAR(39)&amp;"!r2c"&amp;$C257,0),variables,2,0)</f>
        <v>10918</v>
      </c>
      <c r="H257" s="4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8" t="s">
        <v>871</v>
      </c>
      <c r="B258" s="38">
        <f t="shared" si="400"/>
        <v>6</v>
      </c>
      <c r="C258" s="38">
        <f t="shared" si="401"/>
        <v>62</v>
      </c>
      <c r="E258" s="38">
        <f t="shared" ref="E258" si="520">plan_id</f>
        <v>1536</v>
      </c>
      <c r="F258" s="38">
        <f t="shared" ca="1" si="398"/>
        <v>2017</v>
      </c>
      <c r="G258" s="38">
        <f t="shared" ref="G258" ca="1" si="521">VLOOKUP(INDIRECT(CHAR(39)&amp;$A258&amp;CHAR(39)&amp;"!r2c"&amp;$C258,0),variables,2,0)</f>
        <v>10919</v>
      </c>
      <c r="H258" s="4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-162991968</v>
      </c>
    </row>
    <row r="259" spans="1:8" x14ac:dyDescent="0.3">
      <c r="A259" s="38" t="s">
        <v>871</v>
      </c>
      <c r="B259" s="38">
        <f t="shared" si="400"/>
        <v>6</v>
      </c>
      <c r="C259" s="38">
        <f t="shared" si="401"/>
        <v>63</v>
      </c>
      <c r="E259" s="38">
        <f t="shared" ref="E259" si="522">plan_id</f>
        <v>1536</v>
      </c>
      <c r="F259" s="38">
        <f t="shared" ca="1" si="398"/>
        <v>2017</v>
      </c>
      <c r="G259" s="38">
        <f t="shared" ref="G259" ca="1" si="523">VLOOKUP(INDIRECT(CHAR(39)&amp;$A259&amp;CHAR(39)&amp;"!r2c"&amp;$C259,0),variables,2,0)</f>
        <v>10920</v>
      </c>
      <c r="H259" s="4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-2607243</v>
      </c>
    </row>
    <row r="260" spans="1:8" x14ac:dyDescent="0.3">
      <c r="A260" s="38" t="s">
        <v>871</v>
      </c>
      <c r="B260" s="38">
        <f t="shared" si="400"/>
        <v>6</v>
      </c>
      <c r="C260" s="38">
        <f t="shared" si="401"/>
        <v>64</v>
      </c>
      <c r="E260" s="38">
        <f t="shared" ref="E260" si="524">plan_id</f>
        <v>1536</v>
      </c>
      <c r="F260" s="38">
        <f t="shared" ca="1" si="398"/>
        <v>2017</v>
      </c>
      <c r="G260" s="38">
        <f t="shared" ref="G260" ca="1" si="525">VLOOKUP(INDIRECT(CHAR(39)&amp;$A260&amp;CHAR(39)&amp;"!r2c"&amp;$C260,0),variables,2,0)</f>
        <v>10921</v>
      </c>
      <c r="H260" s="4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250382</v>
      </c>
    </row>
    <row r="261" spans="1:8" x14ac:dyDescent="0.3">
      <c r="A261" s="38" t="s">
        <v>871</v>
      </c>
      <c r="B261" s="38">
        <f t="shared" si="400"/>
        <v>6</v>
      </c>
      <c r="C261" s="38">
        <f t="shared" si="401"/>
        <v>65</v>
      </c>
      <c r="E261" s="38">
        <f t="shared" ref="E261" si="526">plan_id</f>
        <v>1536</v>
      </c>
      <c r="F261" s="38">
        <f t="shared" ca="1" si="398"/>
        <v>2017</v>
      </c>
      <c r="G261" s="38">
        <f t="shared" ref="G261" ca="1" si="527">VLOOKUP(INDIRECT(CHAR(39)&amp;$A261&amp;CHAR(39)&amp;"!r2c"&amp;$C261,0),variables,2,0)</f>
        <v>10922</v>
      </c>
      <c r="H261" s="4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8" t="s">
        <v>871</v>
      </c>
      <c r="B262" s="38">
        <f t="shared" si="400"/>
        <v>6</v>
      </c>
      <c r="C262" s="38">
        <f t="shared" si="401"/>
        <v>66</v>
      </c>
      <c r="E262" s="38">
        <f t="shared" ref="E262" si="528">plan_id</f>
        <v>1536</v>
      </c>
      <c r="F262" s="38">
        <f t="shared" ref="F262:F325" ca="1" si="529">INDIRECT(CHAR(39)&amp;$A262&amp;CHAR(39)&amp;"!r"&amp;$B262&amp;"c2",0)</f>
        <v>2017</v>
      </c>
      <c r="G262" s="38">
        <f t="shared" ref="G262" ca="1" si="530">VLOOKUP(INDIRECT(CHAR(39)&amp;$A262&amp;CHAR(39)&amp;"!r2c"&amp;$C262,0),variables,2,0)</f>
        <v>10860</v>
      </c>
      <c r="H262" s="4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2414895657</v>
      </c>
    </row>
    <row r="263" spans="1:8" x14ac:dyDescent="0.3">
      <c r="A263" s="38" t="s">
        <v>871</v>
      </c>
      <c r="B263" s="38">
        <f t="shared" ref="B263:B326" si="531">B198+1</f>
        <v>6</v>
      </c>
      <c r="C263" s="38">
        <f t="shared" ref="C263:C326" si="532">C198</f>
        <v>67</v>
      </c>
      <c r="E263" s="38">
        <f t="shared" ref="E263" si="533">plan_id</f>
        <v>1536</v>
      </c>
      <c r="F263" s="38">
        <f t="shared" ca="1" si="529"/>
        <v>2017</v>
      </c>
      <c r="G263" s="38">
        <f t="shared" ref="G263" ca="1" si="534">VLOOKUP(INDIRECT(CHAR(39)&amp;$A263&amp;CHAR(39)&amp;"!r2c"&amp;$C263,0),variables,2,0)</f>
        <v>10923</v>
      </c>
      <c r="H263" s="4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1626536101</v>
      </c>
    </row>
    <row r="264" spans="1:8" x14ac:dyDescent="0.3">
      <c r="A264" s="38" t="s">
        <v>871</v>
      </c>
      <c r="B264" s="38">
        <f t="shared" si="531"/>
        <v>7</v>
      </c>
      <c r="C264" s="38">
        <f t="shared" si="532"/>
        <v>3</v>
      </c>
      <c r="E264" s="38">
        <f t="shared" ref="E264" si="535">plan_id</f>
        <v>1536</v>
      </c>
      <c r="F264" s="38">
        <f t="shared" ca="1" si="529"/>
        <v>2018</v>
      </c>
      <c r="G264" s="38">
        <f t="shared" ref="G264" ca="1" si="536">VLOOKUP(INDIRECT(CHAR(39)&amp;$A264&amp;CHAR(39)&amp;"!r2c"&amp;$C264,0),variables,2,0)</f>
        <v>10861</v>
      </c>
      <c r="H264" s="4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">
      <c r="A265" s="38" t="s">
        <v>871</v>
      </c>
      <c r="B265" s="38">
        <f t="shared" si="531"/>
        <v>7</v>
      </c>
      <c r="C265" s="38">
        <f t="shared" si="532"/>
        <v>4</v>
      </c>
      <c r="E265" s="38">
        <f t="shared" ref="E265" si="537">plan_id</f>
        <v>1536</v>
      </c>
      <c r="F265" s="38">
        <f t="shared" ca="1" si="529"/>
        <v>2018</v>
      </c>
      <c r="G265" s="38">
        <f t="shared" ref="G265" ca="1" si="538">VLOOKUP(INDIRECT(CHAR(39)&amp;$A265&amp;CHAR(39)&amp;"!r2c"&amp;$C265,0),variables,2,0)</f>
        <v>10862</v>
      </c>
      <c r="H265" s="4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01-Jul-2017</v>
      </c>
    </row>
    <row r="266" spans="1:8" x14ac:dyDescent="0.3">
      <c r="A266" s="38" t="s">
        <v>871</v>
      </c>
      <c r="B266" s="38">
        <f t="shared" si="531"/>
        <v>7</v>
      </c>
      <c r="C266" s="38">
        <f t="shared" si="532"/>
        <v>5</v>
      </c>
      <c r="E266" s="38">
        <f t="shared" ref="E266" si="539">plan_id</f>
        <v>1536</v>
      </c>
      <c r="F266" s="38">
        <f t="shared" ca="1" si="529"/>
        <v>2018</v>
      </c>
      <c r="G266" s="38">
        <f t="shared" ref="G266" ca="1" si="540">VLOOKUP(INDIRECT(CHAR(39)&amp;$A266&amp;CHAR(39)&amp;"!r2c"&amp;$C266,0),variables,2,0)</f>
        <v>10863</v>
      </c>
      <c r="H266" s="4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01-Jul-2018</v>
      </c>
    </row>
    <row r="267" spans="1:8" x14ac:dyDescent="0.3">
      <c r="A267" s="38" t="s">
        <v>871</v>
      </c>
      <c r="B267" s="38">
        <f t="shared" si="531"/>
        <v>7</v>
      </c>
      <c r="C267" s="38">
        <f t="shared" si="532"/>
        <v>6</v>
      </c>
      <c r="E267" s="38">
        <f t="shared" ref="E267" si="541">plan_id</f>
        <v>1536</v>
      </c>
      <c r="F267" s="38">
        <f t="shared" ca="1" si="529"/>
        <v>2018</v>
      </c>
      <c r="G267" s="38">
        <f t="shared" ref="G267" ca="1" si="542">VLOOKUP(INDIRECT(CHAR(39)&amp;$A267&amp;CHAR(39)&amp;"!r2c"&amp;$C267,0),variables,2,0)</f>
        <v>10864</v>
      </c>
      <c r="H267" s="4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11704</v>
      </c>
    </row>
    <row r="268" spans="1:8" x14ac:dyDescent="0.3">
      <c r="A268" s="38" t="s">
        <v>871</v>
      </c>
      <c r="B268" s="38">
        <f t="shared" si="531"/>
        <v>7</v>
      </c>
      <c r="C268" s="38">
        <f t="shared" si="532"/>
        <v>7</v>
      </c>
      <c r="E268" s="38">
        <f t="shared" ref="E268" si="543">plan_id</f>
        <v>1536</v>
      </c>
      <c r="F268" s="38">
        <f t="shared" ca="1" si="529"/>
        <v>2018</v>
      </c>
      <c r="G268" s="38">
        <f t="shared" ref="G268" ca="1" si="544">VLOOKUP(INDIRECT(CHAR(39)&amp;$A268&amp;CHAR(39)&amp;"!r2c"&amp;$C268,0),variables,2,0)</f>
        <v>10865</v>
      </c>
      <c r="H268" s="4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12186</v>
      </c>
    </row>
    <row r="269" spans="1:8" x14ac:dyDescent="0.3">
      <c r="A269" s="38" t="s">
        <v>871</v>
      </c>
      <c r="B269" s="38">
        <f t="shared" si="531"/>
        <v>7</v>
      </c>
      <c r="C269" s="38">
        <f t="shared" si="532"/>
        <v>8</v>
      </c>
      <c r="E269" s="38">
        <f t="shared" ref="E269" si="545">plan_id</f>
        <v>1536</v>
      </c>
      <c r="F269" s="38">
        <f t="shared" ca="1" si="529"/>
        <v>2018</v>
      </c>
      <c r="G269" s="38">
        <f t="shared" ref="G269" ca="1" si="546">VLOOKUP(INDIRECT(CHAR(39)&amp;$A269&amp;CHAR(39)&amp;"!r2c"&amp;$C269,0),variables,2,0)</f>
        <v>10866</v>
      </c>
      <c r="H269" s="4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8" t="s">
        <v>871</v>
      </c>
      <c r="B270" s="38">
        <f t="shared" si="531"/>
        <v>7</v>
      </c>
      <c r="C270" s="38">
        <f t="shared" si="532"/>
        <v>9</v>
      </c>
      <c r="E270" s="38">
        <f t="shared" ref="E270" si="547">plan_id</f>
        <v>1536</v>
      </c>
      <c r="F270" s="38">
        <f t="shared" ca="1" si="529"/>
        <v>2018</v>
      </c>
      <c r="G270" s="38">
        <f t="shared" ref="G270" ca="1" si="548">VLOOKUP(INDIRECT(CHAR(39)&amp;$A270&amp;CHAR(39)&amp;"!r2c"&amp;$C270,0),variables,2,0)</f>
        <v>10867</v>
      </c>
      <c r="H270" s="4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23483</v>
      </c>
    </row>
    <row r="271" spans="1:8" x14ac:dyDescent="0.3">
      <c r="A271" s="38" t="s">
        <v>871</v>
      </c>
      <c r="B271" s="38">
        <f t="shared" si="531"/>
        <v>7</v>
      </c>
      <c r="C271" s="38">
        <f t="shared" si="532"/>
        <v>10</v>
      </c>
      <c r="E271" s="38">
        <f t="shared" ref="E271" si="549">plan_id</f>
        <v>1536</v>
      </c>
      <c r="F271" s="38">
        <f t="shared" ca="1" si="529"/>
        <v>2018</v>
      </c>
      <c r="G271" s="38">
        <f t="shared" ref="G271" ca="1" si="550">VLOOKUP(INDIRECT(CHAR(39)&amp;$A271&amp;CHAR(39)&amp;"!r2c"&amp;$C271,0),variables,2,0)</f>
        <v>10868</v>
      </c>
      <c r="H271" s="4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47373</v>
      </c>
    </row>
    <row r="272" spans="1:8" x14ac:dyDescent="0.3">
      <c r="A272" s="38" t="s">
        <v>871</v>
      </c>
      <c r="B272" s="38">
        <f t="shared" si="531"/>
        <v>7</v>
      </c>
      <c r="C272" s="38">
        <f t="shared" si="532"/>
        <v>11</v>
      </c>
      <c r="E272" s="38">
        <f t="shared" ref="E272" si="551">plan_id</f>
        <v>1536</v>
      </c>
      <c r="F272" s="38">
        <f t="shared" ca="1" si="529"/>
        <v>2018</v>
      </c>
      <c r="G272" s="38">
        <f t="shared" ref="G272" ca="1" si="552">VLOOKUP(INDIRECT(CHAR(39)&amp;$A272&amp;CHAR(39)&amp;"!r2c"&amp;$C272,0),variables,2,0)</f>
        <v>10869</v>
      </c>
      <c r="H272" s="4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7.7499999999999999E-2</v>
      </c>
    </row>
    <row r="273" spans="1:8" x14ac:dyDescent="0.3">
      <c r="A273" s="38" t="s">
        <v>871</v>
      </c>
      <c r="B273" s="38">
        <f t="shared" si="531"/>
        <v>7</v>
      </c>
      <c r="C273" s="38">
        <f t="shared" si="532"/>
        <v>12</v>
      </c>
      <c r="E273" s="38">
        <f t="shared" ref="E273" si="553">plan_id</f>
        <v>1536</v>
      </c>
      <c r="F273" s="38">
        <f t="shared" ca="1" si="529"/>
        <v>2018</v>
      </c>
      <c r="G273" s="38">
        <f t="shared" ref="G273" ca="1" si="554">VLOOKUP(INDIRECT(CHAR(39)&amp;$A273&amp;CHAR(39)&amp;"!r2c"&amp;$C273,0),variables,2,0)</f>
        <v>10870</v>
      </c>
      <c r="H273" s="4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38" t="s">
        <v>871</v>
      </c>
      <c r="B274" s="38">
        <f t="shared" si="531"/>
        <v>7</v>
      </c>
      <c r="C274" s="38">
        <f t="shared" si="532"/>
        <v>13</v>
      </c>
      <c r="E274" s="38">
        <f t="shared" ref="E274" si="555">plan_id</f>
        <v>1536</v>
      </c>
      <c r="F274" s="38">
        <f t="shared" ca="1" si="529"/>
        <v>2018</v>
      </c>
      <c r="G274" s="38">
        <f t="shared" ref="G274" ca="1" si="556">VLOOKUP(INDIRECT(CHAR(39)&amp;$A274&amp;CHAR(39)&amp;"!r2c"&amp;$C274,0),variables,2,0)</f>
        <v>10871</v>
      </c>
      <c r="H274" s="4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38" t="s">
        <v>871</v>
      </c>
      <c r="B275" s="38">
        <f t="shared" si="531"/>
        <v>7</v>
      </c>
      <c r="C275" s="38">
        <f t="shared" si="532"/>
        <v>14</v>
      </c>
      <c r="E275" s="38">
        <f t="shared" ref="E275" si="557">plan_id</f>
        <v>1536</v>
      </c>
      <c r="F275" s="38">
        <f t="shared" ca="1" si="529"/>
        <v>2018</v>
      </c>
      <c r="G275" s="38">
        <f t="shared" ref="G275" ca="1" si="558">VLOOKUP(INDIRECT(CHAR(39)&amp;$A275&amp;CHAR(39)&amp;"!r2c"&amp;$C275,0),variables,2,0)</f>
        <v>10872</v>
      </c>
      <c r="H275" s="4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8" t="s">
        <v>871</v>
      </c>
      <c r="B276" s="38">
        <f t="shared" si="531"/>
        <v>7</v>
      </c>
      <c r="C276" s="38">
        <f t="shared" si="532"/>
        <v>15</v>
      </c>
      <c r="E276" s="38">
        <f t="shared" ref="E276" si="559">plan_id</f>
        <v>1536</v>
      </c>
      <c r="F276" s="38">
        <f t="shared" ca="1" si="529"/>
        <v>2018</v>
      </c>
      <c r="G276" s="38">
        <f t="shared" ref="G276" ca="1" si="560">VLOOKUP(INDIRECT(CHAR(39)&amp;$A276&amp;CHAR(39)&amp;"!r2c"&amp;$C276,0),variables,2,0)</f>
        <v>10873</v>
      </c>
      <c r="H276" s="4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6.4399999999999999E-2</v>
      </c>
    </row>
    <row r="277" spans="1:8" x14ac:dyDescent="0.3">
      <c r="A277" s="38" t="s">
        <v>871</v>
      </c>
      <c r="B277" s="38">
        <f t="shared" si="531"/>
        <v>7</v>
      </c>
      <c r="C277" s="38">
        <f t="shared" si="532"/>
        <v>16</v>
      </c>
      <c r="E277" s="38">
        <f t="shared" ref="E277" si="561">plan_id</f>
        <v>1536</v>
      </c>
      <c r="F277" s="38">
        <f t="shared" ca="1" si="529"/>
        <v>2018</v>
      </c>
      <c r="G277" s="38">
        <f t="shared" ref="G277" ca="1" si="562">VLOOKUP(INDIRECT(CHAR(39)&amp;$A277&amp;CHAR(39)&amp;"!r2c"&amp;$C277,0),variables,2,0)</f>
        <v>10874</v>
      </c>
      <c r="H277" s="4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6.3200000000000006E-2</v>
      </c>
    </row>
    <row r="278" spans="1:8" x14ac:dyDescent="0.3">
      <c r="A278" s="38" t="s">
        <v>871</v>
      </c>
      <c r="B278" s="38">
        <f t="shared" si="531"/>
        <v>7</v>
      </c>
      <c r="C278" s="38">
        <f t="shared" si="532"/>
        <v>17</v>
      </c>
      <c r="E278" s="38">
        <f t="shared" ref="E278" si="563">plan_id</f>
        <v>1536</v>
      </c>
      <c r="F278" s="38">
        <f t="shared" ca="1" si="529"/>
        <v>2018</v>
      </c>
      <c r="G278" s="38">
        <f t="shared" ref="G278" ca="1" si="564">VLOOKUP(INDIRECT(CHAR(39)&amp;$A278&amp;CHAR(39)&amp;"!r2c"&amp;$C278,0),variables,2,0)</f>
        <v>10875</v>
      </c>
      <c r="H278" s="4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4675581755</v>
      </c>
    </row>
    <row r="279" spans="1:8" x14ac:dyDescent="0.3">
      <c r="A279" s="38" t="s">
        <v>871</v>
      </c>
      <c r="B279" s="38">
        <f t="shared" si="531"/>
        <v>7</v>
      </c>
      <c r="C279" s="38">
        <f t="shared" si="532"/>
        <v>18</v>
      </c>
      <c r="E279" s="38">
        <f t="shared" ref="E279" si="565">plan_id</f>
        <v>1536</v>
      </c>
      <c r="F279" s="38">
        <f t="shared" ca="1" si="529"/>
        <v>2018</v>
      </c>
      <c r="G279" s="38">
        <f t="shared" ref="G279" ca="1" si="566">VLOOKUP(INDIRECT(CHAR(39)&amp;$A279&amp;CHAR(39)&amp;"!r2c"&amp;$C279,0),variables,2,0)</f>
        <v>10876</v>
      </c>
      <c r="H279" s="4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2970180275</v>
      </c>
    </row>
    <row r="280" spans="1:8" x14ac:dyDescent="0.3">
      <c r="A280" s="38" t="s">
        <v>871</v>
      </c>
      <c r="B280" s="38">
        <f t="shared" si="531"/>
        <v>7</v>
      </c>
      <c r="C280" s="38">
        <f t="shared" si="532"/>
        <v>19</v>
      </c>
      <c r="E280" s="38">
        <f t="shared" ref="E280" si="567">plan_id</f>
        <v>1536</v>
      </c>
      <c r="F280" s="38">
        <f t="shared" ca="1" si="529"/>
        <v>2018</v>
      </c>
      <c r="G280" s="38">
        <f t="shared" ref="G280" ca="1" si="568">VLOOKUP(INDIRECT(CHAR(39)&amp;$A280&amp;CHAR(39)&amp;"!r2c"&amp;$C280,0),variables,2,0)</f>
        <v>10877</v>
      </c>
      <c r="H280" s="4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1705401480</v>
      </c>
    </row>
    <row r="281" spans="1:8" x14ac:dyDescent="0.3">
      <c r="A281" s="38" t="s">
        <v>871</v>
      </c>
      <c r="B281" s="38">
        <f t="shared" si="531"/>
        <v>7</v>
      </c>
      <c r="C281" s="38">
        <f t="shared" si="532"/>
        <v>20</v>
      </c>
      <c r="E281" s="38">
        <f t="shared" ref="E281" si="569">plan_id</f>
        <v>1536</v>
      </c>
      <c r="F281" s="38">
        <f t="shared" ca="1" si="529"/>
        <v>2018</v>
      </c>
      <c r="G281" s="38">
        <f t="shared" ref="G281" ca="1" si="570">VLOOKUP(INDIRECT(CHAR(39)&amp;$A281&amp;CHAR(39)&amp;"!r2c"&amp;$C281,0),variables,2,0)</f>
        <v>10878</v>
      </c>
      <c r="H281" s="4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0.63529999999999998</v>
      </c>
    </row>
    <row r="282" spans="1:8" x14ac:dyDescent="0.3">
      <c r="A282" s="38" t="s">
        <v>871</v>
      </c>
      <c r="B282" s="38">
        <f t="shared" si="531"/>
        <v>7</v>
      </c>
      <c r="C282" s="38">
        <f t="shared" si="532"/>
        <v>21</v>
      </c>
      <c r="E282" s="38">
        <f t="shared" ref="E282" si="571">plan_id</f>
        <v>1536</v>
      </c>
      <c r="F282" s="38">
        <f t="shared" ca="1" si="529"/>
        <v>2018</v>
      </c>
      <c r="G282" s="38">
        <f t="shared" ref="G282" ca="1" si="572">VLOOKUP(INDIRECT(CHAR(39)&amp;$A282&amp;CHAR(39)&amp;"!r2c"&amp;$C282,0),variables,2,0)</f>
        <v>10879</v>
      </c>
      <c r="H282" s="4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1075957954</v>
      </c>
    </row>
    <row r="283" spans="1:8" x14ac:dyDescent="0.3">
      <c r="A283" s="38" t="s">
        <v>871</v>
      </c>
      <c r="B283" s="38">
        <f t="shared" si="531"/>
        <v>7</v>
      </c>
      <c r="C283" s="38">
        <f t="shared" si="532"/>
        <v>22</v>
      </c>
      <c r="E283" s="38">
        <f t="shared" ref="E283" si="573">plan_id</f>
        <v>1536</v>
      </c>
      <c r="F283" s="38">
        <f t="shared" ca="1" si="529"/>
        <v>2018</v>
      </c>
      <c r="G283" s="38">
        <f t="shared" ref="G283" ca="1" si="574">VLOOKUP(INDIRECT(CHAR(39)&amp;$A283&amp;CHAR(39)&amp;"!r2c"&amp;$C283,0),variables,2,0)</f>
        <v>10880</v>
      </c>
      <c r="H283" s="4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285279557</v>
      </c>
    </row>
    <row r="284" spans="1:8" x14ac:dyDescent="0.3">
      <c r="A284" s="38" t="s">
        <v>871</v>
      </c>
      <c r="B284" s="38">
        <f t="shared" si="531"/>
        <v>7</v>
      </c>
      <c r="C284" s="38">
        <f t="shared" si="532"/>
        <v>23</v>
      </c>
      <c r="E284" s="38">
        <f t="shared" ref="E284" si="575">plan_id</f>
        <v>1536</v>
      </c>
      <c r="F284" s="38">
        <f t="shared" ca="1" si="529"/>
        <v>2018</v>
      </c>
      <c r="G284" s="38">
        <f t="shared" ref="G284" ca="1" si="576">VLOOKUP(INDIRECT(CHAR(39)&amp;$A284&amp;CHAR(39)&amp;"!r2c"&amp;$C284,0),variables,2,0)</f>
        <v>10881</v>
      </c>
      <c r="H284" s="4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634007189</v>
      </c>
    </row>
    <row r="285" spans="1:8" x14ac:dyDescent="0.3">
      <c r="A285" s="38" t="s">
        <v>871</v>
      </c>
      <c r="B285" s="38">
        <f t="shared" si="531"/>
        <v>7</v>
      </c>
      <c r="C285" s="38">
        <f t="shared" si="532"/>
        <v>24</v>
      </c>
      <c r="E285" s="38">
        <f t="shared" ref="E285" si="577">plan_id</f>
        <v>1536</v>
      </c>
      <c r="F285" s="38">
        <f t="shared" ca="1" si="529"/>
        <v>2018</v>
      </c>
      <c r="G285" s="38">
        <f t="shared" ref="G285" ca="1" si="578">VLOOKUP(INDIRECT(CHAR(39)&amp;$A285&amp;CHAR(39)&amp;"!r2c"&amp;$C285,0),variables,2,0)</f>
        <v>10882</v>
      </c>
      <c r="H285" s="4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94867759</v>
      </c>
    </row>
    <row r="286" spans="1:8" x14ac:dyDescent="0.3">
      <c r="A286" s="38" t="s">
        <v>871</v>
      </c>
      <c r="B286" s="38">
        <f t="shared" si="531"/>
        <v>7</v>
      </c>
      <c r="C286" s="38">
        <f t="shared" si="532"/>
        <v>25</v>
      </c>
      <c r="E286" s="38">
        <f t="shared" ref="E286" si="579">plan_id</f>
        <v>1536</v>
      </c>
      <c r="F286" s="38">
        <f t="shared" ca="1" si="529"/>
        <v>2018</v>
      </c>
      <c r="G286" s="38">
        <f t="shared" ref="G286" ca="1" si="580">VLOOKUP(INDIRECT(CHAR(39)&amp;$A286&amp;CHAR(39)&amp;"!r2c"&amp;$C286,0),variables,2,0)</f>
        <v>10883</v>
      </c>
      <c r="H286" s="4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0.11683922920281697</v>
      </c>
    </row>
    <row r="287" spans="1:8" x14ac:dyDescent="0.3">
      <c r="A287" s="38" t="s">
        <v>871</v>
      </c>
      <c r="B287" s="38">
        <f t="shared" si="531"/>
        <v>7</v>
      </c>
      <c r="C287" s="38">
        <f t="shared" si="532"/>
        <v>26</v>
      </c>
      <c r="E287" s="38">
        <f t="shared" ref="E287" si="581">plan_id</f>
        <v>1536</v>
      </c>
      <c r="F287" s="38">
        <f t="shared" ca="1" si="529"/>
        <v>2018</v>
      </c>
      <c r="G287" s="38">
        <f t="shared" ref="G287" ca="1" si="582">VLOOKUP(INDIRECT(CHAR(39)&amp;$A287&amp;CHAR(39)&amp;"!r2c"&amp;$C287,0),variables,2,0)</f>
        <v>10884</v>
      </c>
      <c r="H287" s="4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7.5028218993025822E-2</v>
      </c>
    </row>
    <row r="288" spans="1:8" x14ac:dyDescent="0.3">
      <c r="A288" s="38" t="s">
        <v>871</v>
      </c>
      <c r="B288" s="38">
        <f t="shared" si="531"/>
        <v>7</v>
      </c>
      <c r="C288" s="38">
        <f t="shared" si="532"/>
        <v>27</v>
      </c>
      <c r="E288" s="38">
        <f t="shared" ref="E288" si="583">plan_id</f>
        <v>1536</v>
      </c>
      <c r="F288" s="38">
        <f t="shared" ca="1" si="529"/>
        <v>2018</v>
      </c>
      <c r="G288" s="38">
        <f t="shared" ref="G288" ca="1" si="584">VLOOKUP(INDIRECT(CHAR(39)&amp;$A288&amp;CHAR(39)&amp;"!r2c"&amp;$C288,0),variables,2,0)</f>
        <v>10885</v>
      </c>
      <c r="H288" s="4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125714098</v>
      </c>
    </row>
    <row r="289" spans="1:8" x14ac:dyDescent="0.3">
      <c r="A289" s="38" t="s">
        <v>871</v>
      </c>
      <c r="B289" s="38">
        <f t="shared" si="531"/>
        <v>7</v>
      </c>
      <c r="C289" s="38">
        <f t="shared" si="532"/>
        <v>28</v>
      </c>
      <c r="E289" s="38">
        <f t="shared" ref="E289" si="585">plan_id</f>
        <v>1536</v>
      </c>
      <c r="F289" s="38">
        <f t="shared" ca="1" si="529"/>
        <v>2018</v>
      </c>
      <c r="G289" s="38">
        <f t="shared" ref="G289" ca="1" si="586">VLOOKUP(INDIRECT(CHAR(39)&amp;$A289&amp;CHAR(39)&amp;"!r2c"&amp;$C289,0),variables,2,0)</f>
        <v>10886</v>
      </c>
      <c r="H289" s="4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80727209</v>
      </c>
    </row>
    <row r="290" spans="1:8" x14ac:dyDescent="0.3">
      <c r="A290" s="38" t="s">
        <v>871</v>
      </c>
      <c r="B290" s="38">
        <f t="shared" si="531"/>
        <v>7</v>
      </c>
      <c r="C290" s="38">
        <f t="shared" si="532"/>
        <v>29</v>
      </c>
      <c r="E290" s="38">
        <f t="shared" ref="E290" si="587">plan_id</f>
        <v>1536</v>
      </c>
      <c r="F290" s="38">
        <f t="shared" ca="1" si="529"/>
        <v>2018</v>
      </c>
      <c r="G290" s="38">
        <f t="shared" ref="G290" ca="1" si="588">VLOOKUP(INDIRECT(CHAR(39)&amp;$A290&amp;CHAR(39)&amp;"!r2c"&amp;$C290,0),variables,2,0)</f>
        <v>10887</v>
      </c>
      <c r="H290" s="4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44986889</v>
      </c>
    </row>
    <row r="291" spans="1:8" x14ac:dyDescent="0.3">
      <c r="A291" s="38" t="s">
        <v>871</v>
      </c>
      <c r="B291" s="38">
        <f t="shared" si="531"/>
        <v>7</v>
      </c>
      <c r="C291" s="38">
        <f t="shared" si="532"/>
        <v>30</v>
      </c>
      <c r="E291" s="38">
        <f t="shared" ref="E291" si="589">plan_id</f>
        <v>1536</v>
      </c>
      <c r="F291" s="38">
        <f t="shared" ca="1" si="529"/>
        <v>2018</v>
      </c>
      <c r="G291" s="38">
        <f t="shared" ref="G291" ca="1" si="590">VLOOKUP(INDIRECT(CHAR(39)&amp;$A291&amp;CHAR(39)&amp;"!r2c"&amp;$C291,0),variables,2,0)</f>
        <v>10883</v>
      </c>
      <c r="H291" s="4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0.64214921225461918</v>
      </c>
    </row>
    <row r="292" spans="1:8" x14ac:dyDescent="0.3">
      <c r="A292" s="38" t="s">
        <v>871</v>
      </c>
      <c r="B292" s="38">
        <f t="shared" si="531"/>
        <v>7</v>
      </c>
      <c r="C292" s="38">
        <f t="shared" si="532"/>
        <v>31</v>
      </c>
      <c r="E292" s="38">
        <f t="shared" ref="E292" si="591">plan_id</f>
        <v>1536</v>
      </c>
      <c r="F292" s="38">
        <f t="shared" ca="1" si="529"/>
        <v>2018</v>
      </c>
      <c r="G292" s="38">
        <f t="shared" ref="G292" ca="1" si="592">VLOOKUP(INDIRECT(CHAR(39)&amp;$A292&amp;CHAR(39)&amp;"!r2c"&amp;$C292,0),variables,2,0)</f>
        <v>10889</v>
      </c>
      <c r="H292" s="4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164018071</v>
      </c>
    </row>
    <row r="293" spans="1:8" x14ac:dyDescent="0.3">
      <c r="A293" s="38" t="s">
        <v>871</v>
      </c>
      <c r="B293" s="38">
        <f t="shared" si="531"/>
        <v>7</v>
      </c>
      <c r="C293" s="38">
        <f t="shared" si="532"/>
        <v>32</v>
      </c>
      <c r="E293" s="38">
        <f t="shared" ref="E293" si="593">plan_id</f>
        <v>1536</v>
      </c>
      <c r="F293" s="38">
        <f t="shared" ca="1" si="529"/>
        <v>2018</v>
      </c>
      <c r="G293" s="38">
        <f t="shared" ref="G293" ca="1" si="594">VLOOKUP(INDIRECT(CHAR(39)&amp;$A293&amp;CHAR(39)&amp;"!r2c"&amp;$C293,0),variables,2,0)</f>
        <v>10890</v>
      </c>
      <c r="H293" s="4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279835016</v>
      </c>
    </row>
    <row r="294" spans="1:8" x14ac:dyDescent="0.3">
      <c r="A294" s="38" t="s">
        <v>871</v>
      </c>
      <c r="B294" s="38">
        <f t="shared" si="531"/>
        <v>7</v>
      </c>
      <c r="C294" s="38">
        <f t="shared" si="532"/>
        <v>33</v>
      </c>
      <c r="E294" s="38">
        <f t="shared" ref="E294" si="595">plan_id</f>
        <v>1536</v>
      </c>
      <c r="F294" s="38">
        <f t="shared" ca="1" si="529"/>
        <v>2018</v>
      </c>
      <c r="G294" s="38">
        <f t="shared" ref="G294" ca="1" si="596">VLOOKUP(INDIRECT(CHAR(39)&amp;$A294&amp;CHAR(39)&amp;"!r2c"&amp;$C294,0),variables,2,0)</f>
        <v>10891</v>
      </c>
      <c r="H294" s="4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8" t="s">
        <v>871</v>
      </c>
      <c r="B295" s="38">
        <f t="shared" si="531"/>
        <v>7</v>
      </c>
      <c r="C295" s="38">
        <f t="shared" si="532"/>
        <v>34</v>
      </c>
      <c r="E295" s="38">
        <f t="shared" ref="E295" si="597">plan_id</f>
        <v>1536</v>
      </c>
      <c r="F295" s="38">
        <f t="shared" ca="1" si="529"/>
        <v>2018</v>
      </c>
      <c r="G295" s="38">
        <f t="shared" ref="G295" ca="1" si="598">VLOOKUP(INDIRECT(CHAR(39)&amp;$A295&amp;CHAR(39)&amp;"!r2c"&amp;$C295,0),variables,2,0)</f>
        <v>10892</v>
      </c>
      <c r="H295" s="4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8" t="s">
        <v>871</v>
      </c>
      <c r="B296" s="38">
        <f t="shared" si="531"/>
        <v>7</v>
      </c>
      <c r="C296" s="38">
        <f t="shared" si="532"/>
        <v>35</v>
      </c>
      <c r="E296" s="38">
        <f t="shared" ref="E296" si="599">plan_id</f>
        <v>1536</v>
      </c>
      <c r="F296" s="38">
        <f t="shared" ca="1" si="529"/>
        <v>2018</v>
      </c>
      <c r="G296" s="38">
        <f t="shared" ref="G296" ca="1" si="600">VLOOKUP(INDIRECT(CHAR(39)&amp;$A296&amp;CHAR(39)&amp;"!r2c"&amp;$C296,0),variables,2,0)</f>
        <v>10893</v>
      </c>
      <c r="H296" s="4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8" t="s">
        <v>871</v>
      </c>
      <c r="B297" s="38">
        <f t="shared" si="531"/>
        <v>7</v>
      </c>
      <c r="C297" s="38">
        <f t="shared" si="532"/>
        <v>36</v>
      </c>
      <c r="E297" s="38">
        <f t="shared" ref="E297" si="601">plan_id</f>
        <v>1536</v>
      </c>
      <c r="F297" s="38">
        <f t="shared" ca="1" si="529"/>
        <v>2018</v>
      </c>
      <c r="G297" s="38">
        <f t="shared" ref="G297" ca="1" si="602">VLOOKUP(INDIRECT(CHAR(39)&amp;$A297&amp;CHAR(39)&amp;"!r2c"&amp;$C297,0),variables,2,0)</f>
        <v>10894</v>
      </c>
      <c r="H297" s="4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-97471161</v>
      </c>
    </row>
    <row r="298" spans="1:8" x14ac:dyDescent="0.3">
      <c r="A298" s="38" t="s">
        <v>871</v>
      </c>
      <c r="B298" s="38">
        <f t="shared" si="531"/>
        <v>7</v>
      </c>
      <c r="C298" s="38">
        <f t="shared" si="532"/>
        <v>37</v>
      </c>
      <c r="E298" s="38">
        <f t="shared" ref="E298" si="603">plan_id</f>
        <v>1536</v>
      </c>
      <c r="F298" s="38">
        <f t="shared" ca="1" si="529"/>
        <v>2018</v>
      </c>
      <c r="G298" s="38">
        <f t="shared" ref="G298" ca="1" si="604">VLOOKUP(INDIRECT(CHAR(39)&amp;$A298&amp;CHAR(39)&amp;"!r2c"&amp;$C298,0),variables,2,0)</f>
        <v>10895</v>
      </c>
      <c r="H298" s="4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-211147895</v>
      </c>
    </row>
    <row r="299" spans="1:8" x14ac:dyDescent="0.3">
      <c r="A299" s="38" t="s">
        <v>871</v>
      </c>
      <c r="B299" s="38">
        <f t="shared" si="531"/>
        <v>7</v>
      </c>
      <c r="C299" s="38">
        <f t="shared" si="532"/>
        <v>38</v>
      </c>
      <c r="E299" s="38">
        <f t="shared" ref="E299" si="605">plan_id</f>
        <v>1536</v>
      </c>
      <c r="F299" s="38">
        <f t="shared" ca="1" si="529"/>
        <v>2018</v>
      </c>
      <c r="G299" s="38">
        <f t="shared" ref="G299" ca="1" si="606">VLOOKUP(INDIRECT(CHAR(39)&amp;$A299&amp;CHAR(39)&amp;"!r2c"&amp;$C299,0),variables,2,0)</f>
        <v>10896</v>
      </c>
      <c r="H299" s="4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8" t="s">
        <v>871</v>
      </c>
      <c r="B300" s="38">
        <f t="shared" si="531"/>
        <v>7</v>
      </c>
      <c r="C300" s="38">
        <f t="shared" si="532"/>
        <v>39</v>
      </c>
      <c r="E300" s="38">
        <f t="shared" ref="E300" si="607">plan_id</f>
        <v>1536</v>
      </c>
      <c r="F300" s="38">
        <f t="shared" ca="1" si="529"/>
        <v>2018</v>
      </c>
      <c r="G300" s="38">
        <f t="shared" ref="G300" ca="1" si="608">VLOOKUP(INDIRECT(CHAR(39)&amp;$A300&amp;CHAR(39)&amp;"!r2c"&amp;$C300,0),variables,2,0)</f>
        <v>10897</v>
      </c>
      <c r="H300" s="4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2472761</v>
      </c>
    </row>
    <row r="301" spans="1:8" x14ac:dyDescent="0.3">
      <c r="A301" s="38" t="s">
        <v>871</v>
      </c>
      <c r="B301" s="38">
        <f t="shared" si="531"/>
        <v>7</v>
      </c>
      <c r="C301" s="38">
        <f t="shared" si="532"/>
        <v>40</v>
      </c>
      <c r="E301" s="38">
        <f t="shared" ref="E301" si="609">plan_id</f>
        <v>1536</v>
      </c>
      <c r="F301" s="38">
        <f t="shared" ca="1" si="529"/>
        <v>2018</v>
      </c>
      <c r="G301" s="38">
        <f t="shared" ref="G301" ca="1" si="610">VLOOKUP(INDIRECT(CHAR(39)&amp;$A301&amp;CHAR(39)&amp;"!r2c"&amp;$C301,0),variables,2,0)</f>
        <v>10898</v>
      </c>
      <c r="H301" s="4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154500677</v>
      </c>
    </row>
    <row r="302" spans="1:8" x14ac:dyDescent="0.3">
      <c r="A302" s="38" t="s">
        <v>871</v>
      </c>
      <c r="B302" s="38">
        <f t="shared" si="531"/>
        <v>7</v>
      </c>
      <c r="C302" s="38">
        <f t="shared" si="532"/>
        <v>41</v>
      </c>
      <c r="E302" s="38">
        <f t="shared" ref="E302" si="611">plan_id</f>
        <v>1536</v>
      </c>
      <c r="F302" s="38">
        <f t="shared" ca="1" si="529"/>
        <v>2018</v>
      </c>
      <c r="G302" s="38">
        <f t="shared" ref="G302" ca="1" si="612">VLOOKUP(INDIRECT(CHAR(39)&amp;$A302&amp;CHAR(39)&amp;"!r2c"&amp;$C302,0),variables,2,0)</f>
        <v>10899</v>
      </c>
      <c r="H302" s="4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-6952352</v>
      </c>
    </row>
    <row r="303" spans="1:8" x14ac:dyDescent="0.3">
      <c r="A303" s="38" t="s">
        <v>871</v>
      </c>
      <c r="B303" s="38">
        <f t="shared" si="531"/>
        <v>7</v>
      </c>
      <c r="C303" s="38">
        <f t="shared" si="532"/>
        <v>42</v>
      </c>
      <c r="E303" s="38">
        <f t="shared" ref="E303" si="613">plan_id</f>
        <v>1536</v>
      </c>
      <c r="F303" s="38">
        <f t="shared" ca="1" si="529"/>
        <v>2018</v>
      </c>
      <c r="G303" s="38">
        <f t="shared" ref="G303" ca="1" si="614">VLOOKUP(INDIRECT(CHAR(39)&amp;$A303&amp;CHAR(39)&amp;"!r2c"&amp;$C303,0),variables,2,0)</f>
        <v>11006</v>
      </c>
      <c r="H303" s="4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24440</v>
      </c>
    </row>
    <row r="304" spans="1:8" x14ac:dyDescent="0.3">
      <c r="A304" s="38" t="s">
        <v>871</v>
      </c>
      <c r="B304" s="38">
        <f t="shared" si="531"/>
        <v>7</v>
      </c>
      <c r="C304" s="38">
        <f t="shared" si="532"/>
        <v>43</v>
      </c>
      <c r="E304" s="38">
        <f t="shared" ref="E304" si="615">plan_id</f>
        <v>1536</v>
      </c>
      <c r="F304" s="38">
        <f t="shared" ca="1" si="529"/>
        <v>2018</v>
      </c>
      <c r="G304" s="38">
        <f t="shared" ref="G304" ca="1" si="616">VLOOKUP(INDIRECT(CHAR(39)&amp;$A304&amp;CHAR(39)&amp;"!r2c"&amp;$C304,0),variables,2,0)</f>
        <v>10900</v>
      </c>
      <c r="H304" s="4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285279557</v>
      </c>
    </row>
    <row r="305" spans="1:8" x14ac:dyDescent="0.3">
      <c r="A305" s="38" t="s">
        <v>871</v>
      </c>
      <c r="B305" s="38">
        <f t="shared" si="531"/>
        <v>7</v>
      </c>
      <c r="C305" s="38">
        <f t="shared" si="532"/>
        <v>44</v>
      </c>
      <c r="E305" s="38">
        <f t="shared" ref="E305" si="617">plan_id</f>
        <v>1536</v>
      </c>
      <c r="F305" s="38">
        <f t="shared" ca="1" si="529"/>
        <v>2018</v>
      </c>
      <c r="G305" s="38">
        <f t="shared" ref="G305" ca="1" si="618">VLOOKUP(INDIRECT(CHAR(39)&amp;$A305&amp;CHAR(39)&amp;"!r2c"&amp;$C305,0),variables,2,0)</f>
        <v>10901</v>
      </c>
      <c r="H305" s="4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5.3199999999999997E-2</v>
      </c>
    </row>
    <row r="306" spans="1:8" x14ac:dyDescent="0.3">
      <c r="A306" s="38" t="s">
        <v>871</v>
      </c>
      <c r="B306" s="38">
        <f t="shared" si="531"/>
        <v>7</v>
      </c>
      <c r="C306" s="38">
        <f t="shared" si="532"/>
        <v>45</v>
      </c>
      <c r="E306" s="38">
        <f t="shared" ref="E306" si="619">plan_id</f>
        <v>1536</v>
      </c>
      <c r="F306" s="38">
        <f t="shared" ca="1" si="529"/>
        <v>2018</v>
      </c>
      <c r="G306" s="38">
        <f t="shared" ref="G306" ca="1" si="620">VLOOKUP(INDIRECT(CHAR(39)&amp;$A306&amp;CHAR(39)&amp;"!r2c"&amp;$C306,0),variables,2,0)</f>
        <v>10902</v>
      </c>
      <c r="H306" s="4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6.3200000000000006E-2</v>
      </c>
    </row>
    <row r="307" spans="1:8" x14ac:dyDescent="0.3">
      <c r="A307" s="38" t="s">
        <v>871</v>
      </c>
      <c r="B307" s="38">
        <f t="shared" si="531"/>
        <v>7</v>
      </c>
      <c r="C307" s="38">
        <f t="shared" si="532"/>
        <v>46</v>
      </c>
      <c r="E307" s="38">
        <f t="shared" ref="E307" si="621">plan_id</f>
        <v>1536</v>
      </c>
      <c r="F307" s="38">
        <f t="shared" ca="1" si="529"/>
        <v>2018</v>
      </c>
      <c r="G307" s="38">
        <f t="shared" ref="G307" ca="1" si="622">VLOOKUP(INDIRECT(CHAR(39)&amp;$A307&amp;CHAR(39)&amp;"!r2c"&amp;$C307,0),variables,2,0)</f>
        <v>10903</v>
      </c>
      <c r="H307" s="4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7.3200000000000001E-2</v>
      </c>
    </row>
    <row r="308" spans="1:8" x14ac:dyDescent="0.3">
      <c r="A308" s="38" t="s">
        <v>871</v>
      </c>
      <c r="B308" s="38">
        <f t="shared" si="531"/>
        <v>7</v>
      </c>
      <c r="C308" s="38">
        <f t="shared" si="532"/>
        <v>47</v>
      </c>
      <c r="E308" s="38">
        <f t="shared" ref="E308" si="623">plan_id</f>
        <v>1536</v>
      </c>
      <c r="F308" s="38">
        <f t="shared" ca="1" si="529"/>
        <v>2018</v>
      </c>
      <c r="G308" s="38">
        <f t="shared" ref="G308" ca="1" si="624">VLOOKUP(INDIRECT(CHAR(39)&amp;$A308&amp;CHAR(39)&amp;"!r2c"&amp;$C308,0),variables,2,0)</f>
        <v>10904</v>
      </c>
      <c r="H308" s="4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2329779172</v>
      </c>
    </row>
    <row r="309" spans="1:8" x14ac:dyDescent="0.3">
      <c r="A309" s="38" t="s">
        <v>871</v>
      </c>
      <c r="B309" s="38">
        <f t="shared" si="531"/>
        <v>7</v>
      </c>
      <c r="C309" s="38">
        <f t="shared" si="532"/>
        <v>48</v>
      </c>
      <c r="E309" s="38">
        <f t="shared" ref="E309" si="625">plan_id</f>
        <v>1536</v>
      </c>
      <c r="F309" s="38">
        <f t="shared" ca="1" si="529"/>
        <v>2018</v>
      </c>
      <c r="G309" s="38">
        <f t="shared" ref="G309" ca="1" si="626">VLOOKUP(INDIRECT(CHAR(39)&amp;$A309&amp;CHAR(39)&amp;"!r2c"&amp;$C309,0),variables,2,0)</f>
        <v>10905</v>
      </c>
      <c r="H309" s="4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1705401479</v>
      </c>
    </row>
    <row r="310" spans="1:8" x14ac:dyDescent="0.3">
      <c r="A310" s="38" t="s">
        <v>871</v>
      </c>
      <c r="B310" s="38">
        <f t="shared" si="531"/>
        <v>7</v>
      </c>
      <c r="C310" s="38">
        <f t="shared" si="532"/>
        <v>49</v>
      </c>
      <c r="E310" s="38">
        <f t="shared" ref="E310" si="627">plan_id</f>
        <v>1536</v>
      </c>
      <c r="F310" s="38">
        <f t="shared" ca="1" si="529"/>
        <v>2018</v>
      </c>
      <c r="G310" s="38">
        <f t="shared" ref="G310" ca="1" si="628">VLOOKUP(INDIRECT(CHAR(39)&amp;$A310&amp;CHAR(39)&amp;"!r2c"&amp;$C310,0),variables,2,0)</f>
        <v>10906</v>
      </c>
      <c r="H310" s="4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1184631808</v>
      </c>
    </row>
    <row r="311" spans="1:8" x14ac:dyDescent="0.3">
      <c r="A311" s="38" t="s">
        <v>871</v>
      </c>
      <c r="B311" s="38">
        <f t="shared" si="531"/>
        <v>7</v>
      </c>
      <c r="C311" s="38">
        <f t="shared" si="532"/>
        <v>50</v>
      </c>
      <c r="E311" s="38">
        <f t="shared" ref="E311" si="629">plan_id</f>
        <v>1536</v>
      </c>
      <c r="F311" s="38">
        <f t="shared" ca="1" si="529"/>
        <v>2018</v>
      </c>
      <c r="G311" s="38">
        <f t="shared" ref="G311" ca="1" si="630">VLOOKUP(INDIRECT(CHAR(39)&amp;$A311&amp;CHAR(39)&amp;"!r2c"&amp;$C311,0),variables,2,0)</f>
        <v>10907</v>
      </c>
      <c r="H311" s="4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8" t="s">
        <v>871</v>
      </c>
      <c r="B312" s="38">
        <f t="shared" si="531"/>
        <v>7</v>
      </c>
      <c r="C312" s="38">
        <f t="shared" si="532"/>
        <v>51</v>
      </c>
      <c r="E312" s="38">
        <f t="shared" ref="E312" si="631">plan_id</f>
        <v>1536</v>
      </c>
      <c r="F312" s="38">
        <f t="shared" ca="1" si="529"/>
        <v>2018</v>
      </c>
      <c r="G312" s="38">
        <f t="shared" ref="G312" ca="1" si="632">VLOOKUP(INDIRECT(CHAR(39)&amp;$A312&amp;CHAR(39)&amp;"!r2c"&amp;$C312,0),variables,2,0)</f>
        <v>10860</v>
      </c>
      <c r="H312" s="4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4354371690</v>
      </c>
    </row>
    <row r="313" spans="1:8" x14ac:dyDescent="0.3">
      <c r="A313" s="38" t="s">
        <v>871</v>
      </c>
      <c r="B313" s="38">
        <f t="shared" si="531"/>
        <v>7</v>
      </c>
      <c r="C313" s="38">
        <f t="shared" si="532"/>
        <v>52</v>
      </c>
      <c r="E313" s="38">
        <f t="shared" ref="E313" si="633">plan_id</f>
        <v>1536</v>
      </c>
      <c r="F313" s="38">
        <f t="shared" ca="1" si="529"/>
        <v>2018</v>
      </c>
      <c r="G313" s="38">
        <f t="shared" ref="G313" ca="1" si="634">VLOOKUP(INDIRECT(CHAR(39)&amp;$A313&amp;CHAR(39)&amp;"!r2c"&amp;$C313,0),variables,2,0)</f>
        <v>10909</v>
      </c>
      <c r="H313" s="4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164018071</v>
      </c>
    </row>
    <row r="314" spans="1:8" x14ac:dyDescent="0.3">
      <c r="A314" s="38" t="s">
        <v>871</v>
      </c>
      <c r="B314" s="38">
        <f t="shared" si="531"/>
        <v>7</v>
      </c>
      <c r="C314" s="38">
        <f t="shared" si="532"/>
        <v>53</v>
      </c>
      <c r="E314" s="38">
        <f t="shared" ref="E314" si="635">plan_id</f>
        <v>1536</v>
      </c>
      <c r="F314" s="38">
        <f t="shared" ca="1" si="529"/>
        <v>2018</v>
      </c>
      <c r="G314" s="38">
        <f t="shared" ref="G314" ca="1" si="636">VLOOKUP(INDIRECT(CHAR(39)&amp;$A314&amp;CHAR(39)&amp;"!r2c"&amp;$C314,0),variables,2,0)</f>
        <v>10910</v>
      </c>
      <c r="H314" s="4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279835016</v>
      </c>
    </row>
    <row r="315" spans="1:8" x14ac:dyDescent="0.3">
      <c r="A315" s="38" t="s">
        <v>871</v>
      </c>
      <c r="B315" s="38">
        <f t="shared" si="531"/>
        <v>7</v>
      </c>
      <c r="C315" s="38">
        <f t="shared" si="532"/>
        <v>54</v>
      </c>
      <c r="E315" s="38">
        <f t="shared" ref="E315" si="637">plan_id</f>
        <v>1536</v>
      </c>
      <c r="F315" s="38">
        <f t="shared" ca="1" si="529"/>
        <v>2018</v>
      </c>
      <c r="G315" s="38">
        <f t="shared" ref="G315" ca="1" si="638">VLOOKUP(INDIRECT(CHAR(39)&amp;$A315&amp;CHAR(39)&amp;"!r2c"&amp;$C315,0),variables,2,0)</f>
        <v>10911</v>
      </c>
      <c r="H315" s="4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8" t="s">
        <v>871</v>
      </c>
      <c r="B316" s="38">
        <f t="shared" si="531"/>
        <v>7</v>
      </c>
      <c r="C316" s="38">
        <f t="shared" si="532"/>
        <v>55</v>
      </c>
      <c r="E316" s="38">
        <f t="shared" ref="E316" si="639">plan_id</f>
        <v>1536</v>
      </c>
      <c r="F316" s="38">
        <f t="shared" ca="1" si="529"/>
        <v>2018</v>
      </c>
      <c r="G316" s="38">
        <f t="shared" ref="G316" ca="1" si="640">VLOOKUP(INDIRECT(CHAR(39)&amp;$A316&amp;CHAR(39)&amp;"!r2c"&amp;$C316,0),variables,2,0)</f>
        <v>10912</v>
      </c>
      <c r="H316" s="4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-65345796</v>
      </c>
    </row>
    <row r="317" spans="1:8" x14ac:dyDescent="0.3">
      <c r="A317" s="38" t="s">
        <v>871</v>
      </c>
      <c r="B317" s="38">
        <f t="shared" si="531"/>
        <v>7</v>
      </c>
      <c r="C317" s="38">
        <f t="shared" si="532"/>
        <v>56</v>
      </c>
      <c r="E317" s="38">
        <f t="shared" ref="E317" si="641">plan_id</f>
        <v>1536</v>
      </c>
      <c r="F317" s="38">
        <f t="shared" ca="1" si="529"/>
        <v>2018</v>
      </c>
      <c r="G317" s="38">
        <f t="shared" ref="G317" ca="1" si="642">VLOOKUP(INDIRECT(CHAR(39)&amp;$A317&amp;CHAR(39)&amp;"!r2c"&amp;$C317,0),variables,2,0)</f>
        <v>10913</v>
      </c>
      <c r="H317" s="4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125224437</v>
      </c>
    </row>
    <row r="318" spans="1:8" x14ac:dyDescent="0.3">
      <c r="A318" s="38" t="s">
        <v>871</v>
      </c>
      <c r="B318" s="38">
        <f t="shared" si="531"/>
        <v>7</v>
      </c>
      <c r="C318" s="38">
        <f t="shared" si="532"/>
        <v>57</v>
      </c>
      <c r="E318" s="38">
        <f t="shared" ref="E318" si="643">plan_id</f>
        <v>1536</v>
      </c>
      <c r="F318" s="38">
        <f t="shared" ca="1" si="529"/>
        <v>2018</v>
      </c>
      <c r="G318" s="38">
        <f t="shared" ref="G318" ca="1" si="644">VLOOKUP(INDIRECT(CHAR(39)&amp;$A318&amp;CHAR(39)&amp;"!r2c"&amp;$C318,0),variables,2,0)</f>
        <v>10914</v>
      </c>
      <c r="H318" s="4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80727209</v>
      </c>
    </row>
    <row r="319" spans="1:8" x14ac:dyDescent="0.3">
      <c r="A319" s="38" t="s">
        <v>871</v>
      </c>
      <c r="B319" s="38">
        <f t="shared" si="531"/>
        <v>7</v>
      </c>
      <c r="C319" s="38">
        <f t="shared" si="532"/>
        <v>58</v>
      </c>
      <c r="E319" s="38">
        <f t="shared" ref="E319" si="645">plan_id</f>
        <v>1536</v>
      </c>
      <c r="F319" s="38">
        <f t="shared" ca="1" si="529"/>
        <v>2018</v>
      </c>
      <c r="G319" s="38">
        <f t="shared" ref="G319" ca="1" si="646">VLOOKUP(INDIRECT(CHAR(39)&amp;$A319&amp;CHAR(39)&amp;"!r2c"&amp;$C319,0),variables,2,0)</f>
        <v>10915</v>
      </c>
      <c r="H319" s="4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97471161</v>
      </c>
    </row>
    <row r="320" spans="1:8" x14ac:dyDescent="0.3">
      <c r="A320" s="38" t="s">
        <v>871</v>
      </c>
      <c r="B320" s="38">
        <f t="shared" si="531"/>
        <v>7</v>
      </c>
      <c r="C320" s="38">
        <f t="shared" si="532"/>
        <v>59</v>
      </c>
      <c r="E320" s="38">
        <f t="shared" ref="E320" si="647">plan_id</f>
        <v>1536</v>
      </c>
      <c r="F320" s="38">
        <f t="shared" ca="1" si="529"/>
        <v>2018</v>
      </c>
      <c r="G320" s="38">
        <f t="shared" ref="G320" ca="1" si="648">VLOOKUP(INDIRECT(CHAR(39)&amp;$A320&amp;CHAR(39)&amp;"!r2c"&amp;$C320,0),variables,2,0)</f>
        <v>10916</v>
      </c>
      <c r="H320" s="4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249165180</v>
      </c>
    </row>
    <row r="321" spans="1:8" x14ac:dyDescent="0.3">
      <c r="A321" s="38" t="s">
        <v>871</v>
      </c>
      <c r="B321" s="38">
        <f t="shared" si="531"/>
        <v>7</v>
      </c>
      <c r="C321" s="38">
        <f t="shared" si="532"/>
        <v>60</v>
      </c>
      <c r="E321" s="38">
        <f t="shared" ref="E321" si="649">plan_id</f>
        <v>1536</v>
      </c>
      <c r="F321" s="38">
        <f t="shared" ca="1" si="529"/>
        <v>2018</v>
      </c>
      <c r="G321" s="38">
        <f t="shared" ref="G321" ca="1" si="650">VLOOKUP(INDIRECT(CHAR(39)&amp;$A321&amp;CHAR(39)&amp;"!r2c"&amp;$C321,0),variables,2,0)</f>
        <v>10917</v>
      </c>
      <c r="H321" s="4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-182521663</v>
      </c>
    </row>
    <row r="322" spans="1:8" x14ac:dyDescent="0.3">
      <c r="A322" s="38" t="s">
        <v>871</v>
      </c>
      <c r="B322" s="38">
        <f t="shared" si="531"/>
        <v>7</v>
      </c>
      <c r="C322" s="38">
        <f t="shared" si="532"/>
        <v>61</v>
      </c>
      <c r="E322" s="38">
        <f t="shared" ref="E322" si="651">plan_id</f>
        <v>1536</v>
      </c>
      <c r="F322" s="38">
        <f t="shared" ca="1" si="529"/>
        <v>2018</v>
      </c>
      <c r="G322" s="38">
        <f t="shared" ref="G322" ca="1" si="652">VLOOKUP(INDIRECT(CHAR(39)&amp;$A322&amp;CHAR(39)&amp;"!r2c"&amp;$C322,0),variables,2,0)</f>
        <v>10918</v>
      </c>
      <c r="H322" s="4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8" t="s">
        <v>871</v>
      </c>
      <c r="B323" s="38">
        <f t="shared" si="531"/>
        <v>7</v>
      </c>
      <c r="C323" s="38">
        <f t="shared" si="532"/>
        <v>62</v>
      </c>
      <c r="E323" s="38">
        <f t="shared" ref="E323" si="653">plan_id</f>
        <v>1536</v>
      </c>
      <c r="F323" s="38">
        <f t="shared" ca="1" si="529"/>
        <v>2018</v>
      </c>
      <c r="G323" s="38">
        <f t="shared" ref="G323" ca="1" si="654">VLOOKUP(INDIRECT(CHAR(39)&amp;$A323&amp;CHAR(39)&amp;"!r2c"&amp;$C323,0),variables,2,0)</f>
        <v>10919</v>
      </c>
      <c r="H323" s="4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-182521663</v>
      </c>
    </row>
    <row r="324" spans="1:8" x14ac:dyDescent="0.3">
      <c r="A324" s="38" t="s">
        <v>871</v>
      </c>
      <c r="B324" s="38">
        <f t="shared" si="531"/>
        <v>7</v>
      </c>
      <c r="C324" s="38">
        <f t="shared" si="532"/>
        <v>63</v>
      </c>
      <c r="E324" s="38">
        <f t="shared" ref="E324" si="655">plan_id</f>
        <v>1536</v>
      </c>
      <c r="F324" s="38">
        <f t="shared" ca="1" si="529"/>
        <v>2018</v>
      </c>
      <c r="G324" s="38">
        <f t="shared" ref="G324" ca="1" si="656">VLOOKUP(INDIRECT(CHAR(39)&amp;$A324&amp;CHAR(39)&amp;"!r2c"&amp;$C324,0),variables,2,0)</f>
        <v>10920</v>
      </c>
      <c r="H324" s="4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-2472761</v>
      </c>
    </row>
    <row r="325" spans="1:8" x14ac:dyDescent="0.3">
      <c r="A325" s="38" t="s">
        <v>871</v>
      </c>
      <c r="B325" s="38">
        <f t="shared" si="531"/>
        <v>7</v>
      </c>
      <c r="C325" s="38">
        <f t="shared" si="532"/>
        <v>64</v>
      </c>
      <c r="E325" s="38">
        <f t="shared" ref="E325" si="657">plan_id</f>
        <v>1536</v>
      </c>
      <c r="F325" s="38">
        <f t="shared" ca="1" si="529"/>
        <v>2018</v>
      </c>
      <c r="G325" s="38">
        <f t="shared" ref="G325" ca="1" si="658">VLOOKUP(INDIRECT(CHAR(39)&amp;$A325&amp;CHAR(39)&amp;"!r2c"&amp;$C325,0),variables,2,0)</f>
        <v>10921</v>
      </c>
      <c r="H325" s="4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-24440</v>
      </c>
    </row>
    <row r="326" spans="1:8" x14ac:dyDescent="0.3">
      <c r="A326" s="38" t="s">
        <v>871</v>
      </c>
      <c r="B326" s="38">
        <f t="shared" si="531"/>
        <v>7</v>
      </c>
      <c r="C326" s="38">
        <f t="shared" si="532"/>
        <v>65</v>
      </c>
      <c r="E326" s="38">
        <f t="shared" ref="E326" si="659">plan_id</f>
        <v>1536</v>
      </c>
      <c r="F326" s="38">
        <f t="shared" ref="F326:F550" ca="1" si="660">INDIRECT(CHAR(39)&amp;$A326&amp;CHAR(39)&amp;"!r"&amp;$B326&amp;"c2",0)</f>
        <v>2018</v>
      </c>
      <c r="G326" s="38">
        <f t="shared" ref="G326" ca="1" si="661">VLOOKUP(INDIRECT(CHAR(39)&amp;$A326&amp;CHAR(39)&amp;"!r2c"&amp;$C326,0),variables,2,0)</f>
        <v>10922</v>
      </c>
      <c r="H326" s="4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8" t="s">
        <v>871</v>
      </c>
      <c r="B327" s="38">
        <f t="shared" ref="B327:B390" si="662">B262+1</f>
        <v>7</v>
      </c>
      <c r="C327" s="38">
        <f t="shared" ref="C327:C390" si="663">C262</f>
        <v>66</v>
      </c>
      <c r="E327" s="38">
        <f t="shared" ref="E327" si="664">plan_id</f>
        <v>1536</v>
      </c>
      <c r="F327" s="38">
        <f t="shared" ca="1" si="660"/>
        <v>2018</v>
      </c>
      <c r="G327" s="38">
        <f t="shared" ref="G327" ca="1" si="665">VLOOKUP(INDIRECT(CHAR(39)&amp;$A327&amp;CHAR(39)&amp;"!r2c"&amp;$C327,0),variables,2,0)</f>
        <v>10860</v>
      </c>
      <c r="H327" s="4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2727835589</v>
      </c>
    </row>
    <row r="328" spans="1:8" x14ac:dyDescent="0.3">
      <c r="A328" s="38" t="s">
        <v>871</v>
      </c>
      <c r="B328" s="38">
        <f t="shared" si="662"/>
        <v>7</v>
      </c>
      <c r="C328" s="38">
        <f t="shared" si="663"/>
        <v>67</v>
      </c>
      <c r="E328" s="38">
        <f t="shared" ref="E328" si="666">plan_id</f>
        <v>1536</v>
      </c>
      <c r="F328" s="38">
        <f t="shared" ca="1" si="660"/>
        <v>2018</v>
      </c>
      <c r="G328" s="38">
        <f t="shared" ref="G328" ca="1" si="667">VLOOKUP(INDIRECT(CHAR(39)&amp;$A328&amp;CHAR(39)&amp;"!r2c"&amp;$C328,0),variables,2,0)</f>
        <v>10923</v>
      </c>
      <c r="H328" s="4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1705401480</v>
      </c>
    </row>
    <row r="329" spans="1:8" x14ac:dyDescent="0.3">
      <c r="A329" s="38" t="s">
        <v>871</v>
      </c>
      <c r="B329" s="38">
        <f t="shared" si="662"/>
        <v>8</v>
      </c>
      <c r="C329" s="38">
        <f t="shared" si="663"/>
        <v>3</v>
      </c>
      <c r="E329" s="38">
        <f t="shared" ref="E329" si="668">plan_id</f>
        <v>1536</v>
      </c>
      <c r="F329" s="38">
        <f t="shared" ca="1" si="660"/>
        <v>2019</v>
      </c>
      <c r="G329" s="38">
        <f t="shared" ref="G329" ca="1" si="669">VLOOKUP(INDIRECT(CHAR(39)&amp;$A329&amp;CHAR(39)&amp;"!r2c"&amp;$C329,0),variables,2,0)</f>
        <v>10861</v>
      </c>
      <c r="H329" s="4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">
      <c r="A330" s="38" t="s">
        <v>871</v>
      </c>
      <c r="B330" s="38">
        <f t="shared" si="662"/>
        <v>8</v>
      </c>
      <c r="C330" s="38">
        <f t="shared" si="663"/>
        <v>4</v>
      </c>
      <c r="E330" s="38">
        <f t="shared" ref="E330" si="670">plan_id</f>
        <v>1536</v>
      </c>
      <c r="F330" s="38">
        <f t="shared" ca="1" si="660"/>
        <v>2019</v>
      </c>
      <c r="G330" s="38">
        <f t="shared" ref="G330" ca="1" si="671">VLOOKUP(INDIRECT(CHAR(39)&amp;$A330&amp;CHAR(39)&amp;"!r2c"&amp;$C330,0),variables,2,0)</f>
        <v>10862</v>
      </c>
      <c r="H330" s="4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01-Jul-2018</v>
      </c>
    </row>
    <row r="331" spans="1:8" x14ac:dyDescent="0.3">
      <c r="A331" s="38" t="s">
        <v>871</v>
      </c>
      <c r="B331" s="38">
        <f t="shared" si="662"/>
        <v>8</v>
      </c>
      <c r="C331" s="38">
        <f t="shared" si="663"/>
        <v>5</v>
      </c>
      <c r="E331" s="38">
        <f t="shared" ref="E331" si="672">plan_id</f>
        <v>1536</v>
      </c>
      <c r="F331" s="38">
        <f t="shared" ca="1" si="660"/>
        <v>2019</v>
      </c>
      <c r="G331" s="38">
        <f t="shared" ref="G331" ca="1" si="673">VLOOKUP(INDIRECT(CHAR(39)&amp;$A331&amp;CHAR(39)&amp;"!r2c"&amp;$C331,0),variables,2,0)</f>
        <v>10863</v>
      </c>
      <c r="H331" s="4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01-Jul-2019</v>
      </c>
    </row>
    <row r="332" spans="1:8" x14ac:dyDescent="0.3">
      <c r="A332" s="38" t="s">
        <v>871</v>
      </c>
      <c r="B332" s="38">
        <f t="shared" si="662"/>
        <v>8</v>
      </c>
      <c r="C332" s="38">
        <f t="shared" si="663"/>
        <v>6</v>
      </c>
      <c r="E332" s="38">
        <f t="shared" ref="E332" si="674">plan_id</f>
        <v>1536</v>
      </c>
      <c r="F332" s="38">
        <f t="shared" ca="1" si="660"/>
        <v>2019</v>
      </c>
      <c r="G332" s="38">
        <f t="shared" ref="G332" ca="1" si="675">VLOOKUP(INDIRECT(CHAR(39)&amp;$A332&amp;CHAR(39)&amp;"!r2c"&amp;$C332,0),variables,2,0)</f>
        <v>10864</v>
      </c>
      <c r="H332" s="4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12300</v>
      </c>
    </row>
    <row r="333" spans="1:8" x14ac:dyDescent="0.3">
      <c r="A333" s="38" t="s">
        <v>871</v>
      </c>
      <c r="B333" s="38">
        <f t="shared" si="662"/>
        <v>8</v>
      </c>
      <c r="C333" s="38">
        <f t="shared" si="663"/>
        <v>7</v>
      </c>
      <c r="E333" s="38">
        <f t="shared" ref="E333" si="676">plan_id</f>
        <v>1536</v>
      </c>
      <c r="F333" s="38">
        <f t="shared" ca="1" si="660"/>
        <v>2019</v>
      </c>
      <c r="G333" s="38">
        <f t="shared" ref="G333" ca="1" si="677">VLOOKUP(INDIRECT(CHAR(39)&amp;$A333&amp;CHAR(39)&amp;"!r2c"&amp;$C333,0),variables,2,0)</f>
        <v>10865</v>
      </c>
      <c r="H333" s="4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13267</v>
      </c>
    </row>
    <row r="334" spans="1:8" x14ac:dyDescent="0.3">
      <c r="A334" s="38" t="s">
        <v>871</v>
      </c>
      <c r="B334" s="38">
        <f t="shared" si="662"/>
        <v>8</v>
      </c>
      <c r="C334" s="38">
        <f t="shared" si="663"/>
        <v>8</v>
      </c>
      <c r="E334" s="38">
        <f t="shared" ref="E334" si="678">plan_id</f>
        <v>1536</v>
      </c>
      <c r="F334" s="38">
        <f t="shared" ca="1" si="660"/>
        <v>2019</v>
      </c>
      <c r="G334" s="38">
        <f t="shared" ref="G334" ca="1" si="679">VLOOKUP(INDIRECT(CHAR(39)&amp;$A334&amp;CHAR(39)&amp;"!r2c"&amp;$C334,0),variables,2,0)</f>
        <v>10866</v>
      </c>
      <c r="H334" s="4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8" t="s">
        <v>871</v>
      </c>
      <c r="B335" s="38">
        <f t="shared" si="662"/>
        <v>8</v>
      </c>
      <c r="C335" s="38">
        <f t="shared" si="663"/>
        <v>9</v>
      </c>
      <c r="E335" s="38">
        <f t="shared" ref="E335" si="680">plan_id</f>
        <v>1536</v>
      </c>
      <c r="F335" s="38">
        <f t="shared" ca="1" si="660"/>
        <v>2019</v>
      </c>
      <c r="G335" s="38">
        <f t="shared" ref="G335" ca="1" si="681">VLOOKUP(INDIRECT(CHAR(39)&amp;$A335&amp;CHAR(39)&amp;"!r2c"&amp;$C335,0),variables,2,0)</f>
        <v>10867</v>
      </c>
      <c r="H335" s="4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23754</v>
      </c>
    </row>
    <row r="336" spans="1:8" x14ac:dyDescent="0.3">
      <c r="A336" s="38" t="s">
        <v>871</v>
      </c>
      <c r="B336" s="38">
        <f t="shared" si="662"/>
        <v>8</v>
      </c>
      <c r="C336" s="38">
        <f t="shared" si="663"/>
        <v>10</v>
      </c>
      <c r="E336" s="38">
        <f t="shared" ref="E336" si="682">plan_id</f>
        <v>1536</v>
      </c>
      <c r="F336" s="38">
        <f t="shared" ca="1" si="660"/>
        <v>2019</v>
      </c>
      <c r="G336" s="38">
        <f t="shared" ref="G336" ca="1" si="683">VLOOKUP(INDIRECT(CHAR(39)&amp;$A336&amp;CHAR(39)&amp;"!r2c"&amp;$C336,0),variables,2,0)</f>
        <v>10868</v>
      </c>
      <c r="H336" s="4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49321</v>
      </c>
    </row>
    <row r="337" spans="1:8" x14ac:dyDescent="0.3">
      <c r="A337" s="38" t="s">
        <v>871</v>
      </c>
      <c r="B337" s="38">
        <f t="shared" si="662"/>
        <v>8</v>
      </c>
      <c r="C337" s="38">
        <f t="shared" si="663"/>
        <v>11</v>
      </c>
      <c r="E337" s="38">
        <f t="shared" ref="E337" si="684">plan_id</f>
        <v>1536</v>
      </c>
      <c r="F337" s="38">
        <f t="shared" ca="1" si="660"/>
        <v>2019</v>
      </c>
      <c r="G337" s="38">
        <f t="shared" ref="G337" ca="1" si="685">VLOOKUP(INDIRECT(CHAR(39)&amp;$A337&amp;CHAR(39)&amp;"!r2c"&amp;$C337,0),variables,2,0)</f>
        <v>10869</v>
      </c>
      <c r="H337" s="4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38" t="s">
        <v>871</v>
      </c>
      <c r="B338" s="38">
        <f t="shared" si="662"/>
        <v>8</v>
      </c>
      <c r="C338" s="38">
        <f t="shared" si="663"/>
        <v>12</v>
      </c>
      <c r="E338" s="38">
        <f t="shared" ref="E338" si="686">plan_id</f>
        <v>1536</v>
      </c>
      <c r="F338" s="38">
        <f t="shared" ca="1" si="660"/>
        <v>2019</v>
      </c>
      <c r="G338" s="38">
        <f t="shared" ref="G338" ca="1" si="687">VLOOKUP(INDIRECT(CHAR(39)&amp;$A338&amp;CHAR(39)&amp;"!r2c"&amp;$C338,0),variables,2,0)</f>
        <v>10870</v>
      </c>
      <c r="H338" s="4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38" t="s">
        <v>871</v>
      </c>
      <c r="B339" s="38">
        <f t="shared" si="662"/>
        <v>8</v>
      </c>
      <c r="C339" s="38">
        <f t="shared" si="663"/>
        <v>13</v>
      </c>
      <c r="E339" s="38">
        <f t="shared" ref="E339" si="688">plan_id</f>
        <v>1536</v>
      </c>
      <c r="F339" s="38">
        <f t="shared" ca="1" si="660"/>
        <v>2019</v>
      </c>
      <c r="G339" s="38">
        <f t="shared" ref="G339" ca="1" si="689">VLOOKUP(INDIRECT(CHAR(39)&amp;$A339&amp;CHAR(39)&amp;"!r2c"&amp;$C339,0),variables,2,0)</f>
        <v>10871</v>
      </c>
      <c r="H339" s="4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38" t="s">
        <v>871</v>
      </c>
      <c r="B340" s="38">
        <f t="shared" si="662"/>
        <v>8</v>
      </c>
      <c r="C340" s="38">
        <f t="shared" si="663"/>
        <v>14</v>
      </c>
      <c r="E340" s="38">
        <f t="shared" ref="E340" si="690">plan_id</f>
        <v>1536</v>
      </c>
      <c r="F340" s="38">
        <f t="shared" ca="1" si="660"/>
        <v>2019</v>
      </c>
      <c r="G340" s="38">
        <f t="shared" ref="G340" ca="1" si="691">VLOOKUP(INDIRECT(CHAR(39)&amp;$A340&amp;CHAR(39)&amp;"!r2c"&amp;$C340,0),variables,2,0)</f>
        <v>10872</v>
      </c>
      <c r="H340" s="4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8" t="s">
        <v>871</v>
      </c>
      <c r="B341" s="38">
        <f t="shared" si="662"/>
        <v>8</v>
      </c>
      <c r="C341" s="38">
        <f t="shared" si="663"/>
        <v>15</v>
      </c>
      <c r="E341" s="38">
        <f t="shared" ref="E341" si="692">plan_id</f>
        <v>1536</v>
      </c>
      <c r="F341" s="38">
        <f t="shared" ca="1" si="660"/>
        <v>2019</v>
      </c>
      <c r="G341" s="38">
        <f t="shared" ref="G341" ca="1" si="693">VLOOKUP(INDIRECT(CHAR(39)&amp;$A341&amp;CHAR(39)&amp;"!r2c"&amp;$C341,0),variables,2,0)</f>
        <v>10873</v>
      </c>
      <c r="H341" s="4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6.3200000000000006E-2</v>
      </c>
    </row>
    <row r="342" spans="1:8" x14ac:dyDescent="0.3">
      <c r="A342" s="38" t="s">
        <v>871</v>
      </c>
      <c r="B342" s="38">
        <f t="shared" si="662"/>
        <v>8</v>
      </c>
      <c r="C342" s="38">
        <f t="shared" si="663"/>
        <v>16</v>
      </c>
      <c r="E342" s="38">
        <f t="shared" ref="E342" si="694">plan_id</f>
        <v>1536</v>
      </c>
      <c r="F342" s="38">
        <f t="shared" ca="1" si="660"/>
        <v>2019</v>
      </c>
      <c r="G342" s="38">
        <f t="shared" ref="G342" ca="1" si="695">VLOOKUP(INDIRECT(CHAR(39)&amp;$A342&amp;CHAR(39)&amp;"!r2c"&amp;$C342,0),variables,2,0)</f>
        <v>10874</v>
      </c>
      <c r="H342" s="4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38" t="s">
        <v>871</v>
      </c>
      <c r="B343" s="38">
        <f t="shared" si="662"/>
        <v>8</v>
      </c>
      <c r="C343" s="38">
        <f t="shared" si="663"/>
        <v>17</v>
      </c>
      <c r="E343" s="38">
        <f t="shared" ref="E343" si="696">plan_id</f>
        <v>1536</v>
      </c>
      <c r="F343" s="38">
        <f t="shared" ca="1" si="660"/>
        <v>2019</v>
      </c>
      <c r="G343" s="38">
        <f t="shared" ref="G343" ca="1" si="697">VLOOKUP(INDIRECT(CHAR(39)&amp;$A343&amp;CHAR(39)&amp;"!r2c"&amp;$C343,0),variables,2,0)</f>
        <v>10875</v>
      </c>
      <c r="H343" s="4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4269339965</v>
      </c>
    </row>
    <row r="344" spans="1:8" x14ac:dyDescent="0.3">
      <c r="A344" s="38" t="s">
        <v>871</v>
      </c>
      <c r="B344" s="38">
        <f t="shared" si="662"/>
        <v>8</v>
      </c>
      <c r="C344" s="38">
        <f t="shared" si="663"/>
        <v>18</v>
      </c>
      <c r="E344" s="38">
        <f t="shared" ref="E344" si="698">plan_id</f>
        <v>1536</v>
      </c>
      <c r="F344" s="38">
        <f t="shared" ca="1" si="660"/>
        <v>2019</v>
      </c>
      <c r="G344" s="38">
        <f t="shared" ref="G344" ca="1" si="699">VLOOKUP(INDIRECT(CHAR(39)&amp;$A344&amp;CHAR(39)&amp;"!r2c"&amp;$C344,0),variables,2,0)</f>
        <v>10876</v>
      </c>
      <c r="H344" s="4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3096731081</v>
      </c>
    </row>
    <row r="345" spans="1:8" x14ac:dyDescent="0.3">
      <c r="A345" s="38" t="s">
        <v>871</v>
      </c>
      <c r="B345" s="38">
        <f t="shared" si="662"/>
        <v>8</v>
      </c>
      <c r="C345" s="38">
        <f t="shared" si="663"/>
        <v>19</v>
      </c>
      <c r="E345" s="38">
        <f t="shared" ref="E345" si="700">plan_id</f>
        <v>1536</v>
      </c>
      <c r="F345" s="38">
        <f t="shared" ca="1" si="660"/>
        <v>2019</v>
      </c>
      <c r="G345" s="38">
        <f t="shared" ref="G345" ca="1" si="701">VLOOKUP(INDIRECT(CHAR(39)&amp;$A345&amp;CHAR(39)&amp;"!r2c"&amp;$C345,0),variables,2,0)</f>
        <v>10877</v>
      </c>
      <c r="H345" s="4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1172608884</v>
      </c>
    </row>
    <row r="346" spans="1:8" x14ac:dyDescent="0.3">
      <c r="A346" s="38" t="s">
        <v>871</v>
      </c>
      <c r="B346" s="38">
        <f t="shared" si="662"/>
        <v>8</v>
      </c>
      <c r="C346" s="38">
        <f t="shared" si="663"/>
        <v>20</v>
      </c>
      <c r="E346" s="38">
        <f t="shared" ref="E346" si="702">plan_id</f>
        <v>1536</v>
      </c>
      <c r="F346" s="38">
        <f t="shared" ca="1" si="660"/>
        <v>2019</v>
      </c>
      <c r="G346" s="38">
        <f t="shared" ref="G346" ca="1" si="703">VLOOKUP(INDIRECT(CHAR(39)&amp;$A346&amp;CHAR(39)&amp;"!r2c"&amp;$C346,0),variables,2,0)</f>
        <v>10878</v>
      </c>
      <c r="H346" s="4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0.72529999999999994</v>
      </c>
    </row>
    <row r="347" spans="1:8" x14ac:dyDescent="0.3">
      <c r="A347" s="38" t="s">
        <v>871</v>
      </c>
      <c r="B347" s="38">
        <f t="shared" si="662"/>
        <v>8</v>
      </c>
      <c r="C347" s="38">
        <f t="shared" si="663"/>
        <v>21</v>
      </c>
      <c r="E347" s="38">
        <f t="shared" ref="E347" si="704">plan_id</f>
        <v>1536</v>
      </c>
      <c r="F347" s="38">
        <f t="shared" ca="1" si="660"/>
        <v>2019</v>
      </c>
      <c r="G347" s="38">
        <f t="shared" ref="G347" ca="1" si="705">VLOOKUP(INDIRECT(CHAR(39)&amp;$A347&amp;CHAR(39)&amp;"!r2c"&amp;$C347,0),variables,2,0)</f>
        <v>10879</v>
      </c>
      <c r="H347" s="4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1098416146</v>
      </c>
    </row>
    <row r="348" spans="1:8" x14ac:dyDescent="0.3">
      <c r="A348" s="38" t="s">
        <v>871</v>
      </c>
      <c r="B348" s="38">
        <f t="shared" si="662"/>
        <v>8</v>
      </c>
      <c r="C348" s="38">
        <f t="shared" si="663"/>
        <v>22</v>
      </c>
      <c r="E348" s="38">
        <f t="shared" ref="E348" si="706">plan_id</f>
        <v>1536</v>
      </c>
      <c r="F348" s="38">
        <f t="shared" ca="1" si="660"/>
        <v>2019</v>
      </c>
      <c r="G348" s="38">
        <f t="shared" ref="G348" ca="1" si="707">VLOOKUP(INDIRECT(CHAR(39)&amp;$A348&amp;CHAR(39)&amp;"!r2c"&amp;$C348,0),variables,2,0)</f>
        <v>10880</v>
      </c>
      <c r="H348" s="4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219472760</v>
      </c>
    </row>
    <row r="349" spans="1:8" x14ac:dyDescent="0.3">
      <c r="A349" s="38" t="s">
        <v>871</v>
      </c>
      <c r="B349" s="38">
        <f t="shared" si="662"/>
        <v>8</v>
      </c>
      <c r="C349" s="38">
        <f t="shared" si="663"/>
        <v>23</v>
      </c>
      <c r="E349" s="38">
        <f t="shared" ref="E349" si="708">plan_id</f>
        <v>1536</v>
      </c>
      <c r="F349" s="38">
        <f t="shared" ca="1" si="660"/>
        <v>2019</v>
      </c>
      <c r="G349" s="38">
        <f t="shared" ref="G349" ca="1" si="709">VLOOKUP(INDIRECT(CHAR(39)&amp;$A349&amp;CHAR(39)&amp;"!r2c"&amp;$C349,0),variables,2,0)</f>
        <v>10881</v>
      </c>
      <c r="H349" s="4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473849496</v>
      </c>
    </row>
    <row r="350" spans="1:8" x14ac:dyDescent="0.3">
      <c r="A350" s="38" t="s">
        <v>871</v>
      </c>
      <c r="B350" s="38">
        <f t="shared" si="662"/>
        <v>8</v>
      </c>
      <c r="C350" s="38">
        <f t="shared" si="663"/>
        <v>24</v>
      </c>
      <c r="E350" s="38">
        <f t="shared" ref="E350" si="710">plan_id</f>
        <v>1536</v>
      </c>
      <c r="F350" s="38">
        <f t="shared" ca="1" si="660"/>
        <v>2019</v>
      </c>
      <c r="G350" s="38">
        <f t="shared" ref="G350" ca="1" si="711">VLOOKUP(INDIRECT(CHAR(39)&amp;$A350&amp;CHAR(39)&amp;"!r2c"&amp;$C350,0),variables,2,0)</f>
        <v>10882</v>
      </c>
      <c r="H350" s="4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605387103</v>
      </c>
    </row>
    <row r="351" spans="1:8" x14ac:dyDescent="0.3">
      <c r="A351" s="38" t="s">
        <v>871</v>
      </c>
      <c r="B351" s="38">
        <f t="shared" si="662"/>
        <v>8</v>
      </c>
      <c r="C351" s="38">
        <f t="shared" si="663"/>
        <v>25</v>
      </c>
      <c r="E351" s="38">
        <f t="shared" ref="E351" si="712">plan_id</f>
        <v>1536</v>
      </c>
      <c r="F351" s="38">
        <f t="shared" ca="1" si="660"/>
        <v>2019</v>
      </c>
      <c r="G351" s="38">
        <f t="shared" ref="G351" ca="1" si="713">VLOOKUP(INDIRECT(CHAR(39)&amp;$A351&amp;CHAR(39)&amp;"!r2c"&amp;$C351,0),variables,2,0)</f>
        <v>10883</v>
      </c>
      <c r="H351" s="4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0.11573839793137927</v>
      </c>
    </row>
    <row r="352" spans="1:8" x14ac:dyDescent="0.3">
      <c r="A352" s="38" t="s">
        <v>871</v>
      </c>
      <c r="B352" s="38">
        <f t="shared" si="662"/>
        <v>8</v>
      </c>
      <c r="C352" s="38">
        <f t="shared" si="663"/>
        <v>26</v>
      </c>
      <c r="E352" s="38">
        <f t="shared" ref="E352" si="714">plan_id</f>
        <v>1536</v>
      </c>
      <c r="F352" s="38">
        <f t="shared" ca="1" si="660"/>
        <v>2019</v>
      </c>
      <c r="G352" s="38">
        <f t="shared" ref="G352" ca="1" si="715">VLOOKUP(INDIRECT(CHAR(39)&amp;$A352&amp;CHAR(39)&amp;"!r2c"&amp;$C352,0),variables,2,0)</f>
        <v>10884</v>
      </c>
      <c r="H352" s="4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7.4278148857436777E-2</v>
      </c>
    </row>
    <row r="353" spans="1:8" x14ac:dyDescent="0.3">
      <c r="A353" s="38" t="s">
        <v>871</v>
      </c>
      <c r="B353" s="38">
        <f t="shared" si="662"/>
        <v>8</v>
      </c>
      <c r="C353" s="38">
        <f t="shared" si="663"/>
        <v>27</v>
      </c>
      <c r="E353" s="38">
        <f t="shared" ref="E353" si="716">plan_id</f>
        <v>1536</v>
      </c>
      <c r="F353" s="38">
        <f t="shared" ca="1" si="660"/>
        <v>2019</v>
      </c>
      <c r="G353" s="38">
        <f t="shared" ref="G353" ca="1" si="717">VLOOKUP(INDIRECT(CHAR(39)&amp;$A353&amp;CHAR(39)&amp;"!r2c"&amp;$C353,0),variables,2,0)</f>
        <v>10885</v>
      </c>
      <c r="H353" s="4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127128925</v>
      </c>
    </row>
    <row r="354" spans="1:8" x14ac:dyDescent="0.3">
      <c r="A354" s="38" t="s">
        <v>871</v>
      </c>
      <c r="B354" s="38">
        <f t="shared" si="662"/>
        <v>8</v>
      </c>
      <c r="C354" s="38">
        <f t="shared" si="663"/>
        <v>28</v>
      </c>
      <c r="E354" s="38">
        <f t="shared" ref="E354" si="718">plan_id</f>
        <v>1536</v>
      </c>
      <c r="F354" s="38">
        <f t="shared" ca="1" si="660"/>
        <v>2019</v>
      </c>
      <c r="G354" s="38">
        <f t="shared" ref="G354" ca="1" si="719">VLOOKUP(INDIRECT(CHAR(39)&amp;$A354&amp;CHAR(39)&amp;"!r2c"&amp;$C354,0),variables,2,0)</f>
        <v>10886</v>
      </c>
      <c r="H354" s="4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81588318</v>
      </c>
    </row>
    <row r="355" spans="1:8" x14ac:dyDescent="0.3">
      <c r="A355" s="38" t="s">
        <v>871</v>
      </c>
      <c r="B355" s="38">
        <f t="shared" si="662"/>
        <v>8</v>
      </c>
      <c r="C355" s="38">
        <f t="shared" si="663"/>
        <v>29</v>
      </c>
      <c r="E355" s="38">
        <f t="shared" ref="E355" si="720">plan_id</f>
        <v>1536</v>
      </c>
      <c r="F355" s="38">
        <f t="shared" ca="1" si="660"/>
        <v>2019</v>
      </c>
      <c r="G355" s="38">
        <f t="shared" ref="G355" ca="1" si="721">VLOOKUP(INDIRECT(CHAR(39)&amp;$A355&amp;CHAR(39)&amp;"!r2c"&amp;$C355,0),variables,2,0)</f>
        <v>10887</v>
      </c>
      <c r="H355" s="4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45540607</v>
      </c>
    </row>
    <row r="356" spans="1:8" x14ac:dyDescent="0.3">
      <c r="A356" s="38" t="s">
        <v>871</v>
      </c>
      <c r="B356" s="38">
        <f t="shared" si="662"/>
        <v>8</v>
      </c>
      <c r="C356" s="38">
        <f t="shared" si="663"/>
        <v>30</v>
      </c>
      <c r="E356" s="38">
        <f t="shared" ref="E356" si="722">plan_id</f>
        <v>1536</v>
      </c>
      <c r="F356" s="38">
        <f t="shared" ca="1" si="660"/>
        <v>2019</v>
      </c>
      <c r="G356" s="38">
        <f t="shared" ref="G356" ca="1" si="723">VLOOKUP(INDIRECT(CHAR(39)&amp;$A356&amp;CHAR(39)&amp;"!r2c"&amp;$C356,0),variables,2,0)</f>
        <v>10883</v>
      </c>
      <c r="H356" s="4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0.64177619688045029</v>
      </c>
    </row>
    <row r="357" spans="1:8" x14ac:dyDescent="0.3">
      <c r="A357" s="38" t="s">
        <v>871</v>
      </c>
      <c r="B357" s="38">
        <f t="shared" si="662"/>
        <v>8</v>
      </c>
      <c r="C357" s="38">
        <f t="shared" si="663"/>
        <v>31</v>
      </c>
      <c r="E357" s="38">
        <f t="shared" ref="E357" si="724">plan_id</f>
        <v>1536</v>
      </c>
      <c r="F357" s="38">
        <f t="shared" ca="1" si="660"/>
        <v>2019</v>
      </c>
      <c r="G357" s="38">
        <f t="shared" ref="G357" ca="1" si="725">VLOOKUP(INDIRECT(CHAR(39)&amp;$A357&amp;CHAR(39)&amp;"!r2c"&amp;$C357,0),variables,2,0)</f>
        <v>10889</v>
      </c>
      <c r="H357" s="4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172183673</v>
      </c>
    </row>
    <row r="358" spans="1:8" x14ac:dyDescent="0.3">
      <c r="A358" s="38" t="s">
        <v>871</v>
      </c>
      <c r="B358" s="38">
        <f t="shared" si="662"/>
        <v>8</v>
      </c>
      <c r="C358" s="38">
        <f t="shared" si="663"/>
        <v>32</v>
      </c>
      <c r="E358" s="38">
        <f t="shared" ref="E358" si="726">plan_id</f>
        <v>1536</v>
      </c>
      <c r="F358" s="38">
        <f t="shared" ca="1" si="660"/>
        <v>2019</v>
      </c>
      <c r="G358" s="38">
        <f t="shared" ref="G358" ca="1" si="727">VLOOKUP(INDIRECT(CHAR(39)&amp;$A358&amp;CHAR(39)&amp;"!r2c"&amp;$C358,0),variables,2,0)</f>
        <v>10890</v>
      </c>
      <c r="H358" s="4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294701001</v>
      </c>
    </row>
    <row r="359" spans="1:8" x14ac:dyDescent="0.3">
      <c r="A359" s="38" t="s">
        <v>871</v>
      </c>
      <c r="B359" s="38">
        <f t="shared" si="662"/>
        <v>8</v>
      </c>
      <c r="C359" s="38">
        <f t="shared" si="663"/>
        <v>33</v>
      </c>
      <c r="E359" s="38">
        <f t="shared" ref="E359" si="728">plan_id</f>
        <v>1536</v>
      </c>
      <c r="F359" s="38">
        <f t="shared" ca="1" si="660"/>
        <v>2019</v>
      </c>
      <c r="G359" s="38">
        <f t="shared" ref="G359" ca="1" si="729">VLOOKUP(INDIRECT(CHAR(39)&amp;$A359&amp;CHAR(39)&amp;"!r2c"&amp;$C359,0),variables,2,0)</f>
        <v>10891</v>
      </c>
      <c r="H359" s="4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8" t="s">
        <v>871</v>
      </c>
      <c r="B360" s="38">
        <f t="shared" si="662"/>
        <v>8</v>
      </c>
      <c r="C360" s="38">
        <f t="shared" si="663"/>
        <v>34</v>
      </c>
      <c r="E360" s="38">
        <f t="shared" ref="E360" si="730">plan_id</f>
        <v>1536</v>
      </c>
      <c r="F360" s="38">
        <f t="shared" ca="1" si="660"/>
        <v>2019</v>
      </c>
      <c r="G360" s="38">
        <f t="shared" ref="G360" ca="1" si="731">VLOOKUP(INDIRECT(CHAR(39)&amp;$A360&amp;CHAR(39)&amp;"!r2c"&amp;$C360,0),variables,2,0)</f>
        <v>10892</v>
      </c>
      <c r="H360" s="4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8" t="s">
        <v>871</v>
      </c>
      <c r="B361" s="38">
        <f t="shared" si="662"/>
        <v>8</v>
      </c>
      <c r="C361" s="38">
        <f t="shared" si="663"/>
        <v>35</v>
      </c>
      <c r="E361" s="38">
        <f t="shared" ref="E361" si="732">plan_id</f>
        <v>1536</v>
      </c>
      <c r="F361" s="38">
        <f t="shared" ca="1" si="660"/>
        <v>2019</v>
      </c>
      <c r="G361" s="38">
        <f t="shared" ref="G361" ca="1" si="733">VLOOKUP(INDIRECT(CHAR(39)&amp;$A361&amp;CHAR(39)&amp;"!r2c"&amp;$C361,0),variables,2,0)</f>
        <v>10893</v>
      </c>
      <c r="H361" s="4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8" t="s">
        <v>871</v>
      </c>
      <c r="B362" s="38">
        <f t="shared" si="662"/>
        <v>8</v>
      </c>
      <c r="C362" s="38">
        <f t="shared" si="663"/>
        <v>36</v>
      </c>
      <c r="E362" s="38">
        <f t="shared" ref="E362" si="734">plan_id</f>
        <v>1536</v>
      </c>
      <c r="F362" s="38">
        <f t="shared" ca="1" si="660"/>
        <v>2019</v>
      </c>
      <c r="G362" s="38">
        <f t="shared" ref="G362" ca="1" si="735">VLOOKUP(INDIRECT(CHAR(39)&amp;$A362&amp;CHAR(39)&amp;"!r2c"&amp;$C362,0),variables,2,0)</f>
        <v>10894</v>
      </c>
      <c r="H362" s="4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-85433277</v>
      </c>
    </row>
    <row r="363" spans="1:8" x14ac:dyDescent="0.3">
      <c r="A363" s="38" t="s">
        <v>871</v>
      </c>
      <c r="B363" s="38">
        <f t="shared" si="662"/>
        <v>8</v>
      </c>
      <c r="C363" s="38">
        <f t="shared" si="663"/>
        <v>37</v>
      </c>
      <c r="E363" s="38">
        <f t="shared" ref="E363" si="736">plan_id</f>
        <v>1536</v>
      </c>
      <c r="F363" s="38">
        <f t="shared" ca="1" si="660"/>
        <v>2019</v>
      </c>
      <c r="G363" s="38">
        <f t="shared" ref="G363" ca="1" si="737">VLOOKUP(INDIRECT(CHAR(39)&amp;$A363&amp;CHAR(39)&amp;"!r2c"&amp;$C363,0),variables,2,0)</f>
        <v>10895</v>
      </c>
      <c r="H363" s="4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-228923689</v>
      </c>
    </row>
    <row r="364" spans="1:8" x14ac:dyDescent="0.3">
      <c r="A364" s="38" t="s">
        <v>871</v>
      </c>
      <c r="B364" s="38">
        <f t="shared" si="662"/>
        <v>8</v>
      </c>
      <c r="C364" s="38">
        <f t="shared" si="663"/>
        <v>38</v>
      </c>
      <c r="E364" s="38">
        <f t="shared" ref="E364" si="738">plan_id</f>
        <v>1536</v>
      </c>
      <c r="F364" s="38">
        <f t="shared" ca="1" si="660"/>
        <v>2019</v>
      </c>
      <c r="G364" s="38">
        <f t="shared" ref="G364" ca="1" si="739">VLOOKUP(INDIRECT(CHAR(39)&amp;$A364&amp;CHAR(39)&amp;"!r2c"&amp;$C364,0),variables,2,0)</f>
        <v>10896</v>
      </c>
      <c r="H364" s="4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8" t="s">
        <v>871</v>
      </c>
      <c r="B365" s="38">
        <f t="shared" si="662"/>
        <v>8</v>
      </c>
      <c r="C365" s="38">
        <f t="shared" si="663"/>
        <v>39</v>
      </c>
      <c r="E365" s="38">
        <f t="shared" ref="E365" si="740">plan_id</f>
        <v>1536</v>
      </c>
      <c r="F365" s="38">
        <f t="shared" ca="1" si="660"/>
        <v>2019</v>
      </c>
      <c r="G365" s="38">
        <f t="shared" ref="G365" ca="1" si="741">VLOOKUP(INDIRECT(CHAR(39)&amp;$A365&amp;CHAR(39)&amp;"!r2c"&amp;$C365,0),variables,2,0)</f>
        <v>10897</v>
      </c>
      <c r="H365" s="4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2531304</v>
      </c>
    </row>
    <row r="366" spans="1:8" x14ac:dyDescent="0.3">
      <c r="A366" s="38" t="s">
        <v>871</v>
      </c>
      <c r="B366" s="38">
        <f t="shared" si="662"/>
        <v>8</v>
      </c>
      <c r="C366" s="38">
        <f t="shared" si="663"/>
        <v>40</v>
      </c>
      <c r="E366" s="38">
        <f t="shared" ref="E366" si="742">plan_id</f>
        <v>1536</v>
      </c>
      <c r="F366" s="38">
        <f t="shared" ca="1" si="660"/>
        <v>2019</v>
      </c>
      <c r="G366" s="38">
        <f t="shared" ref="G366" ca="1" si="743">VLOOKUP(INDIRECT(CHAR(39)&amp;$A366&amp;CHAR(39)&amp;"!r2c"&amp;$C366,0),variables,2,0)</f>
        <v>10898</v>
      </c>
      <c r="H366" s="4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64408107</v>
      </c>
    </row>
    <row r="367" spans="1:8" x14ac:dyDescent="0.3">
      <c r="A367" s="38" t="s">
        <v>871</v>
      </c>
      <c r="B367" s="38">
        <f t="shared" si="662"/>
        <v>8</v>
      </c>
      <c r="C367" s="38">
        <f t="shared" si="663"/>
        <v>41</v>
      </c>
      <c r="E367" s="38">
        <f t="shared" ref="E367" si="744">plan_id</f>
        <v>1536</v>
      </c>
      <c r="F367" s="38">
        <f t="shared" ca="1" si="660"/>
        <v>2019</v>
      </c>
      <c r="G367" s="38">
        <f t="shared" ref="G367" ca="1" si="745">VLOOKUP(INDIRECT(CHAR(39)&amp;$A367&amp;CHAR(39)&amp;"!r2c"&amp;$C367,0),variables,2,0)</f>
        <v>10899</v>
      </c>
      <c r="H367" s="4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8" t="s">
        <v>871</v>
      </c>
      <c r="B368" s="38">
        <f t="shared" si="662"/>
        <v>8</v>
      </c>
      <c r="C368" s="38">
        <f t="shared" si="663"/>
        <v>42</v>
      </c>
      <c r="E368" s="38">
        <f t="shared" ref="E368" si="746">plan_id</f>
        <v>1536</v>
      </c>
      <c r="F368" s="38">
        <f t="shared" ca="1" si="660"/>
        <v>2019</v>
      </c>
      <c r="G368" s="38">
        <f t="shared" ref="G368" ca="1" si="747">VLOOKUP(INDIRECT(CHAR(39)&amp;$A368&amp;CHAR(39)&amp;"!r2c"&amp;$C368,0),variables,2,0)</f>
        <v>11006</v>
      </c>
      <c r="H368" s="4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5641</v>
      </c>
    </row>
    <row r="369" spans="1:8" x14ac:dyDescent="0.3">
      <c r="A369" s="38" t="s">
        <v>871</v>
      </c>
      <c r="B369" s="38">
        <f t="shared" si="662"/>
        <v>8</v>
      </c>
      <c r="C369" s="38">
        <f t="shared" si="663"/>
        <v>43</v>
      </c>
      <c r="E369" s="38">
        <f t="shared" ref="E369" si="748">plan_id</f>
        <v>1536</v>
      </c>
      <c r="F369" s="38">
        <f t="shared" ca="1" si="660"/>
        <v>2019</v>
      </c>
      <c r="G369" s="38">
        <f t="shared" ref="G369" ca="1" si="749">VLOOKUP(INDIRECT(CHAR(39)&amp;$A369&amp;CHAR(39)&amp;"!r2c"&amp;$C369,0),variables,2,0)</f>
        <v>10900</v>
      </c>
      <c r="H369" s="4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219472760</v>
      </c>
    </row>
    <row r="370" spans="1:8" x14ac:dyDescent="0.3">
      <c r="A370" s="38" t="s">
        <v>871</v>
      </c>
      <c r="B370" s="38">
        <f t="shared" si="662"/>
        <v>8</v>
      </c>
      <c r="C370" s="38">
        <f t="shared" si="663"/>
        <v>44</v>
      </c>
      <c r="E370" s="38">
        <f t="shared" ref="E370" si="750">plan_id</f>
        <v>1536</v>
      </c>
      <c r="F370" s="38">
        <f t="shared" ca="1" si="660"/>
        <v>2019</v>
      </c>
      <c r="G370" s="38">
        <f t="shared" ref="G370" ca="1" si="751">VLOOKUP(INDIRECT(CHAR(39)&amp;$A370&amp;CHAR(39)&amp;"!r2c"&amp;$C370,0),variables,2,0)</f>
        <v>10901</v>
      </c>
      <c r="H370" s="4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38" t="s">
        <v>871</v>
      </c>
      <c r="B371" s="38">
        <f t="shared" si="662"/>
        <v>8</v>
      </c>
      <c r="C371" s="38">
        <f t="shared" si="663"/>
        <v>45</v>
      </c>
      <c r="E371" s="38">
        <f t="shared" ref="E371" si="752">plan_id</f>
        <v>1536</v>
      </c>
      <c r="F371" s="38">
        <f t="shared" ca="1" si="660"/>
        <v>2019</v>
      </c>
      <c r="G371" s="38">
        <f t="shared" ref="G371" ca="1" si="753">VLOOKUP(INDIRECT(CHAR(39)&amp;$A371&amp;CHAR(39)&amp;"!r2c"&amp;$C371,0),variables,2,0)</f>
        <v>10902</v>
      </c>
      <c r="H371" s="4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38" t="s">
        <v>871</v>
      </c>
      <c r="B372" s="38">
        <f t="shared" si="662"/>
        <v>8</v>
      </c>
      <c r="C372" s="38">
        <f t="shared" si="663"/>
        <v>46</v>
      </c>
      <c r="E372" s="38">
        <f t="shared" ref="E372" si="754">plan_id</f>
        <v>1536</v>
      </c>
      <c r="F372" s="38">
        <f t="shared" ca="1" si="660"/>
        <v>2019</v>
      </c>
      <c r="G372" s="38">
        <f t="shared" ref="G372" ca="1" si="755">VLOOKUP(INDIRECT(CHAR(39)&amp;$A372&amp;CHAR(39)&amp;"!r2c"&amp;$C372,0),variables,2,0)</f>
        <v>10903</v>
      </c>
      <c r="H372" s="4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38" t="s">
        <v>871</v>
      </c>
      <c r="B373" s="38">
        <f t="shared" si="662"/>
        <v>8</v>
      </c>
      <c r="C373" s="38">
        <f t="shared" si="663"/>
        <v>47</v>
      </c>
      <c r="E373" s="38">
        <f t="shared" ref="E373" si="756">plan_id</f>
        <v>1536</v>
      </c>
      <c r="F373" s="38">
        <f t="shared" ca="1" si="660"/>
        <v>2019</v>
      </c>
      <c r="G373" s="38">
        <f t="shared" ref="G373" ca="1" si="757">VLOOKUP(INDIRECT(CHAR(39)&amp;$A373&amp;CHAR(39)&amp;"!r2c"&amp;$C373,0),variables,2,0)</f>
        <v>10904</v>
      </c>
      <c r="H373" s="4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1697748658</v>
      </c>
    </row>
    <row r="374" spans="1:8" x14ac:dyDescent="0.3">
      <c r="A374" s="38" t="s">
        <v>871</v>
      </c>
      <c r="B374" s="38">
        <f t="shared" si="662"/>
        <v>8</v>
      </c>
      <c r="C374" s="38">
        <f t="shared" si="663"/>
        <v>48</v>
      </c>
      <c r="E374" s="38">
        <f t="shared" ref="E374" si="758">plan_id</f>
        <v>1536</v>
      </c>
      <c r="F374" s="38">
        <f t="shared" ca="1" si="660"/>
        <v>2019</v>
      </c>
      <c r="G374" s="38">
        <f t="shared" ref="G374" ca="1" si="759">VLOOKUP(INDIRECT(CHAR(39)&amp;$A374&amp;CHAR(39)&amp;"!r2c"&amp;$C374,0),variables,2,0)</f>
        <v>10905</v>
      </c>
      <c r="H374" s="4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1172608884</v>
      </c>
    </row>
    <row r="375" spans="1:8" x14ac:dyDescent="0.3">
      <c r="A375" s="38" t="s">
        <v>871</v>
      </c>
      <c r="B375" s="38">
        <f t="shared" si="662"/>
        <v>8</v>
      </c>
      <c r="C375" s="38">
        <f t="shared" si="663"/>
        <v>49</v>
      </c>
      <c r="E375" s="38">
        <f t="shared" ref="E375" si="760">plan_id</f>
        <v>1536</v>
      </c>
      <c r="F375" s="38">
        <f t="shared" ca="1" si="660"/>
        <v>2019</v>
      </c>
      <c r="G375" s="38">
        <f t="shared" ref="G375" ca="1" si="761">VLOOKUP(INDIRECT(CHAR(39)&amp;$A375&amp;CHAR(39)&amp;"!r2c"&amp;$C375,0),variables,2,0)</f>
        <v>10906</v>
      </c>
      <c r="H375" s="4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731651266</v>
      </c>
    </row>
    <row r="376" spans="1:8" x14ac:dyDescent="0.3">
      <c r="A376" s="38" t="s">
        <v>871</v>
      </c>
      <c r="B376" s="38">
        <f t="shared" si="662"/>
        <v>8</v>
      </c>
      <c r="C376" s="38">
        <f t="shared" si="663"/>
        <v>50</v>
      </c>
      <c r="E376" s="38">
        <f t="shared" ref="E376" si="762">plan_id</f>
        <v>1536</v>
      </c>
      <c r="F376" s="38">
        <f t="shared" ca="1" si="660"/>
        <v>2019</v>
      </c>
      <c r="G376" s="38">
        <f t="shared" ref="G376" ca="1" si="763">VLOOKUP(INDIRECT(CHAR(39)&amp;$A376&amp;CHAR(39)&amp;"!r2c"&amp;$C376,0),variables,2,0)</f>
        <v>10907</v>
      </c>
      <c r="H376" s="4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8" t="s">
        <v>871</v>
      </c>
      <c r="B377" s="38">
        <f t="shared" si="662"/>
        <v>8</v>
      </c>
      <c r="C377" s="38">
        <f t="shared" si="663"/>
        <v>51</v>
      </c>
      <c r="E377" s="38">
        <f t="shared" ref="E377" si="764">plan_id</f>
        <v>1536</v>
      </c>
      <c r="F377" s="38">
        <f t="shared" ca="1" si="660"/>
        <v>2019</v>
      </c>
      <c r="G377" s="38">
        <f t="shared" ref="G377" ca="1" si="765">VLOOKUP(INDIRECT(CHAR(39)&amp;$A377&amp;CHAR(39)&amp;"!r2c"&amp;$C377,0),variables,2,0)</f>
        <v>10860</v>
      </c>
      <c r="H377" s="4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4675581755</v>
      </c>
    </row>
    <row r="378" spans="1:8" x14ac:dyDescent="0.3">
      <c r="A378" s="38" t="s">
        <v>871</v>
      </c>
      <c r="B378" s="38">
        <f t="shared" si="662"/>
        <v>8</v>
      </c>
      <c r="C378" s="38">
        <f t="shared" si="663"/>
        <v>52</v>
      </c>
      <c r="E378" s="38">
        <f t="shared" ref="E378" si="766">plan_id</f>
        <v>1536</v>
      </c>
      <c r="F378" s="38">
        <f t="shared" ca="1" si="660"/>
        <v>2019</v>
      </c>
      <c r="G378" s="38">
        <f t="shared" ref="G378" ca="1" si="767">VLOOKUP(INDIRECT(CHAR(39)&amp;$A378&amp;CHAR(39)&amp;"!r2c"&amp;$C378,0),variables,2,0)</f>
        <v>10909</v>
      </c>
      <c r="H378" s="4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172183673</v>
      </c>
    </row>
    <row r="379" spans="1:8" x14ac:dyDescent="0.3">
      <c r="A379" s="38" t="s">
        <v>871</v>
      </c>
      <c r="B379" s="38">
        <f t="shared" si="662"/>
        <v>8</v>
      </c>
      <c r="C379" s="38">
        <f t="shared" si="663"/>
        <v>53</v>
      </c>
      <c r="E379" s="38">
        <f t="shared" ref="E379" si="768">plan_id</f>
        <v>1536</v>
      </c>
      <c r="F379" s="38">
        <f t="shared" ca="1" si="660"/>
        <v>2019</v>
      </c>
      <c r="G379" s="38">
        <f t="shared" ref="G379" ca="1" si="769">VLOOKUP(INDIRECT(CHAR(39)&amp;$A379&amp;CHAR(39)&amp;"!r2c"&amp;$C379,0),variables,2,0)</f>
        <v>10910</v>
      </c>
      <c r="H379" s="4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294701001</v>
      </c>
    </row>
    <row r="380" spans="1:8" x14ac:dyDescent="0.3">
      <c r="A380" s="38" t="s">
        <v>871</v>
      </c>
      <c r="B380" s="38">
        <f t="shared" si="662"/>
        <v>8</v>
      </c>
      <c r="C380" s="38">
        <f t="shared" si="663"/>
        <v>54</v>
      </c>
      <c r="E380" s="38">
        <f t="shared" ref="E380" si="770">plan_id</f>
        <v>1536</v>
      </c>
      <c r="F380" s="38">
        <f t="shared" ca="1" si="660"/>
        <v>2019</v>
      </c>
      <c r="G380" s="38">
        <f t="shared" ref="G380" ca="1" si="771">VLOOKUP(INDIRECT(CHAR(39)&amp;$A380&amp;CHAR(39)&amp;"!r2c"&amp;$C380,0),variables,2,0)</f>
        <v>10911</v>
      </c>
      <c r="H380" s="4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8" t="s">
        <v>871</v>
      </c>
      <c r="B381" s="38">
        <f t="shared" si="662"/>
        <v>8</v>
      </c>
      <c r="C381" s="38">
        <f t="shared" si="663"/>
        <v>55</v>
      </c>
      <c r="E381" s="38">
        <f t="shared" ref="E381" si="772">plan_id</f>
        <v>1536</v>
      </c>
      <c r="F381" s="38">
        <f t="shared" ca="1" si="660"/>
        <v>2019</v>
      </c>
      <c r="G381" s="38">
        <f t="shared" ref="G381" ca="1" si="773">VLOOKUP(INDIRECT(CHAR(39)&amp;$A381&amp;CHAR(39)&amp;"!r2c"&amp;$C381,0),variables,2,0)</f>
        <v>10912</v>
      </c>
      <c r="H381" s="4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-210895384</v>
      </c>
    </row>
    <row r="382" spans="1:8" x14ac:dyDescent="0.3">
      <c r="A382" s="38" t="s">
        <v>871</v>
      </c>
      <c r="B382" s="38">
        <f t="shared" si="662"/>
        <v>8</v>
      </c>
      <c r="C382" s="38">
        <f t="shared" si="663"/>
        <v>56</v>
      </c>
      <c r="E382" s="38">
        <f t="shared" ref="E382" si="774">plan_id</f>
        <v>1536</v>
      </c>
      <c r="F382" s="38">
        <f t="shared" ca="1" si="660"/>
        <v>2019</v>
      </c>
      <c r="G382" s="38">
        <f t="shared" ref="G382" ca="1" si="775">VLOOKUP(INDIRECT(CHAR(39)&amp;$A382&amp;CHAR(39)&amp;"!r2c"&amp;$C382,0),variables,2,0)</f>
        <v>10913</v>
      </c>
      <c r="H382" s="4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-464473143</v>
      </c>
    </row>
    <row r="383" spans="1:8" x14ac:dyDescent="0.3">
      <c r="A383" s="38" t="s">
        <v>871</v>
      </c>
      <c r="B383" s="38">
        <f t="shared" si="662"/>
        <v>8</v>
      </c>
      <c r="C383" s="38">
        <f t="shared" si="663"/>
        <v>57</v>
      </c>
      <c r="E383" s="38">
        <f t="shared" ref="E383" si="776">plan_id</f>
        <v>1536</v>
      </c>
      <c r="F383" s="38">
        <f t="shared" ca="1" si="660"/>
        <v>2019</v>
      </c>
      <c r="G383" s="38">
        <f t="shared" ref="G383" ca="1" si="777">VLOOKUP(INDIRECT(CHAR(39)&amp;$A383&amp;CHAR(39)&amp;"!r2c"&amp;$C383,0),variables,2,0)</f>
        <v>10914</v>
      </c>
      <c r="H383" s="4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81588318</v>
      </c>
    </row>
    <row r="384" spans="1:8" x14ac:dyDescent="0.3">
      <c r="A384" s="38" t="s">
        <v>871</v>
      </c>
      <c r="B384" s="38">
        <f t="shared" si="662"/>
        <v>8</v>
      </c>
      <c r="C384" s="38">
        <f t="shared" si="663"/>
        <v>58</v>
      </c>
      <c r="E384" s="38">
        <f t="shared" ref="E384" si="778">plan_id</f>
        <v>1536</v>
      </c>
      <c r="F384" s="38">
        <f t="shared" ca="1" si="660"/>
        <v>2019</v>
      </c>
      <c r="G384" s="38">
        <f t="shared" ref="G384" ca="1" si="779">VLOOKUP(INDIRECT(CHAR(39)&amp;$A384&amp;CHAR(39)&amp;"!r2c"&amp;$C384,0),variables,2,0)</f>
        <v>10915</v>
      </c>
      <c r="H384" s="4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85433277</v>
      </c>
    </row>
    <row r="385" spans="1:8" x14ac:dyDescent="0.3">
      <c r="A385" s="38" t="s">
        <v>871</v>
      </c>
      <c r="B385" s="38">
        <f t="shared" si="662"/>
        <v>8</v>
      </c>
      <c r="C385" s="38">
        <f t="shared" si="663"/>
        <v>59</v>
      </c>
      <c r="E385" s="38">
        <f t="shared" ref="E385" si="780">plan_id</f>
        <v>1536</v>
      </c>
      <c r="F385" s="38">
        <f t="shared" ca="1" si="660"/>
        <v>2019</v>
      </c>
      <c r="G385" s="38">
        <f t="shared" ref="G385" ca="1" si="781">VLOOKUP(INDIRECT(CHAR(39)&amp;$A385&amp;CHAR(39)&amp;"!r2c"&amp;$C385,0),variables,2,0)</f>
        <v>10916</v>
      </c>
      <c r="H385" s="4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159824092</v>
      </c>
    </row>
    <row r="386" spans="1:8" x14ac:dyDescent="0.3">
      <c r="A386" s="38" t="s">
        <v>871</v>
      </c>
      <c r="B386" s="38">
        <f t="shared" si="662"/>
        <v>8</v>
      </c>
      <c r="C386" s="38">
        <f t="shared" si="663"/>
        <v>60</v>
      </c>
      <c r="E386" s="38">
        <f t="shared" ref="E386" si="782">plan_id</f>
        <v>1536</v>
      </c>
      <c r="F386" s="38">
        <f t="shared" ca="1" si="660"/>
        <v>2019</v>
      </c>
      <c r="G386" s="38">
        <f t="shared" ref="G386" ca="1" si="783">VLOOKUP(INDIRECT(CHAR(39)&amp;$A386&amp;CHAR(39)&amp;"!r2c"&amp;$C386,0),variables,2,0)</f>
        <v>10917</v>
      </c>
      <c r="H386" s="4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-197757937</v>
      </c>
    </row>
    <row r="387" spans="1:8" x14ac:dyDescent="0.3">
      <c r="A387" s="38" t="s">
        <v>871</v>
      </c>
      <c r="B387" s="38">
        <f t="shared" si="662"/>
        <v>8</v>
      </c>
      <c r="C387" s="38">
        <f t="shared" si="663"/>
        <v>61</v>
      </c>
      <c r="E387" s="38">
        <f t="shared" ref="E387" si="784">plan_id</f>
        <v>1536</v>
      </c>
      <c r="F387" s="38">
        <f t="shared" ca="1" si="660"/>
        <v>2019</v>
      </c>
      <c r="G387" s="38">
        <f t="shared" ref="G387" ca="1" si="785">VLOOKUP(INDIRECT(CHAR(39)&amp;$A387&amp;CHAR(39)&amp;"!r2c"&amp;$C387,0),variables,2,0)</f>
        <v>10918</v>
      </c>
      <c r="H387" s="4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8" t="s">
        <v>871</v>
      </c>
      <c r="B388" s="38">
        <f t="shared" si="662"/>
        <v>8</v>
      </c>
      <c r="C388" s="38">
        <f t="shared" si="663"/>
        <v>62</v>
      </c>
      <c r="E388" s="38">
        <f t="shared" ref="E388" si="786">plan_id</f>
        <v>1536</v>
      </c>
      <c r="F388" s="38">
        <f t="shared" ca="1" si="660"/>
        <v>2019</v>
      </c>
      <c r="G388" s="38">
        <f t="shared" ref="G388" ca="1" si="787">VLOOKUP(INDIRECT(CHAR(39)&amp;$A388&amp;CHAR(39)&amp;"!r2c"&amp;$C388,0),variables,2,0)</f>
        <v>10919</v>
      </c>
      <c r="H388" s="4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-197757937</v>
      </c>
    </row>
    <row r="389" spans="1:8" x14ac:dyDescent="0.3">
      <c r="A389" s="38" t="s">
        <v>871</v>
      </c>
      <c r="B389" s="38">
        <f t="shared" si="662"/>
        <v>8</v>
      </c>
      <c r="C389" s="38">
        <f t="shared" si="663"/>
        <v>63</v>
      </c>
      <c r="E389" s="38">
        <f t="shared" ref="E389" si="788">plan_id</f>
        <v>1536</v>
      </c>
      <c r="F389" s="38">
        <f t="shared" ca="1" si="660"/>
        <v>2019</v>
      </c>
      <c r="G389" s="38">
        <f t="shared" ref="G389" ca="1" si="789">VLOOKUP(INDIRECT(CHAR(39)&amp;$A389&amp;CHAR(39)&amp;"!r2c"&amp;$C389,0),variables,2,0)</f>
        <v>10920</v>
      </c>
      <c r="H389" s="4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-2531304</v>
      </c>
    </row>
    <row r="390" spans="1:8" x14ac:dyDescent="0.3">
      <c r="A390" s="38" t="s">
        <v>871</v>
      </c>
      <c r="B390" s="38">
        <f t="shared" si="662"/>
        <v>8</v>
      </c>
      <c r="C390" s="38">
        <f t="shared" si="663"/>
        <v>64</v>
      </c>
      <c r="E390" s="38">
        <f t="shared" ref="E390" si="790">plan_id</f>
        <v>1536</v>
      </c>
      <c r="F390" s="38">
        <f t="shared" ca="1" si="660"/>
        <v>2019</v>
      </c>
      <c r="G390" s="38">
        <f t="shared" ref="G390" ca="1" si="791">VLOOKUP(INDIRECT(CHAR(39)&amp;$A390&amp;CHAR(39)&amp;"!r2c"&amp;$C390,0),variables,2,0)</f>
        <v>10921</v>
      </c>
      <c r="H390" s="4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-5641</v>
      </c>
    </row>
    <row r="391" spans="1:8" x14ac:dyDescent="0.3">
      <c r="A391" s="38" t="s">
        <v>871</v>
      </c>
      <c r="B391" s="38">
        <f t="shared" ref="B391:B458" si="792">B326+1</f>
        <v>8</v>
      </c>
      <c r="C391" s="38">
        <f t="shared" ref="C391:C458" si="793">C326</f>
        <v>65</v>
      </c>
      <c r="E391" s="38">
        <f t="shared" ref="E391" si="794">plan_id</f>
        <v>1536</v>
      </c>
      <c r="F391" s="38">
        <f t="shared" ca="1" si="660"/>
        <v>2019</v>
      </c>
      <c r="G391" s="38">
        <f t="shared" ref="G391" ca="1" si="795">VLOOKUP(INDIRECT(CHAR(39)&amp;$A391&amp;CHAR(39)&amp;"!r2c"&amp;$C391,0),variables,2,0)</f>
        <v>10922</v>
      </c>
      <c r="H391" s="4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8" t="s">
        <v>871</v>
      </c>
      <c r="B392" s="38">
        <f t="shared" si="792"/>
        <v>8</v>
      </c>
      <c r="C392" s="38">
        <f t="shared" si="793"/>
        <v>66</v>
      </c>
      <c r="E392" s="38">
        <f t="shared" ref="E392" si="796">plan_id</f>
        <v>1536</v>
      </c>
      <c r="F392" s="38">
        <f t="shared" ca="1" si="660"/>
        <v>2019</v>
      </c>
      <c r="G392" s="38">
        <f t="shared" ref="G392" ca="1" si="797">VLOOKUP(INDIRECT(CHAR(39)&amp;$A392&amp;CHAR(39)&amp;"!r2c"&amp;$C392,0),variables,2,0)</f>
        <v>10860</v>
      </c>
      <c r="H392" s="4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2970180276</v>
      </c>
    </row>
    <row r="393" spans="1:8" x14ac:dyDescent="0.3">
      <c r="A393" s="38" t="s">
        <v>871</v>
      </c>
      <c r="B393" s="38">
        <f t="shared" si="792"/>
        <v>8</v>
      </c>
      <c r="C393" s="38">
        <f t="shared" si="793"/>
        <v>67</v>
      </c>
      <c r="E393" s="38">
        <f t="shared" ref="E393:E458" si="798">plan_id</f>
        <v>1536</v>
      </c>
      <c r="F393" s="38">
        <f t="shared" ca="1" si="660"/>
        <v>2019</v>
      </c>
      <c r="G393" s="38">
        <f t="shared" ref="G393:G458" ca="1" si="799">VLOOKUP(INDIRECT(CHAR(39)&amp;$A393&amp;CHAR(39)&amp;"!r2c"&amp;$C393,0),variables,2,0)</f>
        <v>10923</v>
      </c>
      <c r="H393" s="4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1172608884</v>
      </c>
    </row>
    <row r="394" spans="1:8" x14ac:dyDescent="0.3">
      <c r="A394" s="38" t="s">
        <v>871</v>
      </c>
      <c r="B394" s="38">
        <f t="shared" si="792"/>
        <v>9</v>
      </c>
      <c r="C394" s="38">
        <f t="shared" si="793"/>
        <v>3</v>
      </c>
      <c r="E394" s="38">
        <f t="shared" si="798"/>
        <v>1536</v>
      </c>
      <c r="F394" s="38">
        <f t="shared" ca="1" si="660"/>
        <v>2020</v>
      </c>
      <c r="G394" s="38">
        <f t="shared" ca="1" si="799"/>
        <v>10861</v>
      </c>
      <c r="H394" s="4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">
      <c r="A395" s="38" t="s">
        <v>871</v>
      </c>
      <c r="B395" s="38">
        <f t="shared" si="792"/>
        <v>9</v>
      </c>
      <c r="C395" s="38">
        <f t="shared" si="793"/>
        <v>4</v>
      </c>
      <c r="E395" s="38">
        <f t="shared" si="798"/>
        <v>1536</v>
      </c>
      <c r="F395" s="38">
        <f t="shared" ca="1" si="660"/>
        <v>2020</v>
      </c>
      <c r="G395" s="38">
        <f t="shared" ca="1" si="799"/>
        <v>10862</v>
      </c>
      <c r="H395" s="4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01-Jul-2019</v>
      </c>
    </row>
    <row r="396" spans="1:8" x14ac:dyDescent="0.3">
      <c r="A396" s="38" t="s">
        <v>871</v>
      </c>
      <c r="B396" s="38">
        <f t="shared" si="792"/>
        <v>9</v>
      </c>
      <c r="C396" s="38">
        <f t="shared" si="793"/>
        <v>5</v>
      </c>
      <c r="E396" s="38">
        <f t="shared" si="798"/>
        <v>1536</v>
      </c>
      <c r="F396" s="38">
        <f t="shared" ca="1" si="660"/>
        <v>2020</v>
      </c>
      <c r="G396" s="38">
        <f t="shared" ca="1" si="799"/>
        <v>10863</v>
      </c>
      <c r="H396" s="4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8" t="s">
        <v>871</v>
      </c>
      <c r="B397" s="38">
        <f t="shared" si="792"/>
        <v>9</v>
      </c>
      <c r="C397" s="38">
        <f t="shared" si="793"/>
        <v>6</v>
      </c>
      <c r="E397" s="38">
        <f t="shared" si="798"/>
        <v>1536</v>
      </c>
      <c r="F397" s="38">
        <f t="shared" ca="1" si="660"/>
        <v>2020</v>
      </c>
      <c r="G397" s="38">
        <f t="shared" ca="1" si="799"/>
        <v>10864</v>
      </c>
      <c r="H397" s="4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12945</v>
      </c>
    </row>
    <row r="398" spans="1:8" x14ac:dyDescent="0.3">
      <c r="A398" s="38" t="s">
        <v>871</v>
      </c>
      <c r="B398" s="38">
        <f t="shared" si="792"/>
        <v>9</v>
      </c>
      <c r="C398" s="38">
        <f t="shared" si="793"/>
        <v>7</v>
      </c>
      <c r="E398" s="38">
        <f t="shared" si="798"/>
        <v>1536</v>
      </c>
      <c r="F398" s="38">
        <f t="shared" ca="1" si="660"/>
        <v>2020</v>
      </c>
      <c r="G398" s="38">
        <f t="shared" ca="1" si="799"/>
        <v>10865</v>
      </c>
      <c r="H398" s="4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13843</v>
      </c>
    </row>
    <row r="399" spans="1:8" x14ac:dyDescent="0.3">
      <c r="A399" s="38" t="s">
        <v>871</v>
      </c>
      <c r="B399" s="38">
        <f t="shared" si="792"/>
        <v>9</v>
      </c>
      <c r="C399" s="38">
        <f t="shared" si="793"/>
        <v>8</v>
      </c>
      <c r="E399" s="38">
        <f t="shared" si="798"/>
        <v>1536</v>
      </c>
      <c r="F399" s="38">
        <f t="shared" ca="1" si="660"/>
        <v>2020</v>
      </c>
      <c r="G399" s="38">
        <f t="shared" ca="1" si="799"/>
        <v>10866</v>
      </c>
      <c r="H399" s="4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8" t="s">
        <v>871</v>
      </c>
      <c r="B400" s="38">
        <f t="shared" si="792"/>
        <v>9</v>
      </c>
      <c r="C400" s="38">
        <f t="shared" si="793"/>
        <v>9</v>
      </c>
      <c r="E400" s="38">
        <f t="shared" si="798"/>
        <v>1536</v>
      </c>
      <c r="F400" s="38">
        <f t="shared" ca="1" si="660"/>
        <v>2020</v>
      </c>
      <c r="G400" s="38">
        <f t="shared" ca="1" si="799"/>
        <v>10867</v>
      </c>
      <c r="H400" s="4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24489</v>
      </c>
    </row>
    <row r="401" spans="1:8" x14ac:dyDescent="0.3">
      <c r="A401" s="38" t="s">
        <v>871</v>
      </c>
      <c r="B401" s="38">
        <f t="shared" si="792"/>
        <v>9</v>
      </c>
      <c r="C401" s="38">
        <f t="shared" si="793"/>
        <v>10</v>
      </c>
      <c r="E401" s="38">
        <f t="shared" si="798"/>
        <v>1536</v>
      </c>
      <c r="F401" s="38">
        <f t="shared" ca="1" si="660"/>
        <v>2020</v>
      </c>
      <c r="G401" s="38">
        <f t="shared" ca="1" si="799"/>
        <v>10868</v>
      </c>
      <c r="H401" s="4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51277</v>
      </c>
    </row>
    <row r="402" spans="1:8" x14ac:dyDescent="0.3">
      <c r="A402" s="38" t="s">
        <v>871</v>
      </c>
      <c r="B402" s="38">
        <f t="shared" si="792"/>
        <v>9</v>
      </c>
      <c r="C402" s="38">
        <f t="shared" si="793"/>
        <v>11</v>
      </c>
      <c r="E402" s="38">
        <f t="shared" si="798"/>
        <v>1536</v>
      </c>
      <c r="F402" s="38">
        <f t="shared" ca="1" si="660"/>
        <v>2020</v>
      </c>
      <c r="G402" s="38">
        <f t="shared" ca="1" si="799"/>
        <v>10869</v>
      </c>
      <c r="H402" s="4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8" t="s">
        <v>871</v>
      </c>
      <c r="B403" s="38">
        <f t="shared" si="792"/>
        <v>9</v>
      </c>
      <c r="C403" s="38">
        <f t="shared" si="793"/>
        <v>12</v>
      </c>
      <c r="E403" s="38">
        <f t="shared" si="798"/>
        <v>1536</v>
      </c>
      <c r="F403" s="38">
        <f t="shared" ca="1" si="660"/>
        <v>2020</v>
      </c>
      <c r="G403" s="38">
        <f t="shared" ca="1" si="799"/>
        <v>10870</v>
      </c>
      <c r="H403" s="4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38" t="s">
        <v>871</v>
      </c>
      <c r="B404" s="38">
        <f t="shared" si="792"/>
        <v>9</v>
      </c>
      <c r="C404" s="38">
        <f t="shared" si="793"/>
        <v>13</v>
      </c>
      <c r="E404" s="38">
        <f t="shared" si="798"/>
        <v>1536</v>
      </c>
      <c r="F404" s="38">
        <f t="shared" ca="1" si="660"/>
        <v>2020</v>
      </c>
      <c r="G404" s="38">
        <f t="shared" ca="1" si="799"/>
        <v>10871</v>
      </c>
      <c r="H404" s="4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38" t="s">
        <v>871</v>
      </c>
      <c r="B405" s="38">
        <f t="shared" si="792"/>
        <v>9</v>
      </c>
      <c r="C405" s="38">
        <f t="shared" si="793"/>
        <v>14</v>
      </c>
      <c r="E405" s="38">
        <f t="shared" si="798"/>
        <v>1536</v>
      </c>
      <c r="F405" s="38">
        <f t="shared" ca="1" si="660"/>
        <v>2020</v>
      </c>
      <c r="G405" s="38">
        <f t="shared" ca="1" si="799"/>
        <v>10872</v>
      </c>
      <c r="H405" s="4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8" t="s">
        <v>871</v>
      </c>
      <c r="B406" s="38">
        <f t="shared" si="792"/>
        <v>9</v>
      </c>
      <c r="C406" s="38">
        <f t="shared" si="793"/>
        <v>15</v>
      </c>
      <c r="E406" s="38">
        <f t="shared" si="798"/>
        <v>1536</v>
      </c>
      <c r="F406" s="38">
        <f t="shared" ca="1" si="660"/>
        <v>2020</v>
      </c>
      <c r="G406" s="38">
        <f t="shared" ca="1" si="799"/>
        <v>10873</v>
      </c>
      <c r="H406" s="4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38" t="s">
        <v>871</v>
      </c>
      <c r="B407" s="38">
        <f t="shared" si="792"/>
        <v>9</v>
      </c>
      <c r="C407" s="38">
        <f t="shared" si="793"/>
        <v>16</v>
      </c>
      <c r="E407" s="38">
        <f t="shared" si="798"/>
        <v>1536</v>
      </c>
      <c r="F407" s="38">
        <f t="shared" ca="1" si="660"/>
        <v>2020</v>
      </c>
      <c r="G407" s="38">
        <f t="shared" ca="1" si="799"/>
        <v>10874</v>
      </c>
      <c r="H407" s="4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4.6399999999999997E-2</v>
      </c>
    </row>
    <row r="408" spans="1:8" x14ac:dyDescent="0.3">
      <c r="A408" s="38" t="s">
        <v>871</v>
      </c>
      <c r="B408" s="38">
        <f t="shared" si="792"/>
        <v>9</v>
      </c>
      <c r="C408" s="38">
        <f t="shared" si="793"/>
        <v>17</v>
      </c>
      <c r="E408" s="38">
        <f t="shared" si="798"/>
        <v>1536</v>
      </c>
      <c r="F408" s="38">
        <f t="shared" ca="1" si="660"/>
        <v>2020</v>
      </c>
      <c r="G408" s="38">
        <f t="shared" ca="1" si="799"/>
        <v>10875</v>
      </c>
      <c r="H408" s="4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6379800316</v>
      </c>
    </row>
    <row r="409" spans="1:8" x14ac:dyDescent="0.3">
      <c r="A409" s="38" t="s">
        <v>871</v>
      </c>
      <c r="B409" s="38">
        <f t="shared" si="792"/>
        <v>9</v>
      </c>
      <c r="C409" s="38">
        <f t="shared" si="793"/>
        <v>18</v>
      </c>
      <c r="E409" s="38">
        <f t="shared" si="798"/>
        <v>1536</v>
      </c>
      <c r="F409" s="38">
        <f t="shared" ca="1" si="660"/>
        <v>2020</v>
      </c>
      <c r="G409" s="38">
        <f t="shared" ca="1" si="799"/>
        <v>10876</v>
      </c>
      <c r="H409" s="4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3154351139</v>
      </c>
    </row>
    <row r="410" spans="1:8" x14ac:dyDescent="0.3">
      <c r="A410" s="38" t="s">
        <v>871</v>
      </c>
      <c r="B410" s="38">
        <f t="shared" si="792"/>
        <v>9</v>
      </c>
      <c r="C410" s="38">
        <f t="shared" si="793"/>
        <v>19</v>
      </c>
      <c r="E410" s="38">
        <f t="shared" si="798"/>
        <v>1536</v>
      </c>
      <c r="F410" s="38">
        <f t="shared" ca="1" si="660"/>
        <v>2020</v>
      </c>
      <c r="G410" s="38">
        <f t="shared" ca="1" si="799"/>
        <v>10877</v>
      </c>
      <c r="H410" s="4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3225449177</v>
      </c>
    </row>
    <row r="411" spans="1:8" x14ac:dyDescent="0.3">
      <c r="A411" s="38" t="s">
        <v>871</v>
      </c>
      <c r="B411" s="38">
        <f t="shared" si="792"/>
        <v>9</v>
      </c>
      <c r="C411" s="38">
        <f t="shared" si="793"/>
        <v>20</v>
      </c>
      <c r="E411" s="38">
        <f t="shared" si="798"/>
        <v>1536</v>
      </c>
      <c r="F411" s="38">
        <f t="shared" ca="1" si="660"/>
        <v>2020</v>
      </c>
      <c r="G411" s="38">
        <f t="shared" ca="1" si="799"/>
        <v>10878</v>
      </c>
      <c r="H411" s="4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0.49440000000000001</v>
      </c>
    </row>
    <row r="412" spans="1:8" x14ac:dyDescent="0.3">
      <c r="A412" s="38" t="s">
        <v>871</v>
      </c>
      <c r="B412" s="38">
        <f t="shared" si="792"/>
        <v>9</v>
      </c>
      <c r="C412" s="38">
        <f t="shared" si="793"/>
        <v>21</v>
      </c>
      <c r="E412" s="38">
        <f t="shared" si="798"/>
        <v>1536</v>
      </c>
      <c r="F412" s="38">
        <f t="shared" ca="1" si="660"/>
        <v>2020</v>
      </c>
      <c r="G412" s="38">
        <f t="shared" ca="1" si="799"/>
        <v>10879</v>
      </c>
      <c r="H412" s="4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1167767935</v>
      </c>
    </row>
    <row r="413" spans="1:8" x14ac:dyDescent="0.3">
      <c r="A413" s="38" t="s">
        <v>871</v>
      </c>
      <c r="B413" s="38">
        <f t="shared" si="792"/>
        <v>9</v>
      </c>
      <c r="C413" s="38">
        <f t="shared" si="793"/>
        <v>22</v>
      </c>
      <c r="E413" s="38">
        <f t="shared" si="798"/>
        <v>1536</v>
      </c>
      <c r="F413" s="38">
        <f t="shared" ca="1" si="660"/>
        <v>2020</v>
      </c>
      <c r="G413" s="38">
        <f t="shared" ca="1" si="799"/>
        <v>10880</v>
      </c>
      <c r="H413" s="4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8" t="s">
        <v>871</v>
      </c>
      <c r="B414" s="38">
        <f t="shared" si="792"/>
        <v>9</v>
      </c>
      <c r="C414" s="38">
        <f t="shared" si="793"/>
        <v>23</v>
      </c>
      <c r="E414" s="38">
        <f t="shared" si="798"/>
        <v>1536</v>
      </c>
      <c r="F414" s="38">
        <f t="shared" ca="1" si="660"/>
        <v>2020</v>
      </c>
      <c r="G414" s="38">
        <f t="shared" ca="1" si="799"/>
        <v>10881</v>
      </c>
      <c r="H414" s="4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8" t="s">
        <v>871</v>
      </c>
      <c r="B415" s="38">
        <f t="shared" si="792"/>
        <v>9</v>
      </c>
      <c r="C415" s="38">
        <f t="shared" si="793"/>
        <v>24</v>
      </c>
      <c r="E415" s="38">
        <f t="shared" si="798"/>
        <v>1536</v>
      </c>
      <c r="F415" s="38">
        <f t="shared" ca="1" si="660"/>
        <v>2020</v>
      </c>
      <c r="G415" s="38">
        <f t="shared" ca="1" si="799"/>
        <v>10882</v>
      </c>
      <c r="H415" s="4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8" t="s">
        <v>871</v>
      </c>
      <c r="B416" s="38">
        <f t="shared" si="792"/>
        <v>9</v>
      </c>
      <c r="C416" s="38">
        <f t="shared" si="793"/>
        <v>25</v>
      </c>
      <c r="E416" s="38">
        <f t="shared" si="798"/>
        <v>1536</v>
      </c>
      <c r="F416" s="38">
        <f t="shared" ca="1" si="660"/>
        <v>2020</v>
      </c>
      <c r="G416" s="38">
        <f t="shared" ca="1" si="799"/>
        <v>10883</v>
      </c>
      <c r="H416" s="4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0.1203466851485351</v>
      </c>
    </row>
    <row r="417" spans="1:8" x14ac:dyDescent="0.3">
      <c r="A417" s="38" t="s">
        <v>871</v>
      </c>
      <c r="B417" s="38">
        <f t="shared" si="792"/>
        <v>9</v>
      </c>
      <c r="C417" s="38">
        <f t="shared" si="793"/>
        <v>26</v>
      </c>
      <c r="E417" s="38">
        <f t="shared" si="798"/>
        <v>1536</v>
      </c>
      <c r="F417" s="38">
        <f t="shared" ca="1" si="660"/>
        <v>2020</v>
      </c>
      <c r="G417" s="38">
        <f t="shared" ca="1" si="799"/>
        <v>10884</v>
      </c>
      <c r="H417" s="4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7.3220027230838466E-2</v>
      </c>
    </row>
    <row r="418" spans="1:8" x14ac:dyDescent="0.3">
      <c r="A418" s="38" t="s">
        <v>871</v>
      </c>
      <c r="B418" s="38">
        <f t="shared" si="792"/>
        <v>9</v>
      </c>
      <c r="C418" s="38">
        <f t="shared" si="793"/>
        <v>27</v>
      </c>
      <c r="E418" s="38">
        <f t="shared" si="798"/>
        <v>1536</v>
      </c>
      <c r="F418" s="38">
        <f t="shared" ca="1" si="660"/>
        <v>2020</v>
      </c>
      <c r="G418" s="38">
        <f t="shared" ca="1" si="799"/>
        <v>10885</v>
      </c>
      <c r="H418" s="4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140537000</v>
      </c>
    </row>
    <row r="419" spans="1:8" x14ac:dyDescent="0.3">
      <c r="A419" s="38" t="s">
        <v>871</v>
      </c>
      <c r="B419" s="38">
        <f t="shared" si="792"/>
        <v>9</v>
      </c>
      <c r="C419" s="38">
        <f t="shared" si="793"/>
        <v>28</v>
      </c>
      <c r="E419" s="38">
        <f t="shared" si="798"/>
        <v>1536</v>
      </c>
      <c r="F419" s="38">
        <f t="shared" ca="1" si="660"/>
        <v>2020</v>
      </c>
      <c r="G419" s="38">
        <f t="shared" ca="1" si="799"/>
        <v>10886</v>
      </c>
      <c r="H419" s="4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85504000</v>
      </c>
    </row>
    <row r="420" spans="1:8" x14ac:dyDescent="0.3">
      <c r="A420" s="38" t="s">
        <v>871</v>
      </c>
      <c r="B420" s="38">
        <f t="shared" si="792"/>
        <v>9</v>
      </c>
      <c r="C420" s="38">
        <f t="shared" si="793"/>
        <v>29</v>
      </c>
      <c r="E420" s="38">
        <f t="shared" si="798"/>
        <v>1536</v>
      </c>
      <c r="F420" s="38">
        <f t="shared" ca="1" si="660"/>
        <v>2020</v>
      </c>
      <c r="G420" s="38">
        <f t="shared" ca="1" si="799"/>
        <v>10887</v>
      </c>
      <c r="H420" s="4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55033000</v>
      </c>
    </row>
    <row r="421" spans="1:8" x14ac:dyDescent="0.3">
      <c r="A421" s="38" t="s">
        <v>871</v>
      </c>
      <c r="B421" s="38">
        <f t="shared" si="792"/>
        <v>9</v>
      </c>
      <c r="C421" s="38">
        <f t="shared" si="793"/>
        <v>30</v>
      </c>
      <c r="E421" s="38">
        <f t="shared" si="798"/>
        <v>1536</v>
      </c>
      <c r="F421" s="38">
        <f t="shared" ca="1" si="660"/>
        <v>2020</v>
      </c>
      <c r="G421" s="38">
        <f t="shared" ca="1" si="799"/>
        <v>10883</v>
      </c>
      <c r="H421" s="4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0.60840917338494493</v>
      </c>
    </row>
    <row r="422" spans="1:8" x14ac:dyDescent="0.3">
      <c r="A422" s="38" t="s">
        <v>871</v>
      </c>
      <c r="B422" s="38">
        <f t="shared" si="792"/>
        <v>9</v>
      </c>
      <c r="C422" s="38">
        <f t="shared" si="793"/>
        <v>31</v>
      </c>
      <c r="E422" s="38">
        <f t="shared" si="798"/>
        <v>1536</v>
      </c>
      <c r="F422" s="38">
        <f t="shared" ca="1" si="660"/>
        <v>2020</v>
      </c>
      <c r="G422" s="38">
        <f t="shared" ca="1" si="799"/>
        <v>10889</v>
      </c>
      <c r="H422" s="4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38" t="s">
        <v>871</v>
      </c>
      <c r="B423" s="38">
        <f t="shared" si="792"/>
        <v>9</v>
      </c>
      <c r="C423" s="38">
        <f t="shared" si="793"/>
        <v>32</v>
      </c>
      <c r="E423" s="38">
        <f t="shared" si="798"/>
        <v>1536</v>
      </c>
      <c r="F423" s="38">
        <f t="shared" ca="1" si="660"/>
        <v>2020</v>
      </c>
      <c r="G423" s="38">
        <f t="shared" ca="1" si="799"/>
        <v>10890</v>
      </c>
      <c r="H423" s="4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38" t="s">
        <v>871</v>
      </c>
      <c r="B424" s="38">
        <f t="shared" si="792"/>
        <v>9</v>
      </c>
      <c r="C424" s="38">
        <f t="shared" si="793"/>
        <v>33</v>
      </c>
      <c r="E424" s="38">
        <f t="shared" si="798"/>
        <v>1536</v>
      </c>
      <c r="F424" s="38">
        <f t="shared" ca="1" si="660"/>
        <v>2020</v>
      </c>
      <c r="G424" s="38">
        <f t="shared" ca="1" si="799"/>
        <v>10891</v>
      </c>
      <c r="H424" s="4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8" t="s">
        <v>871</v>
      </c>
      <c r="B425" s="38">
        <f t="shared" si="792"/>
        <v>9</v>
      </c>
      <c r="C425" s="38">
        <f t="shared" si="793"/>
        <v>34</v>
      </c>
      <c r="E425" s="38">
        <f t="shared" si="798"/>
        <v>1536</v>
      </c>
      <c r="F425" s="38">
        <f t="shared" ca="1" si="660"/>
        <v>2020</v>
      </c>
      <c r="G425" s="38">
        <f t="shared" ca="1" si="799"/>
        <v>10892</v>
      </c>
      <c r="H425" s="4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8" t="s">
        <v>871</v>
      </c>
      <c r="B426" s="38">
        <f t="shared" si="792"/>
        <v>9</v>
      </c>
      <c r="C426" s="38">
        <f t="shared" si="793"/>
        <v>35</v>
      </c>
      <c r="E426" s="38">
        <f t="shared" si="798"/>
        <v>1536</v>
      </c>
      <c r="F426" s="38">
        <f t="shared" ca="1" si="660"/>
        <v>2020</v>
      </c>
      <c r="G426" s="38">
        <f t="shared" ca="1" si="799"/>
        <v>10893</v>
      </c>
      <c r="H426" s="4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8" t="s">
        <v>871</v>
      </c>
      <c r="B427" s="38">
        <f t="shared" si="792"/>
        <v>9</v>
      </c>
      <c r="C427" s="38">
        <f t="shared" si="793"/>
        <v>36</v>
      </c>
      <c r="E427" s="38">
        <f t="shared" si="798"/>
        <v>1536</v>
      </c>
      <c r="F427" s="38">
        <f t="shared" ca="1" si="660"/>
        <v>2020</v>
      </c>
      <c r="G427" s="38">
        <f t="shared" ca="1" si="799"/>
        <v>10894</v>
      </c>
      <c r="H427" s="4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38" t="s">
        <v>871</v>
      </c>
      <c r="B428" s="38">
        <f t="shared" si="792"/>
        <v>9</v>
      </c>
      <c r="C428" s="38">
        <f t="shared" si="793"/>
        <v>37</v>
      </c>
      <c r="E428" s="38">
        <f t="shared" si="798"/>
        <v>1536</v>
      </c>
      <c r="F428" s="38">
        <f t="shared" ca="1" si="660"/>
        <v>2020</v>
      </c>
      <c r="G428" s="38">
        <f t="shared" ca="1" si="799"/>
        <v>10895</v>
      </c>
      <c r="H428" s="4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8" t="s">
        <v>871</v>
      </c>
      <c r="B429" s="38">
        <f t="shared" si="792"/>
        <v>9</v>
      </c>
      <c r="C429" s="38">
        <f t="shared" si="793"/>
        <v>38</v>
      </c>
      <c r="E429" s="38">
        <f t="shared" si="798"/>
        <v>1536</v>
      </c>
      <c r="F429" s="38">
        <f t="shared" ca="1" si="660"/>
        <v>2020</v>
      </c>
      <c r="G429" s="38">
        <f t="shared" ca="1" si="799"/>
        <v>10896</v>
      </c>
      <c r="H429" s="4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8" t="s">
        <v>871</v>
      </c>
      <c r="B430" s="38">
        <f t="shared" si="792"/>
        <v>9</v>
      </c>
      <c r="C430" s="38">
        <f t="shared" si="793"/>
        <v>39</v>
      </c>
      <c r="E430" s="38">
        <f t="shared" si="798"/>
        <v>1536</v>
      </c>
      <c r="F430" s="38">
        <f t="shared" ca="1" si="660"/>
        <v>2020</v>
      </c>
      <c r="G430" s="38">
        <f t="shared" ca="1" si="799"/>
        <v>10897</v>
      </c>
      <c r="H430" s="4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38" t="s">
        <v>871</v>
      </c>
      <c r="B431" s="38">
        <f t="shared" si="792"/>
        <v>9</v>
      </c>
      <c r="C431" s="38">
        <f t="shared" si="793"/>
        <v>40</v>
      </c>
      <c r="E431" s="38">
        <f t="shared" si="798"/>
        <v>1536</v>
      </c>
      <c r="F431" s="38">
        <f t="shared" ca="1" si="660"/>
        <v>2020</v>
      </c>
      <c r="G431" s="38">
        <f t="shared" ca="1" si="799"/>
        <v>10898</v>
      </c>
      <c r="H431" s="4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8" t="s">
        <v>871</v>
      </c>
      <c r="B432" s="38">
        <f t="shared" si="792"/>
        <v>9</v>
      </c>
      <c r="C432" s="38">
        <f t="shared" si="793"/>
        <v>41</v>
      </c>
      <c r="E432" s="38">
        <f t="shared" si="798"/>
        <v>1536</v>
      </c>
      <c r="F432" s="38">
        <f t="shared" ca="1" si="660"/>
        <v>2020</v>
      </c>
      <c r="G432" s="38">
        <f t="shared" ca="1" si="799"/>
        <v>10899</v>
      </c>
      <c r="H432" s="4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8" t="s">
        <v>871</v>
      </c>
      <c r="B433" s="38">
        <f t="shared" si="792"/>
        <v>9</v>
      </c>
      <c r="C433" s="38">
        <f t="shared" si="793"/>
        <v>42</v>
      </c>
      <c r="E433" s="38">
        <f t="shared" si="798"/>
        <v>1536</v>
      </c>
      <c r="F433" s="38">
        <f t="shared" ca="1" si="660"/>
        <v>2020</v>
      </c>
      <c r="G433" s="38">
        <f t="shared" ca="1" si="799"/>
        <v>11006</v>
      </c>
      <c r="H433" s="4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8" t="s">
        <v>871</v>
      </c>
      <c r="B434" s="38">
        <f t="shared" si="792"/>
        <v>9</v>
      </c>
      <c r="C434" s="38">
        <f t="shared" si="793"/>
        <v>43</v>
      </c>
      <c r="E434" s="38">
        <f t="shared" si="798"/>
        <v>1536</v>
      </c>
      <c r="F434" s="38">
        <f t="shared" ca="1" si="660"/>
        <v>2020</v>
      </c>
      <c r="G434" s="38">
        <f t="shared" ca="1" si="799"/>
        <v>10900</v>
      </c>
      <c r="H434" s="4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8" t="s">
        <v>871</v>
      </c>
      <c r="B435" s="38">
        <f t="shared" si="792"/>
        <v>9</v>
      </c>
      <c r="C435" s="38">
        <f t="shared" si="793"/>
        <v>44</v>
      </c>
      <c r="E435" s="38">
        <f t="shared" si="798"/>
        <v>1536</v>
      </c>
      <c r="F435" s="38">
        <f t="shared" ca="1" si="660"/>
        <v>2020</v>
      </c>
      <c r="G435" s="38">
        <f t="shared" ca="1" si="799"/>
        <v>10901</v>
      </c>
      <c r="H435" s="4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3.6400000000000002E-2</v>
      </c>
    </row>
    <row r="436" spans="1:8" x14ac:dyDescent="0.3">
      <c r="A436" s="38" t="s">
        <v>871</v>
      </c>
      <c r="B436" s="38">
        <f t="shared" si="792"/>
        <v>9</v>
      </c>
      <c r="C436" s="38">
        <f t="shared" si="793"/>
        <v>45</v>
      </c>
      <c r="E436" s="38">
        <f t="shared" si="798"/>
        <v>1536</v>
      </c>
      <c r="F436" s="38">
        <f t="shared" ca="1" si="660"/>
        <v>2020</v>
      </c>
      <c r="G436" s="38">
        <f t="shared" ca="1" si="799"/>
        <v>10902</v>
      </c>
      <c r="H436" s="4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4.6399999999999997E-2</v>
      </c>
    </row>
    <row r="437" spans="1:8" x14ac:dyDescent="0.3">
      <c r="A437" s="38" t="s">
        <v>871</v>
      </c>
      <c r="B437" s="38">
        <f t="shared" si="792"/>
        <v>9</v>
      </c>
      <c r="C437" s="38">
        <f t="shared" si="793"/>
        <v>46</v>
      </c>
      <c r="E437" s="38">
        <f t="shared" si="798"/>
        <v>1536</v>
      </c>
      <c r="F437" s="38">
        <f t="shared" ca="1" si="660"/>
        <v>2020</v>
      </c>
      <c r="G437" s="38">
        <f t="shared" ca="1" si="799"/>
        <v>10903</v>
      </c>
      <c r="H437" s="4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5.6399999999999999E-2</v>
      </c>
    </row>
    <row r="438" spans="1:8" x14ac:dyDescent="0.3">
      <c r="A438" s="38" t="s">
        <v>871</v>
      </c>
      <c r="B438" s="38">
        <f t="shared" si="792"/>
        <v>9</v>
      </c>
      <c r="C438" s="38">
        <f t="shared" si="793"/>
        <v>47</v>
      </c>
      <c r="E438" s="38">
        <f t="shared" si="798"/>
        <v>1536</v>
      </c>
      <c r="F438" s="38">
        <f t="shared" ca="1" si="660"/>
        <v>2020</v>
      </c>
      <c r="G438" s="38">
        <f t="shared" ca="1" si="799"/>
        <v>10904</v>
      </c>
      <c r="H438" s="4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4199073080</v>
      </c>
    </row>
    <row r="439" spans="1:8" x14ac:dyDescent="0.3">
      <c r="A439" s="38" t="s">
        <v>871</v>
      </c>
      <c r="B439" s="38">
        <f t="shared" si="792"/>
        <v>9</v>
      </c>
      <c r="C439" s="38">
        <f t="shared" si="793"/>
        <v>48</v>
      </c>
      <c r="E439" s="38">
        <f t="shared" si="798"/>
        <v>1536</v>
      </c>
      <c r="F439" s="38">
        <f t="shared" ca="1" si="660"/>
        <v>2020</v>
      </c>
      <c r="G439" s="38">
        <f t="shared" ca="1" si="799"/>
        <v>10905</v>
      </c>
      <c r="H439" s="4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3225449178</v>
      </c>
    </row>
    <row r="440" spans="1:8" x14ac:dyDescent="0.3">
      <c r="A440" s="38" t="s">
        <v>871</v>
      </c>
      <c r="B440" s="38">
        <f t="shared" si="792"/>
        <v>9</v>
      </c>
      <c r="C440" s="38">
        <f t="shared" si="793"/>
        <v>49</v>
      </c>
      <c r="E440" s="38">
        <f t="shared" si="798"/>
        <v>1536</v>
      </c>
      <c r="F440" s="38">
        <f t="shared" ca="1" si="660"/>
        <v>2020</v>
      </c>
      <c r="G440" s="38">
        <f t="shared" ca="1" si="799"/>
        <v>10906</v>
      </c>
      <c r="H440" s="4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2429510424</v>
      </c>
    </row>
    <row r="441" spans="1:8" x14ac:dyDescent="0.3">
      <c r="A441" s="38" t="s">
        <v>871</v>
      </c>
      <c r="B441" s="38">
        <f t="shared" si="792"/>
        <v>9</v>
      </c>
      <c r="C441" s="38">
        <f t="shared" si="793"/>
        <v>50</v>
      </c>
      <c r="E441" s="38">
        <f t="shared" si="798"/>
        <v>1536</v>
      </c>
      <c r="F441" s="38">
        <f t="shared" ca="1" si="660"/>
        <v>2020</v>
      </c>
      <c r="G441" s="38">
        <f t="shared" ca="1" si="799"/>
        <v>10907</v>
      </c>
      <c r="H441" s="4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8" t="s">
        <v>871</v>
      </c>
      <c r="B442" s="38">
        <f t="shared" si="792"/>
        <v>9</v>
      </c>
      <c r="C442" s="38">
        <f t="shared" si="793"/>
        <v>51</v>
      </c>
      <c r="E442" s="38">
        <f t="shared" si="798"/>
        <v>1536</v>
      </c>
      <c r="F442" s="38">
        <f t="shared" ca="1" si="660"/>
        <v>2020</v>
      </c>
      <c r="G442" s="38">
        <f t="shared" ca="1" si="799"/>
        <v>10860</v>
      </c>
      <c r="H442" s="4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4269339965</v>
      </c>
    </row>
    <row r="443" spans="1:8" x14ac:dyDescent="0.3">
      <c r="A443" s="38" t="s">
        <v>871</v>
      </c>
      <c r="B443" s="38">
        <f t="shared" si="792"/>
        <v>9</v>
      </c>
      <c r="C443" s="38">
        <f t="shared" si="793"/>
        <v>52</v>
      </c>
      <c r="E443" s="38">
        <f t="shared" si="798"/>
        <v>1536</v>
      </c>
      <c r="F443" s="38">
        <f t="shared" ca="1" si="660"/>
        <v>2020</v>
      </c>
      <c r="G443" s="38">
        <f t="shared" ca="1" si="799"/>
        <v>10909</v>
      </c>
      <c r="H443" s="4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135139549</v>
      </c>
    </row>
    <row r="444" spans="1:8" x14ac:dyDescent="0.3">
      <c r="A444" s="38" t="s">
        <v>871</v>
      </c>
      <c r="B444" s="38">
        <f t="shared" si="792"/>
        <v>9</v>
      </c>
      <c r="C444" s="38">
        <f t="shared" si="793"/>
        <v>53</v>
      </c>
      <c r="E444" s="38">
        <f t="shared" si="798"/>
        <v>1536</v>
      </c>
      <c r="F444" s="38">
        <f t="shared" ca="1" si="660"/>
        <v>2020</v>
      </c>
      <c r="G444" s="38">
        <f t="shared" ca="1" si="799"/>
        <v>10910</v>
      </c>
      <c r="H444" s="4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317129010</v>
      </c>
    </row>
    <row r="445" spans="1:8" x14ac:dyDescent="0.3">
      <c r="A445" s="38" t="s">
        <v>871</v>
      </c>
      <c r="B445" s="38">
        <f t="shared" si="792"/>
        <v>9</v>
      </c>
      <c r="C445" s="38">
        <f t="shared" si="793"/>
        <v>54</v>
      </c>
      <c r="E445" s="38">
        <f t="shared" si="798"/>
        <v>1536</v>
      </c>
      <c r="F445" s="38">
        <f t="shared" ca="1" si="660"/>
        <v>2020</v>
      </c>
      <c r="G445" s="38">
        <f t="shared" ca="1" si="799"/>
        <v>10911</v>
      </c>
      <c r="H445" s="4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8" t="s">
        <v>871</v>
      </c>
      <c r="B446" s="38">
        <f t="shared" si="792"/>
        <v>9</v>
      </c>
      <c r="C446" s="38">
        <f t="shared" si="793"/>
        <v>55</v>
      </c>
      <c r="E446" s="38">
        <f t="shared" si="798"/>
        <v>1536</v>
      </c>
      <c r="F446" s="38">
        <f t="shared" ca="1" si="660"/>
        <v>2020</v>
      </c>
      <c r="G446" s="38">
        <f t="shared" ca="1" si="799"/>
        <v>10912</v>
      </c>
      <c r="H446" s="4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17186876</v>
      </c>
    </row>
    <row r="447" spans="1:8" x14ac:dyDescent="0.3">
      <c r="A447" s="38" t="s">
        <v>871</v>
      </c>
      <c r="B447" s="38">
        <f t="shared" si="792"/>
        <v>9</v>
      </c>
      <c r="C447" s="38">
        <f t="shared" si="793"/>
        <v>56</v>
      </c>
      <c r="E447" s="38">
        <f t="shared" si="798"/>
        <v>1536</v>
      </c>
      <c r="F447" s="38">
        <f t="shared" ca="1" si="660"/>
        <v>2020</v>
      </c>
      <c r="G447" s="38">
        <f t="shared" ca="1" si="799"/>
        <v>10913</v>
      </c>
      <c r="H447" s="4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1859558804</v>
      </c>
    </row>
    <row r="448" spans="1:8" x14ac:dyDescent="0.3">
      <c r="A448" s="38" t="s">
        <v>871</v>
      </c>
      <c r="B448" s="38">
        <f t="shared" si="792"/>
        <v>9</v>
      </c>
      <c r="C448" s="38">
        <f t="shared" si="793"/>
        <v>57</v>
      </c>
      <c r="E448" s="38">
        <f t="shared" si="798"/>
        <v>1536</v>
      </c>
      <c r="F448" s="38">
        <f t="shared" ca="1" si="660"/>
        <v>2020</v>
      </c>
      <c r="G448" s="38">
        <f t="shared" ca="1" si="799"/>
        <v>10914</v>
      </c>
      <c r="H448" s="4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85504033</v>
      </c>
    </row>
    <row r="449" spans="1:8" x14ac:dyDescent="0.3">
      <c r="A449" s="38" t="s">
        <v>871</v>
      </c>
      <c r="B449" s="38">
        <f t="shared" si="792"/>
        <v>9</v>
      </c>
      <c r="C449" s="38">
        <f t="shared" si="793"/>
        <v>58</v>
      </c>
      <c r="E449" s="38">
        <f t="shared" si="798"/>
        <v>1536</v>
      </c>
      <c r="F449" s="38">
        <f t="shared" ca="1" si="660"/>
        <v>2020</v>
      </c>
      <c r="G449" s="38">
        <f t="shared" ca="1" si="799"/>
        <v>10915</v>
      </c>
      <c r="H449" s="4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92296254</v>
      </c>
    </row>
    <row r="450" spans="1:8" x14ac:dyDescent="0.3">
      <c r="A450" s="38" t="s">
        <v>871</v>
      </c>
      <c r="B450" s="38">
        <f t="shared" si="792"/>
        <v>9</v>
      </c>
      <c r="C450" s="38">
        <f t="shared" si="793"/>
        <v>59</v>
      </c>
      <c r="E450" s="38">
        <f t="shared" si="798"/>
        <v>1536</v>
      </c>
      <c r="F450" s="38">
        <f t="shared" ca="1" si="660"/>
        <v>2020</v>
      </c>
      <c r="G450" s="38">
        <f t="shared" ca="1" si="799"/>
        <v>10916</v>
      </c>
      <c r="H450" s="4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101105998</v>
      </c>
    </row>
    <row r="451" spans="1:8" x14ac:dyDescent="0.3">
      <c r="A451" s="38" t="s">
        <v>871</v>
      </c>
      <c r="B451" s="38">
        <f t="shared" si="792"/>
        <v>9</v>
      </c>
      <c r="C451" s="38">
        <f t="shared" si="793"/>
        <v>60</v>
      </c>
      <c r="E451" s="38">
        <f t="shared" si="798"/>
        <v>1536</v>
      </c>
      <c r="F451" s="38">
        <f t="shared" ca="1" si="660"/>
        <v>2020</v>
      </c>
      <c r="G451" s="38">
        <f t="shared" ca="1" si="799"/>
        <v>10917</v>
      </c>
      <c r="H451" s="4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-218553888</v>
      </c>
    </row>
    <row r="452" spans="1:8" x14ac:dyDescent="0.3">
      <c r="A452" s="38" t="s">
        <v>871</v>
      </c>
      <c r="B452" s="38">
        <f t="shared" si="792"/>
        <v>9</v>
      </c>
      <c r="C452" s="38">
        <f t="shared" si="793"/>
        <v>61</v>
      </c>
      <c r="E452" s="38">
        <f t="shared" si="798"/>
        <v>1536</v>
      </c>
      <c r="F452" s="38">
        <f t="shared" ca="1" si="660"/>
        <v>2020</v>
      </c>
      <c r="G452" s="38">
        <f t="shared" ca="1" si="799"/>
        <v>10918</v>
      </c>
      <c r="H452" s="4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8" t="s">
        <v>871</v>
      </c>
      <c r="B453" s="38">
        <f t="shared" si="792"/>
        <v>9</v>
      </c>
      <c r="C453" s="38">
        <f t="shared" si="793"/>
        <v>62</v>
      </c>
      <c r="E453" s="38">
        <f t="shared" si="798"/>
        <v>1536</v>
      </c>
      <c r="F453" s="38">
        <f t="shared" ca="1" si="660"/>
        <v>2020</v>
      </c>
      <c r="G453" s="38">
        <f t="shared" ca="1" si="799"/>
        <v>10919</v>
      </c>
      <c r="H453" s="4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-218553888</v>
      </c>
    </row>
    <row r="454" spans="1:8" x14ac:dyDescent="0.3">
      <c r="A454" s="38" t="s">
        <v>871</v>
      </c>
      <c r="B454" s="38">
        <f t="shared" si="792"/>
        <v>9</v>
      </c>
      <c r="C454" s="38">
        <f t="shared" si="793"/>
        <v>63</v>
      </c>
      <c r="E454" s="38">
        <f t="shared" si="798"/>
        <v>1536</v>
      </c>
      <c r="F454" s="38">
        <f t="shared" ca="1" si="660"/>
        <v>2020</v>
      </c>
      <c r="G454" s="38">
        <f t="shared" ca="1" si="799"/>
        <v>10920</v>
      </c>
      <c r="H454" s="4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-2729759</v>
      </c>
    </row>
    <row r="455" spans="1:8" x14ac:dyDescent="0.3">
      <c r="A455" s="38" t="s">
        <v>871</v>
      </c>
      <c r="B455" s="38">
        <f t="shared" ref="B455" si="800">B390+1</f>
        <v>9</v>
      </c>
      <c r="C455" s="38">
        <f t="shared" ref="C455" si="801">C390</f>
        <v>64</v>
      </c>
      <c r="E455" s="38">
        <f t="shared" si="798"/>
        <v>1536</v>
      </c>
      <c r="F455" s="38">
        <f t="shared" ca="1" si="660"/>
        <v>2020</v>
      </c>
      <c r="G455" s="38">
        <f t="shared" ca="1" si="799"/>
        <v>10921</v>
      </c>
      <c r="H455" s="4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-2580</v>
      </c>
    </row>
    <row r="456" spans="1:8" x14ac:dyDescent="0.3">
      <c r="A456" s="38" t="s">
        <v>871</v>
      </c>
      <c r="B456" s="38">
        <f t="shared" si="792"/>
        <v>9</v>
      </c>
      <c r="C456" s="38">
        <f t="shared" si="793"/>
        <v>65</v>
      </c>
      <c r="E456" s="38">
        <f t="shared" si="798"/>
        <v>1536</v>
      </c>
      <c r="F456" s="38">
        <f t="shared" ca="1" si="660"/>
        <v>2020</v>
      </c>
      <c r="G456" s="38">
        <f t="shared" ca="1" si="799"/>
        <v>10922</v>
      </c>
      <c r="H456" s="4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8" t="s">
        <v>871</v>
      </c>
      <c r="B457" s="38">
        <f t="shared" si="792"/>
        <v>9</v>
      </c>
      <c r="C457" s="38">
        <f t="shared" si="793"/>
        <v>66</v>
      </c>
      <c r="E457" s="38">
        <f t="shared" ref="E457" si="802">plan_id</f>
        <v>1536</v>
      </c>
      <c r="F457" s="38">
        <f t="shared" ca="1" si="660"/>
        <v>2020</v>
      </c>
      <c r="G457" s="38">
        <f t="shared" ref="G457" ca="1" si="803">VLOOKUP(INDIRECT(CHAR(39)&amp;$A457&amp;CHAR(39)&amp;"!r2c"&amp;$C457,0),variables,2,0)</f>
        <v>10860</v>
      </c>
      <c r="H457" s="4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3096731081</v>
      </c>
    </row>
    <row r="458" spans="1:8" x14ac:dyDescent="0.3">
      <c r="A458" s="38" t="s">
        <v>871</v>
      </c>
      <c r="B458" s="38">
        <f t="shared" si="792"/>
        <v>9</v>
      </c>
      <c r="C458" s="38">
        <f t="shared" si="793"/>
        <v>67</v>
      </c>
      <c r="E458" s="38">
        <f t="shared" si="798"/>
        <v>1536</v>
      </c>
      <c r="F458" s="38">
        <f t="shared" ca="1" si="660"/>
        <v>2020</v>
      </c>
      <c r="G458" s="38">
        <f t="shared" ca="1" si="799"/>
        <v>10923</v>
      </c>
      <c r="H458" s="4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3225449177</v>
      </c>
    </row>
    <row r="459" spans="1:8" x14ac:dyDescent="0.3">
      <c r="A459" s="38" t="s">
        <v>289</v>
      </c>
      <c r="B459" s="38">
        <v>4</v>
      </c>
      <c r="C459" s="38">
        <v>3</v>
      </c>
      <c r="E459" s="38">
        <f t="shared" ref="E459" si="804">plan_id</f>
        <v>1536</v>
      </c>
      <c r="F459" s="38">
        <f t="shared" ca="1" si="660"/>
        <v>2001</v>
      </c>
      <c r="G459" s="38">
        <f ca="1">VLOOKUP(INDIRECT(CHAR(39)&amp;$A459&amp;CHAR(39)&amp;"!r2c"&amp;$C459,0),variables,2,0)</f>
        <v>10703</v>
      </c>
      <c r="H459" s="4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</row>
    <row r="460" spans="1:8" x14ac:dyDescent="0.3">
      <c r="A460" s="38" t="s">
        <v>289</v>
      </c>
      <c r="B460" s="38">
        <f>B459</f>
        <v>4</v>
      </c>
      <c r="C460" s="38">
        <f>C459+1</f>
        <v>4</v>
      </c>
      <c r="E460" s="38">
        <f t="shared" ref="E460" si="805">plan_id</f>
        <v>1536</v>
      </c>
      <c r="F460" s="38">
        <f t="shared" ca="1" si="660"/>
        <v>2001</v>
      </c>
      <c r="G460" s="38">
        <f t="shared" ref="G460" ca="1" si="806">VLOOKUP(INDIRECT(CHAR(39)&amp;$A460&amp;CHAR(39)&amp;"!r2c"&amp;$C460,0),variables,2,0)</f>
        <v>10845</v>
      </c>
      <c r="H460" s="4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THE SEGAL COMPANY</v>
      </c>
    </row>
    <row r="461" spans="1:8" x14ac:dyDescent="0.3">
      <c r="A461" s="38" t="s">
        <v>289</v>
      </c>
      <c r="B461" s="38">
        <f t="shared" ref="B461:B524" si="807">B460</f>
        <v>4</v>
      </c>
      <c r="C461" s="38">
        <f t="shared" ref="C461:C524" si="808">C460+1</f>
        <v>5</v>
      </c>
      <c r="E461" s="38">
        <f t="shared" ref="E461" si="809">plan_id</f>
        <v>1536</v>
      </c>
      <c r="F461" s="38">
        <f t="shared" ca="1" si="660"/>
        <v>2001</v>
      </c>
      <c r="G461" s="38">
        <f t="shared" ref="G461" ca="1" si="810">VLOOKUP(INDIRECT(CHAR(39)&amp;$A461&amp;CHAR(39)&amp;"!r2c"&amp;$C461,0),variables,2,0)</f>
        <v>10924</v>
      </c>
      <c r="H461" s="4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9.4399999999999998E-2</v>
      </c>
    </row>
    <row r="462" spans="1:8" x14ac:dyDescent="0.3">
      <c r="A462" s="38" t="s">
        <v>289</v>
      </c>
      <c r="B462" s="38">
        <f t="shared" si="807"/>
        <v>4</v>
      </c>
      <c r="C462" s="38">
        <f t="shared" si="808"/>
        <v>6</v>
      </c>
      <c r="E462" s="38">
        <f t="shared" ref="E462" si="811">plan_id</f>
        <v>1536</v>
      </c>
      <c r="F462" s="38">
        <f t="shared" ca="1" si="660"/>
        <v>2001</v>
      </c>
      <c r="G462" s="38">
        <f t="shared" ref="G462" ca="1" si="812">VLOOKUP(INDIRECT(CHAR(39)&amp;$A462&amp;CHAR(39)&amp;"!r2c"&amp;$C462,0),variables,2,0)</f>
        <v>10925</v>
      </c>
      <c r="H462" s="4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5.5999999999999994E-2</v>
      </c>
    </row>
    <row r="463" spans="1:8" x14ac:dyDescent="0.3">
      <c r="A463" s="38" t="s">
        <v>289</v>
      </c>
      <c r="B463" s="38">
        <f t="shared" si="807"/>
        <v>4</v>
      </c>
      <c r="C463" s="38">
        <f t="shared" si="808"/>
        <v>7</v>
      </c>
      <c r="E463" s="38">
        <f t="shared" ref="E463" si="813">plan_id</f>
        <v>1536</v>
      </c>
      <c r="F463" s="38">
        <f t="shared" ca="1" si="660"/>
        <v>2001</v>
      </c>
      <c r="G463" s="38">
        <f t="shared" ref="G463" ca="1" si="814">VLOOKUP(INDIRECT(CHAR(39)&amp;$A463&amp;CHAR(39)&amp;"!r2c"&amp;$C463,0),variables,2,0)</f>
        <v>10926</v>
      </c>
      <c r="H463" s="4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4.0099999999999997E-2</v>
      </c>
    </row>
    <row r="464" spans="1:8" x14ac:dyDescent="0.3">
      <c r="A464" s="38" t="s">
        <v>289</v>
      </c>
      <c r="B464" s="38">
        <f t="shared" si="807"/>
        <v>4</v>
      </c>
      <c r="C464" s="38">
        <f t="shared" si="808"/>
        <v>8</v>
      </c>
      <c r="E464" s="38">
        <f t="shared" ref="E464" si="815">plan_id</f>
        <v>1536</v>
      </c>
      <c r="F464" s="38">
        <f t="shared" ca="1" si="660"/>
        <v>2001</v>
      </c>
      <c r="G464" s="38">
        <f t="shared" ref="G464" ca="1" si="816">VLOOKUP(INDIRECT(CHAR(39)&amp;$A464&amp;CHAR(39)&amp;"!r2c"&amp;$C464,0),variables,2,0)</f>
        <v>10704</v>
      </c>
      <c r="H464" s="4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-7452125</v>
      </c>
    </row>
    <row r="465" spans="1:8" x14ac:dyDescent="0.3">
      <c r="A465" s="38" t="s">
        <v>289</v>
      </c>
      <c r="B465" s="38">
        <f t="shared" si="807"/>
        <v>4</v>
      </c>
      <c r="C465" s="38">
        <f t="shared" si="808"/>
        <v>9</v>
      </c>
      <c r="E465" s="38">
        <f t="shared" ref="E465" si="817">plan_id</f>
        <v>1536</v>
      </c>
      <c r="F465" s="38">
        <f t="shared" ca="1" si="660"/>
        <v>2001</v>
      </c>
      <c r="G465" s="38">
        <f t="shared" ref="G465" ca="1" si="818">VLOOKUP(INDIRECT(CHAR(39)&amp;$A465&amp;CHAR(39)&amp;"!r2c"&amp;$C465,0),variables,2,0)</f>
        <v>10928</v>
      </c>
      <c r="H465" s="4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-1.72E-2</v>
      </c>
    </row>
    <row r="466" spans="1:8" x14ac:dyDescent="0.3">
      <c r="A466" s="38" t="s">
        <v>289</v>
      </c>
      <c r="B466" s="38">
        <f t="shared" si="807"/>
        <v>4</v>
      </c>
      <c r="C466" s="38">
        <f t="shared" si="808"/>
        <v>10</v>
      </c>
      <c r="E466" s="38">
        <f t="shared" ref="E466" si="819">plan_id</f>
        <v>1536</v>
      </c>
      <c r="F466" s="38">
        <f t="shared" ca="1" si="660"/>
        <v>2001</v>
      </c>
      <c r="G466" s="38">
        <f t="shared" ref="G466" ca="1" si="820">VLOOKUP(INDIRECT(CHAR(39)&amp;$A466&amp;CHAR(39)&amp;"!r2c"&amp;$C466,0),variables,2,0)</f>
        <v>10929</v>
      </c>
      <c r="H466" s="4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-1.72E-2</v>
      </c>
    </row>
    <row r="467" spans="1:8" x14ac:dyDescent="0.3">
      <c r="A467" s="38" t="s">
        <v>289</v>
      </c>
      <c r="B467" s="38">
        <f t="shared" si="807"/>
        <v>4</v>
      </c>
      <c r="C467" s="38">
        <f t="shared" si="808"/>
        <v>11</v>
      </c>
      <c r="E467" s="38">
        <f t="shared" ref="E467" si="821">plan_id</f>
        <v>1536</v>
      </c>
      <c r="F467" s="38">
        <f t="shared" ca="1" si="660"/>
        <v>2001</v>
      </c>
      <c r="G467" s="38">
        <f t="shared" ref="G467" ca="1" si="822">VLOOKUP(INDIRECT(CHAR(39)&amp;$A467&amp;CHAR(39)&amp;"!r2c"&amp;$C467,0),variables,2,0)</f>
        <v>10930</v>
      </c>
      <c r="H467" s="4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38" t="s">
        <v>289</v>
      </c>
      <c r="B468" s="38">
        <f t="shared" si="807"/>
        <v>4</v>
      </c>
      <c r="C468" s="38">
        <f t="shared" si="808"/>
        <v>12</v>
      </c>
      <c r="E468" s="38">
        <f t="shared" ref="E468" si="823">plan_id</f>
        <v>1536</v>
      </c>
      <c r="F468" s="38">
        <f t="shared" ca="1" si="660"/>
        <v>2001</v>
      </c>
      <c r="G468" s="38">
        <f t="shared" ref="G468" ca="1" si="824">VLOOKUP(INDIRECT(CHAR(39)&amp;$A468&amp;CHAR(39)&amp;"!r2c"&amp;$C468,0),variables,2,0)</f>
        <v>10705</v>
      </c>
      <c r="H468" s="4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16273260</v>
      </c>
    </row>
    <row r="469" spans="1:8" x14ac:dyDescent="0.3">
      <c r="A469" s="38" t="s">
        <v>289</v>
      </c>
      <c r="B469" s="38">
        <f t="shared" si="807"/>
        <v>4</v>
      </c>
      <c r="C469" s="38">
        <f t="shared" si="808"/>
        <v>13</v>
      </c>
      <c r="E469" s="38">
        <f t="shared" ref="E469" si="825">plan_id</f>
        <v>1536</v>
      </c>
      <c r="F469" s="38">
        <f t="shared" ca="1" si="660"/>
        <v>2001</v>
      </c>
      <c r="G469" s="38">
        <f t="shared" ref="G469" ca="1" si="826">VLOOKUP(INDIRECT(CHAR(39)&amp;$A469&amp;CHAR(39)&amp;"!r2c"&amp;$C469,0),variables,2,0)</f>
        <v>10842</v>
      </c>
      <c r="H469" s="4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17101628</v>
      </c>
    </row>
    <row r="470" spans="1:8" x14ac:dyDescent="0.3">
      <c r="A470" s="38" t="s">
        <v>289</v>
      </c>
      <c r="B470" s="38">
        <f t="shared" si="807"/>
        <v>4</v>
      </c>
      <c r="C470" s="38">
        <f t="shared" si="808"/>
        <v>14</v>
      </c>
      <c r="E470" s="38">
        <f t="shared" ref="E470" si="827">plan_id</f>
        <v>1536</v>
      </c>
      <c r="F470" s="38">
        <f t="shared" ca="1" si="660"/>
        <v>2001</v>
      </c>
      <c r="G470" s="38">
        <f t="shared" ref="G470" ca="1" si="828">VLOOKUP(INDIRECT(CHAR(39)&amp;$A470&amp;CHAR(39)&amp;"!r2c"&amp;$C470,0),variables,2,0)</f>
        <v>10843</v>
      </c>
      <c r="H470" s="41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Main system- 4.12%; Judges- 14.52%; National guard- 8.33%</v>
      </c>
    </row>
    <row r="471" spans="1:8" x14ac:dyDescent="0.3">
      <c r="A471" s="38" t="s">
        <v>289</v>
      </c>
      <c r="B471" s="38">
        <f t="shared" si="807"/>
        <v>4</v>
      </c>
      <c r="C471" s="38">
        <f t="shared" si="808"/>
        <v>15</v>
      </c>
      <c r="E471" s="38">
        <f t="shared" ref="E471" si="829">plan_id</f>
        <v>1536</v>
      </c>
      <c r="F471" s="38">
        <f t="shared" ca="1" si="660"/>
        <v>2001</v>
      </c>
      <c r="G471" s="38">
        <f t="shared" ref="G471" ca="1" si="830">VLOOKUP(INDIRECT(CHAR(39)&amp;$A471&amp;CHAR(39)&amp;"!r2c"&amp;$C471,0),variables,2,0)</f>
        <v>10931</v>
      </c>
      <c r="H471" s="4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38" t="s">
        <v>289</v>
      </c>
      <c r="B472" s="38">
        <f t="shared" si="807"/>
        <v>4</v>
      </c>
      <c r="C472" s="38">
        <f t="shared" si="808"/>
        <v>16</v>
      </c>
      <c r="E472" s="38">
        <f t="shared" ref="E472" si="831">plan_id</f>
        <v>1536</v>
      </c>
      <c r="F472" s="38">
        <f t="shared" ca="1" si="660"/>
        <v>2001</v>
      </c>
      <c r="G472" s="38">
        <f t="shared" ref="G472" ca="1" si="832">VLOOKUP(INDIRECT(CHAR(39)&amp;$A472&amp;CHAR(39)&amp;"!r2c"&amp;$C472,0),variables,2,0)</f>
        <v>10932</v>
      </c>
      <c r="H472" s="4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38" t="s">
        <v>289</v>
      </c>
      <c r="B473" s="38">
        <f t="shared" si="807"/>
        <v>4</v>
      </c>
      <c r="C473" s="38">
        <f t="shared" si="808"/>
        <v>17</v>
      </c>
      <c r="E473" s="38">
        <f t="shared" ref="E473" si="833">plan_id</f>
        <v>1536</v>
      </c>
      <c r="F473" s="38">
        <f t="shared" ca="1" si="660"/>
        <v>2001</v>
      </c>
      <c r="G473" s="38">
        <f t="shared" ref="G473" ca="1" si="834">VLOOKUP(INDIRECT(CHAR(39)&amp;$A473&amp;CHAR(39)&amp;"!r2c"&amp;$C473,0),variables,2,0)</f>
        <v>10933</v>
      </c>
      <c r="H473" s="4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3.8800000000000001E-2</v>
      </c>
    </row>
    <row r="474" spans="1:8" x14ac:dyDescent="0.3">
      <c r="A474" s="38" t="s">
        <v>289</v>
      </c>
      <c r="B474" s="38">
        <f t="shared" si="807"/>
        <v>4</v>
      </c>
      <c r="C474" s="38">
        <f t="shared" si="808"/>
        <v>18</v>
      </c>
      <c r="E474" s="38">
        <f t="shared" ref="E474" si="835">plan_id</f>
        <v>1536</v>
      </c>
      <c r="F474" s="38">
        <f t="shared" ca="1" si="660"/>
        <v>2001</v>
      </c>
      <c r="G474" s="38">
        <f t="shared" ref="G474" ca="1" si="836">VLOOKUP(INDIRECT(CHAR(39)&amp;$A474&amp;CHAR(39)&amp;"!r2c"&amp;$C474,0),variables,2,0)</f>
        <v>10934</v>
      </c>
      <c r="H474" s="4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4.0099999999999997E-2</v>
      </c>
    </row>
    <row r="475" spans="1:8" x14ac:dyDescent="0.3">
      <c r="A475" s="38" t="s">
        <v>289</v>
      </c>
      <c r="B475" s="38">
        <f t="shared" si="807"/>
        <v>4</v>
      </c>
      <c r="C475" s="38">
        <f t="shared" si="808"/>
        <v>19</v>
      </c>
      <c r="E475" s="38">
        <f t="shared" ref="E475" si="837">plan_id</f>
        <v>1536</v>
      </c>
      <c r="F475" s="38">
        <f t="shared" ca="1" si="660"/>
        <v>2001</v>
      </c>
      <c r="G475" s="38">
        <f t="shared" ref="G475" ca="1" si="838">VLOOKUP(INDIRECT(CHAR(39)&amp;$A475&amp;CHAR(39)&amp;"!r2c"&amp;$C475,0),variables,2,0)</f>
        <v>10935</v>
      </c>
      <c r="H475" s="41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38" t="s">
        <v>289</v>
      </c>
      <c r="B476" s="38">
        <f t="shared" si="807"/>
        <v>4</v>
      </c>
      <c r="C476" s="38">
        <f t="shared" si="808"/>
        <v>20</v>
      </c>
      <c r="E476" s="38">
        <f t="shared" ref="E476" si="839">plan_id</f>
        <v>1536</v>
      </c>
      <c r="F476" s="38">
        <f t="shared" ca="1" si="660"/>
        <v>2001</v>
      </c>
      <c r="G476" s="38">
        <f t="shared" ref="G476" ca="1" si="840">VLOOKUP(INDIRECT(CHAR(39)&amp;$A476&amp;CHAR(39)&amp;"!r2c"&amp;$C476,0),variables,2,0)</f>
        <v>10937</v>
      </c>
      <c r="H476" s="4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38" t="s">
        <v>289</v>
      </c>
      <c r="B477" s="38">
        <f t="shared" si="807"/>
        <v>4</v>
      </c>
      <c r="C477" s="38">
        <f t="shared" si="808"/>
        <v>21</v>
      </c>
      <c r="E477" s="38">
        <f t="shared" ref="E477" si="841">plan_id</f>
        <v>1536</v>
      </c>
      <c r="F477" s="38">
        <f t="shared" ca="1" si="660"/>
        <v>2001</v>
      </c>
      <c r="G477" s="38">
        <f t="shared" ref="G477" ca="1" si="842">VLOOKUP(INDIRECT(CHAR(39)&amp;$A477&amp;CHAR(39)&amp;"!r2c"&amp;$C477,0),variables,2,0)</f>
        <v>10938</v>
      </c>
      <c r="H477" s="4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38" t="s">
        <v>289</v>
      </c>
      <c r="B478" s="38">
        <f t="shared" si="807"/>
        <v>4</v>
      </c>
      <c r="C478" s="38">
        <f t="shared" si="808"/>
        <v>22</v>
      </c>
      <c r="E478" s="38">
        <f t="shared" ref="E478" si="843">plan_id</f>
        <v>1536</v>
      </c>
      <c r="F478" s="38">
        <f t="shared" ca="1" si="660"/>
        <v>2001</v>
      </c>
      <c r="G478" s="38">
        <f t="shared" ref="G478" ca="1" si="844">VLOOKUP(INDIRECT(CHAR(39)&amp;$A478&amp;CHAR(39)&amp;"!r2c"&amp;$C478,0),variables,2,0)</f>
        <v>11007</v>
      </c>
      <c r="H478" s="41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Main System&amp; Judges:3.5% of FAC for first 10 yrs of service,2.8%-next 10 yrs,1.25% - excess of 20 yrs;National Guard:2% of FAC times service</v>
      </c>
    </row>
    <row r="479" spans="1:8" x14ac:dyDescent="0.3">
      <c r="A479" s="38" t="s">
        <v>289</v>
      </c>
      <c r="B479" s="38">
        <f t="shared" si="807"/>
        <v>4</v>
      </c>
      <c r="C479" s="38">
        <f t="shared" si="808"/>
        <v>23</v>
      </c>
      <c r="E479" s="38">
        <f t="shared" ref="E479" si="845">plan_id</f>
        <v>1536</v>
      </c>
      <c r="F479" s="38">
        <f t="shared" ca="1" si="660"/>
        <v>2001</v>
      </c>
      <c r="G479" s="38">
        <f t="shared" ref="G479" ca="1" si="846">VLOOKUP(INDIRECT(CHAR(39)&amp;$A479&amp;CHAR(39)&amp;"!r2c"&amp;$C479,0),variables,2,0)</f>
        <v>10941</v>
      </c>
      <c r="H479" s="41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</v>
      </c>
    </row>
    <row r="480" spans="1:8" x14ac:dyDescent="0.3">
      <c r="A480" s="38" t="s">
        <v>289</v>
      </c>
      <c r="B480" s="38">
        <f t="shared" si="807"/>
        <v>4</v>
      </c>
      <c r="C480" s="38">
        <f t="shared" si="808"/>
        <v>24</v>
      </c>
      <c r="E480" s="38">
        <f t="shared" ref="E480" si="847">plan_id</f>
        <v>1536</v>
      </c>
      <c r="F480" s="38">
        <f t="shared" ca="1" si="660"/>
        <v>2001</v>
      </c>
      <c r="G480" s="38">
        <f t="shared" ref="G480" ca="1" si="848">VLOOKUP(INDIRECT(CHAR(39)&amp;$A480&amp;CHAR(39)&amp;"!r2c"&amp;$C480,0),variables,2,0)</f>
        <v>10942</v>
      </c>
      <c r="H480" s="41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No</v>
      </c>
    </row>
    <row r="481" spans="1:8" x14ac:dyDescent="0.3">
      <c r="A481" s="38" t="s">
        <v>289</v>
      </c>
      <c r="B481" s="38">
        <f t="shared" si="807"/>
        <v>4</v>
      </c>
      <c r="C481" s="38">
        <f t="shared" si="808"/>
        <v>25</v>
      </c>
      <c r="E481" s="38">
        <f t="shared" ref="E481" si="849">plan_id</f>
        <v>1536</v>
      </c>
      <c r="F481" s="38">
        <f t="shared" ca="1" si="660"/>
        <v>2001</v>
      </c>
      <c r="G481" s="38">
        <f t="shared" ref="G481" ca="1" si="850">VLOOKUP(INDIRECT(CHAR(39)&amp;$A481&amp;CHAR(39)&amp;"!r2c"&amp;$C481,0),variables,2,0)</f>
        <v>10701</v>
      </c>
      <c r="H481" s="4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38" t="s">
        <v>289</v>
      </c>
      <c r="B482" s="38">
        <f t="shared" si="807"/>
        <v>4</v>
      </c>
      <c r="C482" s="38">
        <f t="shared" si="808"/>
        <v>26</v>
      </c>
      <c r="E482" s="38">
        <f t="shared" ref="E482" si="851">plan_id</f>
        <v>1536</v>
      </c>
      <c r="F482" s="38">
        <f t="shared" ca="1" si="660"/>
        <v>2001</v>
      </c>
      <c r="G482" s="38">
        <f t="shared" ref="G482" ca="1" si="852">VLOOKUP(INDIRECT(CHAR(39)&amp;$A482&amp;CHAR(39)&amp;"!r2c"&amp;$C482,0),variables,2,0)</f>
        <v>10702</v>
      </c>
      <c r="H482" s="4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38" t="s">
        <v>289</v>
      </c>
      <c r="B483" s="38">
        <f t="shared" si="807"/>
        <v>4</v>
      </c>
      <c r="C483" s="38">
        <f t="shared" si="808"/>
        <v>27</v>
      </c>
      <c r="E483" s="38">
        <f t="shared" ref="E483" si="853">plan_id</f>
        <v>1536</v>
      </c>
      <c r="F483" s="38">
        <f t="shared" ca="1" si="660"/>
        <v>2001</v>
      </c>
      <c r="G483" s="38">
        <f t="shared" ref="G483" ca="1" si="854">VLOOKUP(INDIRECT(CHAR(39)&amp;$A483&amp;CHAR(39)&amp;"!r2c"&amp;$C483,0),variables,2,0)</f>
        <v>10943</v>
      </c>
      <c r="H483" s="4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38" t="s">
        <v>289</v>
      </c>
      <c r="B484" s="38">
        <f t="shared" si="807"/>
        <v>4</v>
      </c>
      <c r="C484" s="38">
        <f t="shared" si="808"/>
        <v>28</v>
      </c>
      <c r="E484" s="38">
        <f t="shared" ref="E484" si="855">plan_id</f>
        <v>1536</v>
      </c>
      <c r="F484" s="38">
        <f t="shared" ca="1" si="660"/>
        <v>2001</v>
      </c>
      <c r="G484" s="38">
        <f t="shared" ref="G484" ca="1" si="856">VLOOKUP(INDIRECT(CHAR(39)&amp;$A484&amp;CHAR(39)&amp;"!r2c"&amp;$C484,0),variables,2,0)</f>
        <v>10944</v>
      </c>
      <c r="H484" s="41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38" t="s">
        <v>289</v>
      </c>
      <c r="B485" s="38">
        <f t="shared" si="807"/>
        <v>4</v>
      </c>
      <c r="C485" s="38">
        <f t="shared" si="808"/>
        <v>29</v>
      </c>
      <c r="E485" s="38">
        <f t="shared" ref="E485" si="857">plan_id</f>
        <v>1536</v>
      </c>
      <c r="F485" s="38">
        <f t="shared" ca="1" si="660"/>
        <v>2001</v>
      </c>
      <c r="G485" s="38">
        <f t="shared" ref="G485" ca="1" si="858">VLOOKUP(INDIRECT(CHAR(39)&amp;$A485&amp;CHAR(39)&amp;"!r2c"&amp;$C485,0),variables,2,0)</f>
        <v>10945</v>
      </c>
      <c r="H485" s="41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38" t="s">
        <v>289</v>
      </c>
      <c r="B486" s="38">
        <f t="shared" si="807"/>
        <v>4</v>
      </c>
      <c r="C486" s="38">
        <f t="shared" si="808"/>
        <v>30</v>
      </c>
      <c r="E486" s="38">
        <f t="shared" ref="E486" si="859">plan_id</f>
        <v>1536</v>
      </c>
      <c r="F486" s="38">
        <f t="shared" ca="1" si="660"/>
        <v>2001</v>
      </c>
      <c r="G486" s="38">
        <f t="shared" ref="G486" ca="1" si="860">VLOOKUP(INDIRECT(CHAR(39)&amp;$A486&amp;CHAR(39)&amp;"!r2c"&amp;$C486,0),variables,2,0)</f>
        <v>10947</v>
      </c>
      <c r="H486" s="4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38" t="s">
        <v>289</v>
      </c>
      <c r="B487" s="38">
        <f t="shared" si="807"/>
        <v>4</v>
      </c>
      <c r="C487" s="38">
        <f t="shared" si="808"/>
        <v>31</v>
      </c>
      <c r="E487" s="38">
        <f t="shared" ref="E487" si="861">plan_id</f>
        <v>1536</v>
      </c>
      <c r="F487" s="38">
        <f t="shared" ca="1" si="660"/>
        <v>2001</v>
      </c>
      <c r="G487" s="38">
        <f t="shared" ref="G487" ca="1" si="862">VLOOKUP(INDIRECT(CHAR(39)&amp;$A487&amp;CHAR(39)&amp;"!r2c"&amp;$C487,0),variables,2,0)</f>
        <v>10948</v>
      </c>
      <c r="H487" s="41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38" t="s">
        <v>289</v>
      </c>
      <c r="B488" s="38">
        <f t="shared" si="807"/>
        <v>4</v>
      </c>
      <c r="C488" s="38">
        <f t="shared" si="808"/>
        <v>32</v>
      </c>
      <c r="E488" s="38">
        <f t="shared" ref="E488" si="863">plan_id</f>
        <v>1536</v>
      </c>
      <c r="F488" s="38">
        <f t="shared" ca="1" si="660"/>
        <v>2001</v>
      </c>
      <c r="G488" s="38">
        <f t="shared" ref="G488" ca="1" si="864">VLOOKUP(INDIRECT(CHAR(39)&amp;$A488&amp;CHAR(39)&amp;"!r2c"&amp;$C488,0),variables,2,0)</f>
        <v>10949</v>
      </c>
      <c r="H488" s="41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38" t="s">
        <v>289</v>
      </c>
      <c r="B489" s="38">
        <f t="shared" si="807"/>
        <v>4</v>
      </c>
      <c r="C489" s="38">
        <f t="shared" si="808"/>
        <v>33</v>
      </c>
      <c r="E489" s="38">
        <f t="shared" ref="E489" si="865">plan_id</f>
        <v>1536</v>
      </c>
      <c r="F489" s="38">
        <f t="shared" ca="1" si="660"/>
        <v>2001</v>
      </c>
      <c r="G489" s="38">
        <f t="shared" ref="G489" ca="1" si="866">VLOOKUP(INDIRECT(CHAR(39)&amp;$A489&amp;CHAR(39)&amp;"!r2c"&amp;$C489,0),variables,2,0)</f>
        <v>10951</v>
      </c>
      <c r="H489" s="41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38" t="s">
        <v>289</v>
      </c>
      <c r="B490" s="38">
        <f t="shared" si="807"/>
        <v>4</v>
      </c>
      <c r="C490" s="38">
        <f t="shared" si="808"/>
        <v>34</v>
      </c>
      <c r="E490" s="38">
        <f t="shared" ref="E490" si="867">plan_id</f>
        <v>1536</v>
      </c>
      <c r="F490" s="38">
        <f t="shared" ca="1" si="660"/>
        <v>2001</v>
      </c>
      <c r="G490" s="38">
        <f t="shared" ref="G490" ca="1" si="868">VLOOKUP(INDIRECT(CHAR(39)&amp;$A490&amp;CHAR(39)&amp;"!r2c"&amp;$C490,0),variables,2,0)</f>
        <v>10950</v>
      </c>
      <c r="H490" s="4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8" t="s">
        <v>289</v>
      </c>
      <c r="B491" s="38">
        <f t="shared" si="807"/>
        <v>4</v>
      </c>
      <c r="C491" s="38">
        <f t="shared" si="808"/>
        <v>35</v>
      </c>
      <c r="E491" s="38">
        <f t="shared" ref="E491" si="869">plan_id</f>
        <v>1536</v>
      </c>
      <c r="F491" s="38">
        <f t="shared" ca="1" si="660"/>
        <v>2001</v>
      </c>
      <c r="G491" s="38">
        <f t="shared" ref="G491" ca="1" si="870">VLOOKUP(INDIRECT(CHAR(39)&amp;$A491&amp;CHAR(39)&amp;"!r2c"&amp;$C491,0),variables,2,0)</f>
        <v>10954</v>
      </c>
      <c r="H491" s="4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8" t="s">
        <v>289</v>
      </c>
      <c r="B492" s="38">
        <f t="shared" si="807"/>
        <v>4</v>
      </c>
      <c r="C492" s="38">
        <f t="shared" si="808"/>
        <v>36</v>
      </c>
      <c r="E492" s="38">
        <f t="shared" ref="E492" si="871">plan_id</f>
        <v>1536</v>
      </c>
      <c r="F492" s="38">
        <f t="shared" ca="1" si="660"/>
        <v>2001</v>
      </c>
      <c r="G492" s="38">
        <f t="shared" ref="G492" ca="1" si="872">VLOOKUP(INDIRECT(CHAR(39)&amp;$A492&amp;CHAR(39)&amp;"!r2c"&amp;$C492,0),variables,2,0)</f>
        <v>10955</v>
      </c>
      <c r="H492" s="4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38" t="s">
        <v>289</v>
      </c>
      <c r="B493" s="38">
        <f t="shared" si="807"/>
        <v>4</v>
      </c>
      <c r="C493" s="38">
        <f t="shared" si="808"/>
        <v>37</v>
      </c>
      <c r="E493" s="38">
        <f t="shared" ref="E493" si="873">plan_id</f>
        <v>1536</v>
      </c>
      <c r="F493" s="38">
        <f t="shared" ca="1" si="660"/>
        <v>2001</v>
      </c>
      <c r="G493" s="38">
        <f t="shared" ref="G493" ca="1" si="874">VLOOKUP(INDIRECT(CHAR(39)&amp;$A493&amp;CHAR(39)&amp;"!r2c"&amp;$C493,0),variables,2,0)</f>
        <v>10956</v>
      </c>
      <c r="H493" s="41" t="str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4%-4.5%</v>
      </c>
    </row>
    <row r="494" spans="1:8" x14ac:dyDescent="0.3">
      <c r="A494" s="38" t="s">
        <v>289</v>
      </c>
      <c r="B494" s="38">
        <f t="shared" si="807"/>
        <v>4</v>
      </c>
      <c r="C494" s="38">
        <f t="shared" si="808"/>
        <v>38</v>
      </c>
      <c r="E494" s="38">
        <f t="shared" ref="E494" si="875">plan_id</f>
        <v>1536</v>
      </c>
      <c r="F494" s="38">
        <f t="shared" ca="1" si="660"/>
        <v>2001</v>
      </c>
      <c r="G494" s="38">
        <f t="shared" ref="G494" ca="1" si="876">VLOOKUP(INDIRECT(CHAR(39)&amp;$A494&amp;CHAR(39)&amp;"!r2c"&amp;$C494,0),variables,2,0)</f>
        <v>10959</v>
      </c>
      <c r="H494" s="41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4.7%-7%</v>
      </c>
    </row>
    <row r="495" spans="1:8" x14ac:dyDescent="0.3">
      <c r="A495" s="38" t="s">
        <v>289</v>
      </c>
      <c r="B495" s="38">
        <f t="shared" si="807"/>
        <v>4</v>
      </c>
      <c r="C495" s="38">
        <f t="shared" si="808"/>
        <v>39</v>
      </c>
      <c r="E495" s="38">
        <f t="shared" ref="E495" si="877">plan_id</f>
        <v>1536</v>
      </c>
      <c r="F495" s="38">
        <f t="shared" ca="1" si="660"/>
        <v>2001</v>
      </c>
      <c r="G495" s="38">
        <f t="shared" ref="G495" ca="1" si="878">VLOOKUP(INDIRECT(CHAR(39)&amp;$A495&amp;CHAR(39)&amp;"!r2c"&amp;$C495,0),variables,2,0)</f>
        <v>10962</v>
      </c>
      <c r="H495" s="41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no.42</v>
      </c>
    </row>
    <row r="496" spans="1:8" x14ac:dyDescent="0.3">
      <c r="A496" s="38" t="s">
        <v>289</v>
      </c>
      <c r="B496" s="38">
        <f t="shared" si="807"/>
        <v>4</v>
      </c>
      <c r="C496" s="38">
        <f t="shared" si="808"/>
        <v>40</v>
      </c>
      <c r="E496" s="38">
        <f t="shared" ref="E496" si="879">plan_id</f>
        <v>1536</v>
      </c>
      <c r="F496" s="38">
        <f t="shared" ca="1" si="660"/>
        <v>2001</v>
      </c>
      <c r="G496" s="38">
        <f t="shared" ref="G496" ca="1" si="880">VLOOKUP(INDIRECT(CHAR(39)&amp;$A496&amp;CHAR(39)&amp;"!r2c"&amp;$C496,0),variables,2,0)</f>
        <v>10964</v>
      </c>
      <c r="H496" s="41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no.43</v>
      </c>
    </row>
    <row r="497" spans="1:8" x14ac:dyDescent="0.3">
      <c r="A497" s="38" t="s">
        <v>289</v>
      </c>
      <c r="B497" s="38">
        <f t="shared" si="807"/>
        <v>4</v>
      </c>
      <c r="C497" s="38">
        <f t="shared" si="808"/>
        <v>41</v>
      </c>
      <c r="E497" s="38">
        <f t="shared" ref="E497" si="881">plan_id</f>
        <v>1536</v>
      </c>
      <c r="F497" s="38">
        <f t="shared" ca="1" si="660"/>
        <v>2001</v>
      </c>
      <c r="G497" s="38">
        <f t="shared" ref="G497" ca="1" si="882">VLOOKUP(INDIRECT(CHAR(39)&amp;$A497&amp;CHAR(39)&amp;"!r2c"&amp;$C497,0),variables,2,0)</f>
        <v>10967</v>
      </c>
      <c r="H497" s="41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">
      <c r="A498" s="38" t="s">
        <v>289</v>
      </c>
      <c r="B498" s="38">
        <f t="shared" si="807"/>
        <v>4</v>
      </c>
      <c r="C498" s="38">
        <f t="shared" si="808"/>
        <v>42</v>
      </c>
      <c r="E498" s="38">
        <f t="shared" ref="E498" si="883">plan_id</f>
        <v>1536</v>
      </c>
      <c r="F498" s="38">
        <f t="shared" ca="1" si="660"/>
        <v>2001</v>
      </c>
      <c r="G498" s="38">
        <f t="shared" ref="G498" ca="1" si="884">VLOOKUP(INDIRECT(CHAR(39)&amp;$A498&amp;CHAR(39)&amp;"!r2c"&amp;$C498,0),variables,2,0)</f>
        <v>10968</v>
      </c>
      <c r="H498" s="4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38" t="s">
        <v>289</v>
      </c>
      <c r="B499" s="38">
        <f t="shared" si="807"/>
        <v>4</v>
      </c>
      <c r="C499" s="38">
        <f t="shared" si="808"/>
        <v>43</v>
      </c>
      <c r="E499" s="38">
        <f t="shared" ref="E499" si="885">plan_id</f>
        <v>1536</v>
      </c>
      <c r="F499" s="38">
        <f t="shared" ca="1" si="660"/>
        <v>2001</v>
      </c>
      <c r="G499" s="38">
        <f t="shared" ref="G499" ca="1" si="886">VLOOKUP(INDIRECT(CHAR(39)&amp;$A499&amp;CHAR(39)&amp;"!r2c"&amp;$C499,0),variables,2,0)</f>
        <v>10969</v>
      </c>
      <c r="H499" s="4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8" t="s">
        <v>289</v>
      </c>
      <c r="B500" s="38">
        <f t="shared" si="807"/>
        <v>4</v>
      </c>
      <c r="C500" s="38">
        <f t="shared" si="808"/>
        <v>44</v>
      </c>
      <c r="E500" s="38">
        <f t="shared" ref="E500" si="887">plan_id</f>
        <v>1536</v>
      </c>
      <c r="F500" s="38">
        <f t="shared" ca="1" si="660"/>
        <v>2001</v>
      </c>
      <c r="G500" s="38">
        <f t="shared" ref="G500" ca="1" si="888">VLOOKUP(INDIRECT(CHAR(39)&amp;$A500&amp;CHAR(39)&amp;"!r2c"&amp;$C500,0),variables,2,0)</f>
        <v>10970</v>
      </c>
      <c r="H500" s="4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38" t="s">
        <v>289</v>
      </c>
      <c r="B501" s="38">
        <f t="shared" si="807"/>
        <v>4</v>
      </c>
      <c r="C501" s="38">
        <f t="shared" si="808"/>
        <v>45</v>
      </c>
      <c r="E501" s="38">
        <f t="shared" ref="E501" si="889">plan_id</f>
        <v>1536</v>
      </c>
      <c r="F501" s="38">
        <f t="shared" ca="1" si="660"/>
        <v>2001</v>
      </c>
      <c r="G501" s="38">
        <f t="shared" ref="G501" ca="1" si="890">VLOOKUP(INDIRECT(CHAR(39)&amp;$A501&amp;CHAR(39)&amp;"!r2c"&amp;$C501,0),variables,2,0)</f>
        <v>10971</v>
      </c>
      <c r="H501" s="4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38" t="s">
        <v>289</v>
      </c>
      <c r="B502" s="38">
        <f t="shared" si="807"/>
        <v>4</v>
      </c>
      <c r="C502" s="38">
        <f t="shared" si="808"/>
        <v>46</v>
      </c>
      <c r="E502" s="38">
        <f t="shared" ref="E502" si="891">plan_id</f>
        <v>1536</v>
      </c>
      <c r="F502" s="38">
        <f t="shared" ca="1" si="660"/>
        <v>2001</v>
      </c>
      <c r="G502" s="38">
        <f t="shared" ref="G502" ca="1" si="892">VLOOKUP(INDIRECT(CHAR(39)&amp;$A502&amp;CHAR(39)&amp;"!r2c"&amp;$C502,0),variables,2,0)</f>
        <v>10972</v>
      </c>
      <c r="H502" s="41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Percentage of Payroll, Open Period</v>
      </c>
    </row>
    <row r="503" spans="1:8" x14ac:dyDescent="0.3">
      <c r="A503" s="38" t="s">
        <v>289</v>
      </c>
      <c r="B503" s="38">
        <f t="shared" si="807"/>
        <v>4</v>
      </c>
      <c r="C503" s="38">
        <f t="shared" si="808"/>
        <v>47</v>
      </c>
      <c r="E503" s="38">
        <f t="shared" ref="E503" si="893">plan_id</f>
        <v>1536</v>
      </c>
      <c r="F503" s="38">
        <f t="shared" ca="1" si="660"/>
        <v>2001</v>
      </c>
      <c r="G503" s="38">
        <f t="shared" ref="G503" ca="1" si="894">VLOOKUP(INDIRECT(CHAR(39)&amp;$A503&amp;CHAR(39)&amp;"!r2c"&amp;$C503,0),variables,2,0)</f>
        <v>10973</v>
      </c>
      <c r="H503" s="41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 years</v>
      </c>
    </row>
    <row r="504" spans="1:8" x14ac:dyDescent="0.3">
      <c r="A504" s="38" t="s">
        <v>289</v>
      </c>
      <c r="B504" s="38">
        <f t="shared" si="807"/>
        <v>4</v>
      </c>
      <c r="C504" s="38">
        <f t="shared" si="808"/>
        <v>48</v>
      </c>
      <c r="E504" s="38">
        <f t="shared" ref="E504" si="895">plan_id</f>
        <v>1536</v>
      </c>
      <c r="F504" s="38">
        <f t="shared" ca="1" si="660"/>
        <v>2001</v>
      </c>
      <c r="G504" s="38">
        <f t="shared" ref="G504" ca="1" si="896">VLOOKUP(INDIRECT(CHAR(39)&amp;$A504&amp;CHAR(39)&amp;"!r2c"&amp;$C504,0),variables,2,0)</f>
        <v>10975</v>
      </c>
      <c r="H504" s="41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38" t="s">
        <v>289</v>
      </c>
      <c r="B505" s="38">
        <f t="shared" si="807"/>
        <v>4</v>
      </c>
      <c r="C505" s="38">
        <f t="shared" si="808"/>
        <v>49</v>
      </c>
      <c r="E505" s="38">
        <f t="shared" ref="E505" si="897">plan_id</f>
        <v>1536</v>
      </c>
      <c r="F505" s="38">
        <f t="shared" ca="1" si="660"/>
        <v>2001</v>
      </c>
      <c r="G505" s="38">
        <f t="shared" ref="G505" ca="1" si="898">VLOOKUP(INDIRECT(CHAR(39)&amp;$A505&amp;CHAR(39)&amp;"!r2c"&amp;$C505,0),variables,2,0)</f>
        <v>10976</v>
      </c>
      <c r="H505" s="4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38" t="s">
        <v>289</v>
      </c>
      <c r="B506" s="38">
        <f t="shared" si="807"/>
        <v>4</v>
      </c>
      <c r="C506" s="38">
        <f t="shared" si="808"/>
        <v>50</v>
      </c>
      <c r="E506" s="38">
        <f t="shared" ref="E506" si="899">plan_id</f>
        <v>1536</v>
      </c>
      <c r="F506" s="38">
        <f t="shared" ca="1" si="660"/>
        <v>2001</v>
      </c>
      <c r="G506" s="38">
        <f t="shared" ref="G506" ca="1" si="900">VLOOKUP(INDIRECT(CHAR(39)&amp;$A506&amp;CHAR(39)&amp;"!r2c"&amp;$C506,0),variables,2,0)</f>
        <v>10977</v>
      </c>
      <c r="H506" s="4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8" t="s">
        <v>289</v>
      </c>
      <c r="B507" s="38">
        <f t="shared" si="807"/>
        <v>4</v>
      </c>
      <c r="C507" s="38">
        <f t="shared" si="808"/>
        <v>51</v>
      </c>
      <c r="E507" s="38">
        <f t="shared" ref="E507" si="901">plan_id</f>
        <v>1536</v>
      </c>
      <c r="F507" s="38">
        <f t="shared" ca="1" si="660"/>
        <v>2001</v>
      </c>
      <c r="G507" s="38">
        <f t="shared" ref="G507" ca="1" si="902">VLOOKUP(INDIRECT(CHAR(39)&amp;$A507&amp;CHAR(39)&amp;"!r2c"&amp;$C507,0),variables,2,0)</f>
        <v>10978</v>
      </c>
      <c r="H507" s="4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38" t="s">
        <v>289</v>
      </c>
      <c r="B508" s="38">
        <f t="shared" si="807"/>
        <v>4</v>
      </c>
      <c r="C508" s="38">
        <f t="shared" si="808"/>
        <v>52</v>
      </c>
      <c r="E508" s="38">
        <f t="shared" ref="E508" si="903">plan_id</f>
        <v>1536</v>
      </c>
      <c r="F508" s="38">
        <f t="shared" ca="1" si="660"/>
        <v>2001</v>
      </c>
      <c r="G508" s="38">
        <f t="shared" ref="G508" ca="1" si="904">VLOOKUP(INDIRECT(CHAR(39)&amp;$A508&amp;CHAR(39)&amp;"!r2c"&amp;$C508,0),variables,2,0)</f>
        <v>10979</v>
      </c>
      <c r="H508" s="41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38" t="s">
        <v>289</v>
      </c>
      <c r="B509" s="38">
        <f t="shared" si="807"/>
        <v>4</v>
      </c>
      <c r="C509" s="38">
        <f t="shared" si="808"/>
        <v>53</v>
      </c>
      <c r="E509" s="38">
        <f t="shared" ref="E509" si="905">plan_id</f>
        <v>1536</v>
      </c>
      <c r="F509" s="38">
        <f t="shared" ca="1" si="660"/>
        <v>2001</v>
      </c>
      <c r="G509" s="38">
        <f t="shared" ref="G509" ca="1" si="906">VLOOKUP(INDIRECT(CHAR(39)&amp;$A509&amp;CHAR(39)&amp;"!r2c"&amp;$C509,0),variables,2,0)</f>
        <v>10980</v>
      </c>
      <c r="H509" s="4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9.3600000000000003E-2</v>
      </c>
    </row>
    <row r="510" spans="1:8" x14ac:dyDescent="0.3">
      <c r="A510" s="38" t="s">
        <v>289</v>
      </c>
      <c r="B510" s="38">
        <f t="shared" si="807"/>
        <v>4</v>
      </c>
      <c r="C510" s="38">
        <f t="shared" si="808"/>
        <v>54</v>
      </c>
      <c r="E510" s="38">
        <f t="shared" ref="E510" si="907">plan_id</f>
        <v>1536</v>
      </c>
      <c r="F510" s="38">
        <f t="shared" ca="1" si="660"/>
        <v>2001</v>
      </c>
      <c r="G510" s="38">
        <f t="shared" ref="G510" ca="1" si="908">VLOOKUP(INDIRECT(CHAR(39)&amp;$A510&amp;CHAR(39)&amp;"!r2c"&amp;$C510,0),variables,2,0)</f>
        <v>10981</v>
      </c>
      <c r="H510" s="4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-4.4699999999999997E-2</v>
      </c>
    </row>
    <row r="511" spans="1:8" x14ac:dyDescent="0.3">
      <c r="A511" s="38" t="s">
        <v>289</v>
      </c>
      <c r="B511" s="38">
        <f t="shared" si="807"/>
        <v>4</v>
      </c>
      <c r="C511" s="38">
        <f t="shared" si="808"/>
        <v>55</v>
      </c>
      <c r="E511" s="38">
        <f t="shared" ref="E511" si="909">plan_id</f>
        <v>1536</v>
      </c>
      <c r="F511" s="38">
        <f t="shared" ca="1" si="660"/>
        <v>2001</v>
      </c>
      <c r="G511" s="38">
        <f t="shared" ref="G511" ca="1" si="910">VLOOKUP(INDIRECT(CHAR(39)&amp;$A511&amp;CHAR(39)&amp;"!r2c"&amp;$C511,0),variables,2,0)</f>
        <v>10706</v>
      </c>
      <c r="H511" s="4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7.8900070376283294E-4</v>
      </c>
    </row>
    <row r="512" spans="1:8" x14ac:dyDescent="0.3">
      <c r="A512" s="38" t="s">
        <v>289</v>
      </c>
      <c r="B512" s="38">
        <f t="shared" si="807"/>
        <v>4</v>
      </c>
      <c r="C512" s="38">
        <f t="shared" si="808"/>
        <v>56</v>
      </c>
      <c r="E512" s="38">
        <f t="shared" ref="E512" si="911">plan_id</f>
        <v>1536</v>
      </c>
      <c r="F512" s="38">
        <f t="shared" ca="1" si="660"/>
        <v>2001</v>
      </c>
      <c r="G512" s="38">
        <f t="shared" ref="G512" ca="1" si="912">VLOOKUP(INDIRECT(CHAR(39)&amp;$A512&amp;CHAR(39)&amp;"!r2c"&amp;$C512,0),variables,2,0)</f>
        <v>10983</v>
      </c>
      <c r="H512" s="41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38" t="s">
        <v>289</v>
      </c>
      <c r="B513" s="38">
        <f t="shared" si="807"/>
        <v>4</v>
      </c>
      <c r="C513" s="38">
        <f t="shared" si="808"/>
        <v>57</v>
      </c>
      <c r="E513" s="38">
        <f t="shared" ref="E513" si="913">plan_id</f>
        <v>1536</v>
      </c>
      <c r="F513" s="38">
        <f t="shared" ca="1" si="660"/>
        <v>2001</v>
      </c>
      <c r="G513" s="38">
        <f t="shared" ref="G513" ca="1" si="914">VLOOKUP(INDIRECT(CHAR(39)&amp;$A513&amp;CHAR(39)&amp;"!r2c"&amp;$C513,0),variables,2,0)</f>
        <v>10989</v>
      </c>
      <c r="H513" s="4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1115334400</v>
      </c>
    </row>
    <row r="514" spans="1:8" x14ac:dyDescent="0.3">
      <c r="A514" s="38" t="s">
        <v>289</v>
      </c>
      <c r="B514" s="38">
        <f t="shared" si="807"/>
        <v>4</v>
      </c>
      <c r="C514" s="38">
        <f t="shared" si="808"/>
        <v>58</v>
      </c>
      <c r="E514" s="38">
        <f t="shared" ref="E514" si="915">plan_id</f>
        <v>1536</v>
      </c>
      <c r="F514" s="38">
        <f t="shared" ca="1" si="660"/>
        <v>2001</v>
      </c>
      <c r="G514" s="38">
        <f t="shared" ref="G514" ca="1" si="916">VLOOKUP(INDIRECT(CHAR(39)&amp;$A514&amp;CHAR(39)&amp;"!r2c"&amp;$C514,0),variables,2,0)</f>
        <v>10990</v>
      </c>
      <c r="H514" s="4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1008722500</v>
      </c>
    </row>
    <row r="515" spans="1:8" x14ac:dyDescent="0.3">
      <c r="A515" s="38" t="s">
        <v>289</v>
      </c>
      <c r="B515" s="38">
        <f t="shared" si="807"/>
        <v>4</v>
      </c>
      <c r="C515" s="38">
        <f t="shared" si="808"/>
        <v>59</v>
      </c>
      <c r="E515" s="38">
        <f t="shared" ref="E515" si="917">plan_id</f>
        <v>1536</v>
      </c>
      <c r="F515" s="38">
        <f t="shared" ca="1" si="660"/>
        <v>2001</v>
      </c>
      <c r="G515" s="38">
        <f t="shared" ref="G515" ca="1" si="918">VLOOKUP(INDIRECT(CHAR(39)&amp;$A515&amp;CHAR(39)&amp;"!r2c"&amp;$C515,0),variables,2,0)</f>
        <v>10991</v>
      </c>
      <c r="H515" s="4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-106611900</v>
      </c>
    </row>
    <row r="516" spans="1:8" x14ac:dyDescent="0.3">
      <c r="A516" s="38" t="s">
        <v>289</v>
      </c>
      <c r="B516" s="38">
        <f t="shared" si="807"/>
        <v>4</v>
      </c>
      <c r="C516" s="38">
        <f t="shared" si="808"/>
        <v>60</v>
      </c>
      <c r="E516" s="38">
        <f t="shared" ref="E516" si="919">plan_id</f>
        <v>1536</v>
      </c>
      <c r="F516" s="38">
        <f t="shared" ca="1" si="660"/>
        <v>2001</v>
      </c>
      <c r="G516" s="38">
        <f t="shared" ref="G516" ca="1" si="920">VLOOKUP(INDIRECT(CHAR(39)&amp;$A516&amp;CHAR(39)&amp;"!r2c"&amp;$C516,0),variables,2,0)</f>
        <v>10992</v>
      </c>
      <c r="H516" s="4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1.1060000000000001</v>
      </c>
    </row>
    <row r="517" spans="1:8" x14ac:dyDescent="0.3">
      <c r="A517" s="38" t="s">
        <v>289</v>
      </c>
      <c r="B517" s="38">
        <f t="shared" si="807"/>
        <v>4</v>
      </c>
      <c r="C517" s="38">
        <f t="shared" si="808"/>
        <v>61</v>
      </c>
      <c r="E517" s="38">
        <f t="shared" ref="E517" si="921">plan_id</f>
        <v>1536</v>
      </c>
      <c r="F517" s="38">
        <f t="shared" ca="1" si="660"/>
        <v>2001</v>
      </c>
      <c r="G517" s="38">
        <f t="shared" ref="G517" ca="1" si="922">VLOOKUP(INDIRECT(CHAR(39)&amp;$A517&amp;CHAR(39)&amp;"!r2c"&amp;$C517,0),variables,2,0)</f>
        <v>10993</v>
      </c>
      <c r="H517" s="4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433373407</v>
      </c>
    </row>
    <row r="518" spans="1:8" x14ac:dyDescent="0.3">
      <c r="A518" s="38" t="s">
        <v>289</v>
      </c>
      <c r="B518" s="38">
        <f t="shared" si="807"/>
        <v>4</v>
      </c>
      <c r="C518" s="38">
        <f t="shared" si="808"/>
        <v>62</v>
      </c>
      <c r="E518" s="38">
        <f t="shared" ref="E518" si="923">plan_id</f>
        <v>1536</v>
      </c>
      <c r="F518" s="38">
        <f t="shared" ca="1" si="660"/>
        <v>2001</v>
      </c>
      <c r="G518" s="38">
        <f t="shared" ref="G518" ca="1" si="924">VLOOKUP(INDIRECT(CHAR(39)&amp;$A518&amp;CHAR(39)&amp;"!r2c"&amp;$C518,0),variables,2,0)</f>
        <v>10801</v>
      </c>
      <c r="H518" s="4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38" t="s">
        <v>289</v>
      </c>
      <c r="B519" s="38">
        <f t="shared" si="807"/>
        <v>4</v>
      </c>
      <c r="C519" s="38">
        <f t="shared" si="808"/>
        <v>63</v>
      </c>
      <c r="E519" s="38">
        <f t="shared" ref="E519" si="925">plan_id</f>
        <v>1536</v>
      </c>
      <c r="F519" s="38">
        <f t="shared" ca="1" si="660"/>
        <v>2001</v>
      </c>
      <c r="G519" s="38">
        <f t="shared" ref="G519" ca="1" si="926">VLOOKUP(INDIRECT(CHAR(39)&amp;$A519&amp;CHAR(39)&amp;"!r2c"&amp;$C519,0),variables,2,0)</f>
        <v>10802</v>
      </c>
      <c r="H519" s="4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38" t="s">
        <v>289</v>
      </c>
      <c r="B520" s="38">
        <f t="shared" si="807"/>
        <v>4</v>
      </c>
      <c r="C520" s="38">
        <f t="shared" si="808"/>
        <v>64</v>
      </c>
      <c r="E520" s="38">
        <f t="shared" ref="E520" si="927">plan_id</f>
        <v>1536</v>
      </c>
      <c r="F520" s="38">
        <f t="shared" ca="1" si="660"/>
        <v>2001</v>
      </c>
      <c r="G520" s="38">
        <f t="shared" ref="G520" ca="1" si="928">VLOOKUP(INDIRECT(CHAR(39)&amp;$A520&amp;CHAR(39)&amp;"!r2c"&amp;$C520,0),variables,2,0)</f>
        <v>10803</v>
      </c>
      <c r="H520" s="4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8" t="s">
        <v>289</v>
      </c>
      <c r="B521" s="38">
        <f t="shared" si="807"/>
        <v>4</v>
      </c>
      <c r="C521" s="38">
        <f t="shared" si="808"/>
        <v>65</v>
      </c>
      <c r="E521" s="38">
        <f t="shared" ref="E521" si="929">plan_id</f>
        <v>1536</v>
      </c>
      <c r="F521" s="38">
        <f t="shared" ca="1" si="660"/>
        <v>2001</v>
      </c>
      <c r="G521" s="38">
        <f t="shared" ref="G521" ca="1" si="930">VLOOKUP(INDIRECT(CHAR(39)&amp;$A521&amp;CHAR(39)&amp;"!r2c"&amp;$C521,0),variables,2,0)</f>
        <v>10804</v>
      </c>
      <c r="H521" s="4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8" t="s">
        <v>289</v>
      </c>
      <c r="B522" s="38">
        <f t="shared" si="807"/>
        <v>4</v>
      </c>
      <c r="C522" s="38">
        <f t="shared" si="808"/>
        <v>66</v>
      </c>
      <c r="E522" s="38">
        <f t="shared" ref="E522" si="931">plan_id</f>
        <v>1536</v>
      </c>
      <c r="F522" s="38">
        <f t="shared" ca="1" si="660"/>
        <v>2001</v>
      </c>
      <c r="G522" s="38">
        <f t="shared" ref="G522" ca="1" si="932">VLOOKUP(INDIRECT(CHAR(39)&amp;$A522&amp;CHAR(39)&amp;"!r2c"&amp;$C522,0),variables,2,0)</f>
        <v>10805</v>
      </c>
      <c r="H522" s="4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38" t="s">
        <v>289</v>
      </c>
      <c r="B523" s="38">
        <f t="shared" si="807"/>
        <v>4</v>
      </c>
      <c r="C523" s="38">
        <f t="shared" si="808"/>
        <v>67</v>
      </c>
      <c r="E523" s="38">
        <f t="shared" ref="E523" si="933">plan_id</f>
        <v>1536</v>
      </c>
      <c r="F523" s="38">
        <f t="shared" ca="1" si="660"/>
        <v>2001</v>
      </c>
      <c r="G523" s="38">
        <f t="shared" ref="G523" ca="1" si="934">VLOOKUP(INDIRECT(CHAR(39)&amp;$A523&amp;CHAR(39)&amp;"!r2c"&amp;$C523,0),variables,2,0)</f>
        <v>10806</v>
      </c>
      <c r="H523" s="4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38" t="s">
        <v>289</v>
      </c>
      <c r="B524" s="38">
        <f t="shared" si="807"/>
        <v>4</v>
      </c>
      <c r="C524" s="38">
        <f t="shared" si="808"/>
        <v>68</v>
      </c>
      <c r="E524" s="38">
        <f t="shared" ref="E524" si="935">plan_id</f>
        <v>1536</v>
      </c>
      <c r="F524" s="38">
        <f t="shared" ca="1" si="660"/>
        <v>2001</v>
      </c>
      <c r="G524" s="38">
        <f t="shared" ref="G524" ca="1" si="936">VLOOKUP(INDIRECT(CHAR(39)&amp;$A524&amp;CHAR(39)&amp;"!r2c"&amp;$C524,0),variables,2,0)</f>
        <v>10807</v>
      </c>
      <c r="H524" s="4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38" t="s">
        <v>289</v>
      </c>
      <c r="B525" s="38">
        <f t="shared" ref="B525:B549" si="937">B524</f>
        <v>4</v>
      </c>
      <c r="C525" s="38">
        <f t="shared" ref="C525:C549" si="938">C524+1</f>
        <v>69</v>
      </c>
      <c r="E525" s="38">
        <f t="shared" ref="E525" si="939">plan_id</f>
        <v>1536</v>
      </c>
      <c r="F525" s="38">
        <f t="shared" ca="1" si="660"/>
        <v>2001</v>
      </c>
      <c r="G525" s="38">
        <f t="shared" ref="G525" ca="1" si="940">VLOOKUP(INDIRECT(CHAR(39)&amp;$A525&amp;CHAR(39)&amp;"!r2c"&amp;$C525,0),variables,2,0)</f>
        <v>10808</v>
      </c>
      <c r="H525" s="4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38" t="s">
        <v>289</v>
      </c>
      <c r="B526" s="38">
        <f t="shared" si="937"/>
        <v>4</v>
      </c>
      <c r="C526" s="38">
        <f t="shared" si="938"/>
        <v>70</v>
      </c>
      <c r="E526" s="38">
        <f t="shared" ref="E526" si="941">plan_id</f>
        <v>1536</v>
      </c>
      <c r="F526" s="38">
        <f t="shared" ca="1" si="660"/>
        <v>2001</v>
      </c>
      <c r="G526" s="38">
        <f t="shared" ref="G526" ca="1" si="942">VLOOKUP(INDIRECT(CHAR(39)&amp;$A526&amp;CHAR(39)&amp;"!r2c"&amp;$C526,0),variables,2,0)</f>
        <v>10809</v>
      </c>
      <c r="H526" s="4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38" t="s">
        <v>289</v>
      </c>
      <c r="B527" s="38">
        <f t="shared" si="937"/>
        <v>4</v>
      </c>
      <c r="C527" s="38">
        <f t="shared" si="938"/>
        <v>71</v>
      </c>
      <c r="E527" s="38">
        <f t="shared" ref="E527" si="943">plan_id</f>
        <v>1536</v>
      </c>
      <c r="F527" s="38">
        <f t="shared" ca="1" si="660"/>
        <v>2001</v>
      </c>
      <c r="G527" s="38">
        <f t="shared" ref="G527" ca="1" si="944">VLOOKUP(INDIRECT(CHAR(39)&amp;$A527&amp;CHAR(39)&amp;"!r2c"&amp;$C527,0),variables,2,0)</f>
        <v>10810</v>
      </c>
      <c r="H527" s="4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38" t="s">
        <v>289</v>
      </c>
      <c r="B528" s="38">
        <f t="shared" si="937"/>
        <v>4</v>
      </c>
      <c r="C528" s="38">
        <f t="shared" si="938"/>
        <v>72</v>
      </c>
      <c r="E528" s="38">
        <f t="shared" ref="E528" si="945">plan_id</f>
        <v>1536</v>
      </c>
      <c r="F528" s="38">
        <f t="shared" ca="1" si="660"/>
        <v>2001</v>
      </c>
      <c r="G528" s="38">
        <f t="shared" ref="G528" ca="1" si="946">VLOOKUP(INDIRECT(CHAR(39)&amp;$A528&amp;CHAR(39)&amp;"!r2c"&amp;$C528,0),variables,2,0)</f>
        <v>10811</v>
      </c>
      <c r="H528" s="4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38" t="s">
        <v>289</v>
      </c>
      <c r="B529" s="38">
        <f t="shared" si="937"/>
        <v>4</v>
      </c>
      <c r="C529" s="38">
        <f t="shared" si="938"/>
        <v>73</v>
      </c>
      <c r="E529" s="38">
        <f t="shared" ref="E529" si="947">plan_id</f>
        <v>1536</v>
      </c>
      <c r="F529" s="38">
        <f t="shared" ca="1" si="660"/>
        <v>2001</v>
      </c>
      <c r="G529" s="38">
        <f t="shared" ref="G529" ca="1" si="948">VLOOKUP(INDIRECT(CHAR(39)&amp;$A529&amp;CHAR(39)&amp;"!r2c"&amp;$C529,0),variables,2,0)</f>
        <v>10812</v>
      </c>
      <c r="H529" s="4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8" t="s">
        <v>289</v>
      </c>
      <c r="B530" s="38">
        <f t="shared" si="937"/>
        <v>4</v>
      </c>
      <c r="C530" s="38">
        <f t="shared" si="938"/>
        <v>74</v>
      </c>
      <c r="E530" s="38">
        <f t="shared" ref="E530" si="949">plan_id</f>
        <v>1536</v>
      </c>
      <c r="F530" s="38">
        <f t="shared" ca="1" si="660"/>
        <v>2001</v>
      </c>
      <c r="G530" s="38">
        <f t="shared" ref="G530" ca="1" si="950">VLOOKUP(INDIRECT(CHAR(39)&amp;$A530&amp;CHAR(39)&amp;"!r2c"&amp;$C530,0),variables,2,0)</f>
        <v>10813</v>
      </c>
      <c r="H530" s="4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38" t="s">
        <v>289</v>
      </c>
      <c r="B531" s="38">
        <f t="shared" si="937"/>
        <v>4</v>
      </c>
      <c r="C531" s="38">
        <f t="shared" si="938"/>
        <v>75</v>
      </c>
      <c r="E531" s="38">
        <f t="shared" ref="E531" si="951">plan_id</f>
        <v>1536</v>
      </c>
      <c r="F531" s="38">
        <f t="shared" ca="1" si="660"/>
        <v>2001</v>
      </c>
      <c r="G531" s="38">
        <f t="shared" ref="G531" ca="1" si="952">VLOOKUP(INDIRECT(CHAR(39)&amp;$A531&amp;CHAR(39)&amp;"!r2c"&amp;$C531,0),variables,2,0)</f>
        <v>10814</v>
      </c>
      <c r="H531" s="4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38" t="s">
        <v>289</v>
      </c>
      <c r="B532" s="38">
        <f t="shared" si="937"/>
        <v>4</v>
      </c>
      <c r="C532" s="38">
        <f t="shared" si="938"/>
        <v>76</v>
      </c>
      <c r="E532" s="38">
        <f t="shared" ref="E532" si="953">plan_id</f>
        <v>1536</v>
      </c>
      <c r="F532" s="38">
        <f t="shared" ca="1" si="660"/>
        <v>2001</v>
      </c>
      <c r="G532" s="38">
        <f t="shared" ref="G532" ca="1" si="954">VLOOKUP(INDIRECT(CHAR(39)&amp;$A532&amp;CHAR(39)&amp;"!r2c"&amp;$C532,0),variables,2,0)</f>
        <v>10815</v>
      </c>
      <c r="H532" s="4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8" t="s">
        <v>289</v>
      </c>
      <c r="B533" s="38">
        <f t="shared" si="937"/>
        <v>4</v>
      </c>
      <c r="C533" s="38">
        <f t="shared" si="938"/>
        <v>77</v>
      </c>
      <c r="E533" s="38">
        <f t="shared" ref="E533" si="955">plan_id</f>
        <v>1536</v>
      </c>
      <c r="F533" s="38">
        <f t="shared" ca="1" si="660"/>
        <v>2001</v>
      </c>
      <c r="G533" s="38">
        <f t="shared" ref="G533" ca="1" si="956">VLOOKUP(INDIRECT(CHAR(39)&amp;$A533&amp;CHAR(39)&amp;"!r2c"&amp;$C533,0),variables,2,0)</f>
        <v>10816</v>
      </c>
      <c r="H533" s="4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8" t="s">
        <v>289</v>
      </c>
      <c r="B534" s="38">
        <f t="shared" si="937"/>
        <v>4</v>
      </c>
      <c r="C534" s="38">
        <f t="shared" si="938"/>
        <v>78</v>
      </c>
      <c r="E534" s="38">
        <f t="shared" ref="E534" si="957">plan_id</f>
        <v>1536</v>
      </c>
      <c r="F534" s="38">
        <f t="shared" ca="1" si="660"/>
        <v>2001</v>
      </c>
      <c r="G534" s="38">
        <f t="shared" ref="G534" ca="1" si="958">VLOOKUP(INDIRECT(CHAR(39)&amp;$A534&amp;CHAR(39)&amp;"!r2c"&amp;$C534,0),variables,2,0)</f>
        <v>10817</v>
      </c>
      <c r="H534" s="4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8" t="s">
        <v>289</v>
      </c>
      <c r="B535" s="38">
        <f t="shared" si="937"/>
        <v>4</v>
      </c>
      <c r="C535" s="38">
        <f t="shared" si="938"/>
        <v>79</v>
      </c>
      <c r="E535" s="38">
        <f t="shared" ref="E535" si="959">plan_id</f>
        <v>1536</v>
      </c>
      <c r="F535" s="38">
        <f t="shared" ca="1" si="660"/>
        <v>2001</v>
      </c>
      <c r="G535" s="38">
        <f t="shared" ref="G535" ca="1" si="960">VLOOKUP(INDIRECT(CHAR(39)&amp;$A535&amp;CHAR(39)&amp;"!r2c"&amp;$C535,0),variables,2,0)</f>
        <v>10818</v>
      </c>
      <c r="H535" s="4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8" t="s">
        <v>289</v>
      </c>
      <c r="B536" s="38">
        <f t="shared" si="937"/>
        <v>4</v>
      </c>
      <c r="C536" s="38">
        <f t="shared" si="938"/>
        <v>80</v>
      </c>
      <c r="E536" s="38">
        <f t="shared" ref="E536" si="961">plan_id</f>
        <v>1536</v>
      </c>
      <c r="F536" s="38">
        <f t="shared" ca="1" si="660"/>
        <v>2001</v>
      </c>
      <c r="G536" s="38">
        <f t="shared" ref="G536" ca="1" si="962">VLOOKUP(INDIRECT(CHAR(39)&amp;$A536&amp;CHAR(39)&amp;"!r2c"&amp;$C536,0),variables,2,0)</f>
        <v>10819</v>
      </c>
      <c r="H536" s="4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38" t="s">
        <v>289</v>
      </c>
      <c r="B537" s="38">
        <f t="shared" si="937"/>
        <v>4</v>
      </c>
      <c r="C537" s="38">
        <f t="shared" si="938"/>
        <v>81</v>
      </c>
      <c r="E537" s="38">
        <f t="shared" ref="E537" si="963">plan_id</f>
        <v>1536</v>
      </c>
      <c r="F537" s="38">
        <f t="shared" ca="1" si="660"/>
        <v>2001</v>
      </c>
      <c r="G537" s="38">
        <f t="shared" ref="G537" ca="1" si="964">VLOOKUP(INDIRECT(CHAR(39)&amp;$A537&amp;CHAR(39)&amp;"!r2c"&amp;$C537,0),variables,2,0)</f>
        <v>10820</v>
      </c>
      <c r="H537" s="4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8" t="s">
        <v>289</v>
      </c>
      <c r="B538" s="38">
        <f t="shared" si="937"/>
        <v>4</v>
      </c>
      <c r="C538" s="38">
        <f t="shared" si="938"/>
        <v>82</v>
      </c>
      <c r="E538" s="38">
        <f t="shared" ref="E538" si="965">plan_id</f>
        <v>1536</v>
      </c>
      <c r="F538" s="38">
        <f t="shared" ca="1" si="660"/>
        <v>2001</v>
      </c>
      <c r="G538" s="38">
        <f t="shared" ref="G538" ca="1" si="966">VLOOKUP(INDIRECT(CHAR(39)&amp;$A538&amp;CHAR(39)&amp;"!r2c"&amp;$C538,0),variables,2,0)</f>
        <v>10821</v>
      </c>
      <c r="H538" s="4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38" t="s">
        <v>289</v>
      </c>
      <c r="B539" s="38">
        <f t="shared" si="937"/>
        <v>4</v>
      </c>
      <c r="C539" s="38">
        <f t="shared" si="938"/>
        <v>83</v>
      </c>
      <c r="E539" s="38">
        <f t="shared" ref="E539" si="967">plan_id</f>
        <v>1536</v>
      </c>
      <c r="F539" s="38">
        <f t="shared" ca="1" si="660"/>
        <v>2001</v>
      </c>
      <c r="G539" s="38">
        <f t="shared" ref="G539" ca="1" si="968">VLOOKUP(INDIRECT(CHAR(39)&amp;$A539&amp;CHAR(39)&amp;"!r2c"&amp;$C539,0),variables,2,0)</f>
        <v>10822</v>
      </c>
      <c r="H539" s="4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38" t="s">
        <v>289</v>
      </c>
      <c r="B540" s="38">
        <f t="shared" si="937"/>
        <v>4</v>
      </c>
      <c r="C540" s="38">
        <f t="shared" si="938"/>
        <v>84</v>
      </c>
      <c r="E540" s="38">
        <f t="shared" ref="E540" si="969">plan_id</f>
        <v>1536</v>
      </c>
      <c r="F540" s="38">
        <f t="shared" ca="1" si="660"/>
        <v>2001</v>
      </c>
      <c r="G540" s="38">
        <f t="shared" ref="G540" ca="1" si="970">VLOOKUP(INDIRECT(CHAR(39)&amp;$A540&amp;CHAR(39)&amp;"!r2c"&amp;$C540,0),variables,2,0)</f>
        <v>10829</v>
      </c>
      <c r="H540" s="4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38" t="s">
        <v>289</v>
      </c>
      <c r="B541" s="38">
        <f t="shared" si="937"/>
        <v>4</v>
      </c>
      <c r="C541" s="38">
        <f t="shared" si="938"/>
        <v>85</v>
      </c>
      <c r="E541" s="38">
        <f t="shared" ref="E541" si="971">plan_id</f>
        <v>1536</v>
      </c>
      <c r="F541" s="38">
        <f t="shared" ca="1" si="660"/>
        <v>2001</v>
      </c>
      <c r="G541" s="38">
        <f t="shared" ref="G541" ca="1" si="972">VLOOKUP(INDIRECT(CHAR(39)&amp;$A541&amp;CHAR(39)&amp;"!r2c"&amp;$C541,0),variables,2,0)</f>
        <v>10823</v>
      </c>
      <c r="H541" s="4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38" t="s">
        <v>289</v>
      </c>
      <c r="B542" s="38">
        <f t="shared" si="937"/>
        <v>4</v>
      </c>
      <c r="C542" s="38">
        <f t="shared" si="938"/>
        <v>86</v>
      </c>
      <c r="E542" s="38">
        <f t="shared" ref="E542" si="973">plan_id</f>
        <v>1536</v>
      </c>
      <c r="F542" s="38">
        <f t="shared" ca="1" si="660"/>
        <v>2001</v>
      </c>
      <c r="G542" s="38">
        <f t="shared" ref="G542" ca="1" si="974">VLOOKUP(INDIRECT(CHAR(39)&amp;$A542&amp;CHAR(39)&amp;"!r2c"&amp;$C542,0),variables,2,0)</f>
        <v>10798</v>
      </c>
      <c r="H542" s="4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8" t="s">
        <v>289</v>
      </c>
      <c r="B543" s="38">
        <f t="shared" si="937"/>
        <v>4</v>
      </c>
      <c r="C543" s="38">
        <f t="shared" si="938"/>
        <v>87</v>
      </c>
      <c r="E543" s="38">
        <f t="shared" ref="E543" si="975">plan_id</f>
        <v>1536</v>
      </c>
      <c r="F543" s="38">
        <f t="shared" ca="1" si="660"/>
        <v>2001</v>
      </c>
      <c r="G543" s="38">
        <f t="shared" ref="G543" ca="1" si="976">VLOOKUP(INDIRECT(CHAR(39)&amp;$A543&amp;CHAR(39)&amp;"!r2c"&amp;$C543,0),variables,2,0)</f>
        <v>10799</v>
      </c>
      <c r="H543" s="4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8" t="s">
        <v>289</v>
      </c>
      <c r="B544" s="38">
        <f t="shared" si="937"/>
        <v>4</v>
      </c>
      <c r="C544" s="38">
        <f t="shared" si="938"/>
        <v>88</v>
      </c>
      <c r="E544" s="38">
        <f t="shared" ref="E544" si="977">plan_id</f>
        <v>1536</v>
      </c>
      <c r="F544" s="38">
        <f t="shared" ca="1" si="660"/>
        <v>2001</v>
      </c>
      <c r="G544" s="38">
        <f t="shared" ref="G544" ca="1" si="978">VLOOKUP(INDIRECT(CHAR(39)&amp;$A544&amp;CHAR(39)&amp;"!r2c"&amp;$C544,0),variables,2,0)</f>
        <v>10800</v>
      </c>
      <c r="H544" s="4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8" t="s">
        <v>289</v>
      </c>
      <c r="B545" s="38">
        <f t="shared" si="937"/>
        <v>4</v>
      </c>
      <c r="C545" s="38">
        <f t="shared" si="938"/>
        <v>89</v>
      </c>
      <c r="E545" s="38">
        <f t="shared" ref="E545" si="979">plan_id</f>
        <v>1536</v>
      </c>
      <c r="F545" s="38">
        <f t="shared" ca="1" si="660"/>
        <v>2001</v>
      </c>
      <c r="G545" s="38">
        <f t="shared" ref="G545" ca="1" si="980">VLOOKUP(INDIRECT(CHAR(39)&amp;$A545&amp;CHAR(39)&amp;"!r2c"&amp;$C545,0),variables,2,0)</f>
        <v>10824</v>
      </c>
      <c r="H545" s="4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8" t="s">
        <v>289</v>
      </c>
      <c r="B546" s="38">
        <f t="shared" si="937"/>
        <v>4</v>
      </c>
      <c r="C546" s="38">
        <f t="shared" si="938"/>
        <v>90</v>
      </c>
      <c r="E546" s="38">
        <f t="shared" ref="E546" si="981">plan_id</f>
        <v>1536</v>
      </c>
      <c r="F546" s="38">
        <f t="shared" ca="1" si="660"/>
        <v>2001</v>
      </c>
      <c r="G546" s="38">
        <f t="shared" ref="G546" ca="1" si="982">VLOOKUP(INDIRECT(CHAR(39)&amp;$A546&amp;CHAR(39)&amp;"!r2c"&amp;$C546,0),variables,2,0)</f>
        <v>10825</v>
      </c>
      <c r="H546" s="4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8" t="s">
        <v>289</v>
      </c>
      <c r="B547" s="38">
        <f t="shared" si="937"/>
        <v>4</v>
      </c>
      <c r="C547" s="38">
        <f t="shared" si="938"/>
        <v>91</v>
      </c>
      <c r="E547" s="38">
        <f t="shared" ref="E547" si="983">plan_id</f>
        <v>1536</v>
      </c>
      <c r="F547" s="38">
        <f t="shared" ca="1" si="660"/>
        <v>2001</v>
      </c>
      <c r="G547" s="38">
        <f t="shared" ref="G547" ca="1" si="984">VLOOKUP(INDIRECT(CHAR(39)&amp;$A547&amp;CHAR(39)&amp;"!r2c"&amp;$C547,0),variables,2,0)</f>
        <v>10826</v>
      </c>
      <c r="H547" s="4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8" t="s">
        <v>289</v>
      </c>
      <c r="B548" s="38">
        <f t="shared" si="937"/>
        <v>4</v>
      </c>
      <c r="C548" s="38">
        <f t="shared" si="938"/>
        <v>92</v>
      </c>
      <c r="E548" s="38">
        <f t="shared" ref="E548" si="985">plan_id</f>
        <v>1536</v>
      </c>
      <c r="F548" s="38">
        <f t="shared" ca="1" si="660"/>
        <v>2001</v>
      </c>
      <c r="G548" s="38">
        <f t="shared" ref="G548" ca="1" si="986">VLOOKUP(INDIRECT(CHAR(39)&amp;$A548&amp;CHAR(39)&amp;"!r2c"&amp;$C548,0),variables,2,0)</f>
        <v>10828</v>
      </c>
      <c r="H548" s="4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8" t="s">
        <v>289</v>
      </c>
      <c r="B549" s="38">
        <f t="shared" si="937"/>
        <v>4</v>
      </c>
      <c r="C549" s="38">
        <f t="shared" si="938"/>
        <v>93</v>
      </c>
      <c r="E549" s="38">
        <f t="shared" ref="E549" si="987">plan_id</f>
        <v>1536</v>
      </c>
      <c r="F549" s="38">
        <f t="shared" ca="1" si="660"/>
        <v>2001</v>
      </c>
      <c r="G549" s="38">
        <f t="shared" ref="G549" ca="1" si="988">VLOOKUP(INDIRECT(CHAR(39)&amp;$A549&amp;CHAR(39)&amp;"!r2c"&amp;$C549,0),variables,2,0)</f>
        <v>10827</v>
      </c>
      <c r="H549" s="4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38" t="s">
        <v>289</v>
      </c>
      <c r="B550" s="38">
        <f>B485+1</f>
        <v>5</v>
      </c>
      <c r="C550" s="38">
        <f>C459</f>
        <v>3</v>
      </c>
      <c r="E550" s="38">
        <f t="shared" ref="E550" si="989">plan_id</f>
        <v>1536</v>
      </c>
      <c r="F550" s="38">
        <f t="shared" ca="1" si="660"/>
        <v>2002</v>
      </c>
      <c r="G550" s="38">
        <f t="shared" ref="G550" ca="1" si="990">VLOOKUP(INDIRECT(CHAR(39)&amp;$A550&amp;CHAR(39)&amp;"!r2c"&amp;$C550,0),variables,2,0)</f>
        <v>10703</v>
      </c>
      <c r="H550" s="4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</row>
    <row r="551" spans="1:8" x14ac:dyDescent="0.3">
      <c r="A551" s="38" t="s">
        <v>289</v>
      </c>
      <c r="B551" s="38">
        <f t="shared" ref="B551:B614" si="991">B486+1</f>
        <v>5</v>
      </c>
      <c r="C551" s="38">
        <f t="shared" ref="C551:C614" si="992">C460</f>
        <v>4</v>
      </c>
      <c r="E551" s="38">
        <f t="shared" ref="E551" si="993">plan_id</f>
        <v>1536</v>
      </c>
      <c r="F551" s="38">
        <f t="shared" ref="F551:F643" ca="1" si="994">INDIRECT(CHAR(39)&amp;$A551&amp;CHAR(39)&amp;"!r"&amp;$B551&amp;"c2",0)</f>
        <v>2002</v>
      </c>
      <c r="G551" s="38">
        <f t="shared" ref="G551" ca="1" si="995">VLOOKUP(INDIRECT(CHAR(39)&amp;$A551&amp;CHAR(39)&amp;"!r2c"&amp;$C551,0),variables,2,0)</f>
        <v>10845</v>
      </c>
      <c r="H551" s="41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THE SEGAL COMPANY</v>
      </c>
    </row>
    <row r="552" spans="1:8" x14ac:dyDescent="0.3">
      <c r="A552" s="38" t="s">
        <v>289</v>
      </c>
      <c r="B552" s="38">
        <f t="shared" si="991"/>
        <v>5</v>
      </c>
      <c r="C552" s="38">
        <f t="shared" si="992"/>
        <v>5</v>
      </c>
      <c r="E552" s="38">
        <f t="shared" ref="E552" si="996">plan_id</f>
        <v>1536</v>
      </c>
      <c r="F552" s="38">
        <f t="shared" ca="1" si="994"/>
        <v>2002</v>
      </c>
      <c r="G552" s="38">
        <f t="shared" ref="G552" ca="1" si="997">VLOOKUP(INDIRECT(CHAR(39)&amp;$A552&amp;CHAR(39)&amp;"!r2c"&amp;$C552,0),variables,2,0)</f>
        <v>10924</v>
      </c>
      <c r="H552" s="4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9.0300000000000005E-2</v>
      </c>
    </row>
    <row r="553" spans="1:8" x14ac:dyDescent="0.3">
      <c r="A553" s="38" t="s">
        <v>289</v>
      </c>
      <c r="B553" s="38">
        <f t="shared" si="991"/>
        <v>5</v>
      </c>
      <c r="C553" s="38">
        <f t="shared" si="992"/>
        <v>6</v>
      </c>
      <c r="E553" s="38">
        <f t="shared" ref="E553" si="998">plan_id</f>
        <v>1536</v>
      </c>
      <c r="F553" s="38">
        <f t="shared" ca="1" si="994"/>
        <v>2002</v>
      </c>
      <c r="G553" s="38">
        <f t="shared" ref="G553" ca="1" si="999">VLOOKUP(INDIRECT(CHAR(39)&amp;$A553&amp;CHAR(39)&amp;"!r2c"&amp;$C553,0),variables,2,0)</f>
        <v>10925</v>
      </c>
      <c r="H553" s="4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5.1799999999999992E-2</v>
      </c>
    </row>
    <row r="554" spans="1:8" x14ac:dyDescent="0.3">
      <c r="A554" s="38" t="s">
        <v>289</v>
      </c>
      <c r="B554" s="38">
        <f t="shared" si="991"/>
        <v>5</v>
      </c>
      <c r="C554" s="38">
        <f t="shared" si="992"/>
        <v>7</v>
      </c>
      <c r="E554" s="38">
        <f t="shared" ref="E554" si="1000">plan_id</f>
        <v>1536</v>
      </c>
      <c r="F554" s="38">
        <f t="shared" ca="1" si="994"/>
        <v>2002</v>
      </c>
      <c r="G554" s="38">
        <f t="shared" ref="G554" ca="1" si="1001">VLOOKUP(INDIRECT(CHAR(39)&amp;$A554&amp;CHAR(39)&amp;"!r2c"&amp;$C554,0),variables,2,0)</f>
        <v>10926</v>
      </c>
      <c r="H554" s="4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4.0099999999999997E-2</v>
      </c>
    </row>
    <row r="555" spans="1:8" x14ac:dyDescent="0.3">
      <c r="A555" s="38" t="s">
        <v>289</v>
      </c>
      <c r="B555" s="38">
        <f t="shared" si="991"/>
        <v>5</v>
      </c>
      <c r="C555" s="38">
        <f t="shared" si="992"/>
        <v>8</v>
      </c>
      <c r="E555" s="38">
        <f t="shared" ref="E555" si="1002">plan_id</f>
        <v>1536</v>
      </c>
      <c r="F555" s="38">
        <f t="shared" ca="1" si="994"/>
        <v>2002</v>
      </c>
      <c r="G555" s="38">
        <f t="shared" ref="G555" ca="1" si="1003">VLOOKUP(INDIRECT(CHAR(39)&amp;$A555&amp;CHAR(39)&amp;"!r2c"&amp;$C555,0),variables,2,0)</f>
        <v>10704</v>
      </c>
      <c r="H555" s="4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-3257940</v>
      </c>
    </row>
    <row r="556" spans="1:8" x14ac:dyDescent="0.3">
      <c r="A556" s="38" t="s">
        <v>289</v>
      </c>
      <c r="B556" s="38">
        <f t="shared" si="991"/>
        <v>5</v>
      </c>
      <c r="C556" s="38">
        <f t="shared" si="992"/>
        <v>9</v>
      </c>
      <c r="E556" s="38">
        <f t="shared" ref="E556" si="1004">plan_id</f>
        <v>1536</v>
      </c>
      <c r="F556" s="38">
        <f t="shared" ca="1" si="994"/>
        <v>2002</v>
      </c>
      <c r="G556" s="38">
        <f t="shared" ref="G556" ca="1" si="1005">VLOOKUP(INDIRECT(CHAR(39)&amp;$A556&amp;CHAR(39)&amp;"!r2c"&amp;$C556,0),variables,2,0)</f>
        <v>10928</v>
      </c>
      <c r="H556" s="4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-7.1000000000000004E-3</v>
      </c>
    </row>
    <row r="557" spans="1:8" x14ac:dyDescent="0.3">
      <c r="A557" s="38" t="s">
        <v>289</v>
      </c>
      <c r="B557" s="38">
        <f t="shared" si="991"/>
        <v>5</v>
      </c>
      <c r="C557" s="38">
        <f t="shared" si="992"/>
        <v>10</v>
      </c>
      <c r="E557" s="38">
        <f t="shared" ref="E557" si="1006">plan_id</f>
        <v>1536</v>
      </c>
      <c r="F557" s="38">
        <f t="shared" ca="1" si="994"/>
        <v>2002</v>
      </c>
      <c r="G557" s="38">
        <f t="shared" ref="G557" ca="1" si="1007">VLOOKUP(INDIRECT(CHAR(39)&amp;$A557&amp;CHAR(39)&amp;"!r2c"&amp;$C557,0),variables,2,0)</f>
        <v>10929</v>
      </c>
      <c r="H557" s="4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-7.1000000000000004E-3</v>
      </c>
    </row>
    <row r="558" spans="1:8" x14ac:dyDescent="0.3">
      <c r="A558" s="38" t="s">
        <v>289</v>
      </c>
      <c r="B558" s="38">
        <f t="shared" si="991"/>
        <v>5</v>
      </c>
      <c r="C558" s="38">
        <f t="shared" si="992"/>
        <v>11</v>
      </c>
      <c r="E558" s="38">
        <f t="shared" ref="E558" si="1008">plan_id</f>
        <v>1536</v>
      </c>
      <c r="F558" s="38">
        <f t="shared" ca="1" si="994"/>
        <v>2002</v>
      </c>
      <c r="G558" s="38">
        <f t="shared" ref="G558" ca="1" si="1009">VLOOKUP(INDIRECT(CHAR(39)&amp;$A558&amp;CHAR(39)&amp;"!r2c"&amp;$C558,0),variables,2,0)</f>
        <v>10930</v>
      </c>
      <c r="H558" s="4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8" t="s">
        <v>289</v>
      </c>
      <c r="B559" s="38">
        <f t="shared" si="991"/>
        <v>5</v>
      </c>
      <c r="C559" s="38">
        <f t="shared" si="992"/>
        <v>12</v>
      </c>
      <c r="E559" s="38">
        <f t="shared" ref="E559" si="1010">plan_id</f>
        <v>1536</v>
      </c>
      <c r="F559" s="38">
        <f t="shared" ca="1" si="994"/>
        <v>2002</v>
      </c>
      <c r="G559" s="38">
        <f t="shared" ref="G559" ca="1" si="1011">VLOOKUP(INDIRECT(CHAR(39)&amp;$A559&amp;CHAR(39)&amp;"!r2c"&amp;$C559,0),variables,2,0)</f>
        <v>10705</v>
      </c>
      <c r="H559" s="4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17379812</v>
      </c>
    </row>
    <row r="560" spans="1:8" x14ac:dyDescent="0.3">
      <c r="A560" s="38" t="s">
        <v>289</v>
      </c>
      <c r="B560" s="38">
        <f t="shared" si="991"/>
        <v>5</v>
      </c>
      <c r="C560" s="38">
        <f t="shared" si="992"/>
        <v>13</v>
      </c>
      <c r="E560" s="38">
        <f t="shared" ref="E560" si="1012">plan_id</f>
        <v>1536</v>
      </c>
      <c r="F560" s="38">
        <f t="shared" ca="1" si="994"/>
        <v>2002</v>
      </c>
      <c r="G560" s="38">
        <f t="shared" ref="G560" ca="1" si="1013">VLOOKUP(INDIRECT(CHAR(39)&amp;$A560&amp;CHAR(39)&amp;"!r2c"&amp;$C560,0),variables,2,0)</f>
        <v>10842</v>
      </c>
      <c r="H560" s="4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18244655</v>
      </c>
    </row>
    <row r="561" spans="1:8" x14ac:dyDescent="0.3">
      <c r="A561" s="38" t="s">
        <v>289</v>
      </c>
      <c r="B561" s="38">
        <f t="shared" si="991"/>
        <v>5</v>
      </c>
      <c r="C561" s="38">
        <f t="shared" si="992"/>
        <v>14</v>
      </c>
      <c r="E561" s="38">
        <f t="shared" ref="E561" si="1014">plan_id</f>
        <v>1536</v>
      </c>
      <c r="F561" s="38">
        <f t="shared" ca="1" si="994"/>
        <v>2002</v>
      </c>
      <c r="G561" s="38">
        <f t="shared" ref="G561" ca="1" si="1015">VLOOKUP(INDIRECT(CHAR(39)&amp;$A561&amp;CHAR(39)&amp;"!r2c"&amp;$C561,0),variables,2,0)</f>
        <v>10843</v>
      </c>
      <c r="H561" s="41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Main system- 4.12%; Judges- 14.52%; National guard- 8.33%</v>
      </c>
    </row>
    <row r="562" spans="1:8" x14ac:dyDescent="0.3">
      <c r="A562" s="38" t="s">
        <v>289</v>
      </c>
      <c r="B562" s="38">
        <f t="shared" si="991"/>
        <v>5</v>
      </c>
      <c r="C562" s="38">
        <f t="shared" si="992"/>
        <v>15</v>
      </c>
      <c r="E562" s="38">
        <f t="shared" ref="E562" si="1016">plan_id</f>
        <v>1536</v>
      </c>
      <c r="F562" s="38">
        <f t="shared" ca="1" si="994"/>
        <v>2002</v>
      </c>
      <c r="G562" s="38">
        <f t="shared" ref="G562" ca="1" si="1017">VLOOKUP(INDIRECT(CHAR(39)&amp;$A562&amp;CHAR(39)&amp;"!r2c"&amp;$C562,0),variables,2,0)</f>
        <v>10931</v>
      </c>
      <c r="H562" s="4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8" t="s">
        <v>289</v>
      </c>
      <c r="B563" s="38">
        <f t="shared" si="991"/>
        <v>5</v>
      </c>
      <c r="C563" s="38">
        <f t="shared" si="992"/>
        <v>16</v>
      </c>
      <c r="E563" s="38">
        <f t="shared" ref="E563" si="1018">plan_id</f>
        <v>1536</v>
      </c>
      <c r="F563" s="38">
        <f t="shared" ca="1" si="994"/>
        <v>2002</v>
      </c>
      <c r="G563" s="38">
        <f t="shared" ref="G563" ca="1" si="1019">VLOOKUP(INDIRECT(CHAR(39)&amp;$A563&amp;CHAR(39)&amp;"!r2c"&amp;$C563,0),variables,2,0)</f>
        <v>10932</v>
      </c>
      <c r="H563" s="4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8" t="s">
        <v>289</v>
      </c>
      <c r="B564" s="38">
        <f t="shared" si="991"/>
        <v>5</v>
      </c>
      <c r="C564" s="38">
        <f t="shared" si="992"/>
        <v>17</v>
      </c>
      <c r="E564" s="38">
        <f t="shared" ref="E564" si="1020">plan_id</f>
        <v>1536</v>
      </c>
      <c r="F564" s="38">
        <f t="shared" ca="1" si="994"/>
        <v>2002</v>
      </c>
      <c r="G564" s="38">
        <f t="shared" ref="G564" ca="1" si="1021">VLOOKUP(INDIRECT(CHAR(39)&amp;$A564&amp;CHAR(39)&amp;"!r2c"&amp;$C564,0),variables,2,0)</f>
        <v>10933</v>
      </c>
      <c r="H564" s="4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4.4699999999999997E-2</v>
      </c>
    </row>
    <row r="565" spans="1:8" x14ac:dyDescent="0.3">
      <c r="A565" s="38" t="s">
        <v>289</v>
      </c>
      <c r="B565" s="38">
        <f t="shared" si="991"/>
        <v>5</v>
      </c>
      <c r="C565" s="38">
        <f t="shared" si="992"/>
        <v>18</v>
      </c>
      <c r="E565" s="38">
        <f t="shared" ref="E565" si="1022">plan_id</f>
        <v>1536</v>
      </c>
      <c r="F565" s="38">
        <f t="shared" ca="1" si="994"/>
        <v>2002</v>
      </c>
      <c r="G565" s="38">
        <f t="shared" ref="G565" ca="1" si="1023">VLOOKUP(INDIRECT(CHAR(39)&amp;$A565&amp;CHAR(39)&amp;"!r2c"&amp;$C565,0),variables,2,0)</f>
        <v>10934</v>
      </c>
      <c r="H565" s="4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4.0099999999999997E-2</v>
      </c>
    </row>
    <row r="566" spans="1:8" x14ac:dyDescent="0.3">
      <c r="A566" s="38" t="s">
        <v>289</v>
      </c>
      <c r="B566" s="38">
        <f t="shared" si="991"/>
        <v>5</v>
      </c>
      <c r="C566" s="38">
        <f t="shared" si="992"/>
        <v>19</v>
      </c>
      <c r="E566" s="38">
        <f t="shared" ref="E566" si="1024">plan_id</f>
        <v>1536</v>
      </c>
      <c r="F566" s="38">
        <f t="shared" ca="1" si="994"/>
        <v>2002</v>
      </c>
      <c r="G566" s="38">
        <f t="shared" ref="G566" ca="1" si="1025">VLOOKUP(INDIRECT(CHAR(39)&amp;$A566&amp;CHAR(39)&amp;"!r2c"&amp;$C566,0),variables,2,0)</f>
        <v>10935</v>
      </c>
      <c r="H566" s="41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38" t="s">
        <v>289</v>
      </c>
      <c r="B567" s="38">
        <f t="shared" si="991"/>
        <v>5</v>
      </c>
      <c r="C567" s="38">
        <f t="shared" si="992"/>
        <v>20</v>
      </c>
      <c r="E567" s="38">
        <f t="shared" ref="E567" si="1026">plan_id</f>
        <v>1536</v>
      </c>
      <c r="F567" s="38">
        <f t="shared" ca="1" si="994"/>
        <v>2002</v>
      </c>
      <c r="G567" s="38">
        <f t="shared" ref="G567" ca="1" si="1027">VLOOKUP(INDIRECT(CHAR(39)&amp;$A567&amp;CHAR(39)&amp;"!r2c"&amp;$C567,0),variables,2,0)</f>
        <v>10937</v>
      </c>
      <c r="H567" s="4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38" t="s">
        <v>289</v>
      </c>
      <c r="B568" s="38">
        <f t="shared" si="991"/>
        <v>5</v>
      </c>
      <c r="C568" s="38">
        <f t="shared" si="992"/>
        <v>21</v>
      </c>
      <c r="E568" s="38">
        <f t="shared" ref="E568" si="1028">plan_id</f>
        <v>1536</v>
      </c>
      <c r="F568" s="38">
        <f t="shared" ca="1" si="994"/>
        <v>2002</v>
      </c>
      <c r="G568" s="38">
        <f t="shared" ref="G568" ca="1" si="1029">VLOOKUP(INDIRECT(CHAR(39)&amp;$A568&amp;CHAR(39)&amp;"!r2c"&amp;$C568,0),variables,2,0)</f>
        <v>10938</v>
      </c>
      <c r="H568" s="4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38" t="s">
        <v>289</v>
      </c>
      <c r="B569" s="38">
        <f t="shared" si="991"/>
        <v>5</v>
      </c>
      <c r="C569" s="38">
        <f t="shared" si="992"/>
        <v>22</v>
      </c>
      <c r="E569" s="38">
        <f t="shared" ref="E569" si="1030">plan_id</f>
        <v>1536</v>
      </c>
      <c r="F569" s="38">
        <f t="shared" ca="1" si="994"/>
        <v>2002</v>
      </c>
      <c r="G569" s="38">
        <f t="shared" ref="G569" ca="1" si="1031">VLOOKUP(INDIRECT(CHAR(39)&amp;$A569&amp;CHAR(39)&amp;"!r2c"&amp;$C569,0),variables,2,0)</f>
        <v>11007</v>
      </c>
      <c r="H569" s="41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Main System:2% of FAC times service; Judges:3.5% of FAC for first 10 yrs of service,2.8%-next 10 yrs,1.25% - excess of 20 yrs;National Guard:2% of FAC times service</v>
      </c>
    </row>
    <row r="570" spans="1:8" x14ac:dyDescent="0.3">
      <c r="A570" s="38" t="s">
        <v>289</v>
      </c>
      <c r="B570" s="38">
        <f t="shared" si="991"/>
        <v>5</v>
      </c>
      <c r="C570" s="38">
        <f t="shared" si="992"/>
        <v>23</v>
      </c>
      <c r="E570" s="38">
        <f t="shared" ref="E570" si="1032">plan_id</f>
        <v>1536</v>
      </c>
      <c r="F570" s="38">
        <f t="shared" ca="1" si="994"/>
        <v>2002</v>
      </c>
      <c r="G570" s="38">
        <f t="shared" ref="G570" ca="1" si="1033">VLOOKUP(INDIRECT(CHAR(39)&amp;$A570&amp;CHAR(39)&amp;"!r2c"&amp;$C570,0),variables,2,0)</f>
        <v>10941</v>
      </c>
      <c r="H570" s="41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</v>
      </c>
    </row>
    <row r="571" spans="1:8" x14ac:dyDescent="0.3">
      <c r="A571" s="38" t="s">
        <v>289</v>
      </c>
      <c r="B571" s="38">
        <f t="shared" si="991"/>
        <v>5</v>
      </c>
      <c r="C571" s="38">
        <f t="shared" si="992"/>
        <v>24</v>
      </c>
      <c r="E571" s="38">
        <f t="shared" ref="E571" si="1034">plan_id</f>
        <v>1536</v>
      </c>
      <c r="F571" s="38">
        <f t="shared" ca="1" si="994"/>
        <v>2002</v>
      </c>
      <c r="G571" s="38">
        <f t="shared" ref="G571" ca="1" si="1035">VLOOKUP(INDIRECT(CHAR(39)&amp;$A571&amp;CHAR(39)&amp;"!r2c"&amp;$C571,0),variables,2,0)</f>
        <v>10942</v>
      </c>
      <c r="H571" s="4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38" t="s">
        <v>289</v>
      </c>
      <c r="B572" s="38">
        <f t="shared" si="991"/>
        <v>5</v>
      </c>
      <c r="C572" s="38">
        <f t="shared" si="992"/>
        <v>25</v>
      </c>
      <c r="E572" s="38">
        <f t="shared" ref="E572" si="1036">plan_id</f>
        <v>1536</v>
      </c>
      <c r="F572" s="38">
        <f t="shared" ca="1" si="994"/>
        <v>2002</v>
      </c>
      <c r="G572" s="38">
        <f t="shared" ref="G572" ca="1" si="1037">VLOOKUP(INDIRECT(CHAR(39)&amp;$A572&amp;CHAR(39)&amp;"!r2c"&amp;$C572,0),variables,2,0)</f>
        <v>10701</v>
      </c>
      <c r="H572" s="4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38" t="s">
        <v>289</v>
      </c>
      <c r="B573" s="38">
        <f t="shared" si="991"/>
        <v>5</v>
      </c>
      <c r="C573" s="38">
        <f t="shared" si="992"/>
        <v>26</v>
      </c>
      <c r="E573" s="38">
        <f t="shared" ref="E573" si="1038">plan_id</f>
        <v>1536</v>
      </c>
      <c r="F573" s="38">
        <f t="shared" ca="1" si="994"/>
        <v>2002</v>
      </c>
      <c r="G573" s="38">
        <f t="shared" ref="G573" ca="1" si="1039">VLOOKUP(INDIRECT(CHAR(39)&amp;$A573&amp;CHAR(39)&amp;"!r2c"&amp;$C573,0),variables,2,0)</f>
        <v>10702</v>
      </c>
      <c r="H573" s="4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38" t="s">
        <v>289</v>
      </c>
      <c r="B574" s="38">
        <f t="shared" si="991"/>
        <v>5</v>
      </c>
      <c r="C574" s="38">
        <f t="shared" si="992"/>
        <v>27</v>
      </c>
      <c r="E574" s="38">
        <f t="shared" ref="E574" si="1040">plan_id</f>
        <v>1536</v>
      </c>
      <c r="F574" s="38">
        <f t="shared" ca="1" si="994"/>
        <v>2002</v>
      </c>
      <c r="G574" s="38">
        <f t="shared" ref="G574" ca="1" si="1041">VLOOKUP(INDIRECT(CHAR(39)&amp;$A574&amp;CHAR(39)&amp;"!r2c"&amp;$C574,0),variables,2,0)</f>
        <v>10943</v>
      </c>
      <c r="H574" s="4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38" t="s">
        <v>289</v>
      </c>
      <c r="B575" s="38">
        <f t="shared" si="991"/>
        <v>5</v>
      </c>
      <c r="C575" s="38">
        <f t="shared" si="992"/>
        <v>28</v>
      </c>
      <c r="E575" s="38">
        <f t="shared" ref="E575" si="1042">plan_id</f>
        <v>1536</v>
      </c>
      <c r="F575" s="38">
        <f t="shared" ca="1" si="994"/>
        <v>2002</v>
      </c>
      <c r="G575" s="38">
        <f t="shared" ref="G575" ca="1" si="1043">VLOOKUP(INDIRECT(CHAR(39)&amp;$A575&amp;CHAR(39)&amp;"!r2c"&amp;$C575,0),variables,2,0)</f>
        <v>10944</v>
      </c>
      <c r="H575" s="41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38" t="s">
        <v>289</v>
      </c>
      <c r="B576" s="38">
        <f t="shared" si="991"/>
        <v>5</v>
      </c>
      <c r="C576" s="38">
        <f t="shared" si="992"/>
        <v>29</v>
      </c>
      <c r="E576" s="38">
        <f t="shared" ref="E576" si="1044">plan_id</f>
        <v>1536</v>
      </c>
      <c r="F576" s="38">
        <f t="shared" ca="1" si="994"/>
        <v>2002</v>
      </c>
      <c r="G576" s="38">
        <f t="shared" ref="G576" ca="1" si="1045">VLOOKUP(INDIRECT(CHAR(39)&amp;$A576&amp;CHAR(39)&amp;"!r2c"&amp;$C576,0),variables,2,0)</f>
        <v>10945</v>
      </c>
      <c r="H576" s="41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38" t="s">
        <v>289</v>
      </c>
      <c r="B577" s="38">
        <f t="shared" si="991"/>
        <v>5</v>
      </c>
      <c r="C577" s="38">
        <f t="shared" si="992"/>
        <v>30</v>
      </c>
      <c r="E577" s="38">
        <f t="shared" ref="E577" si="1046">plan_id</f>
        <v>1536</v>
      </c>
      <c r="F577" s="38">
        <f t="shared" ca="1" si="994"/>
        <v>2002</v>
      </c>
      <c r="G577" s="38">
        <f t="shared" ref="G577" ca="1" si="1047">VLOOKUP(INDIRECT(CHAR(39)&amp;$A577&amp;CHAR(39)&amp;"!r2c"&amp;$C577,0),variables,2,0)</f>
        <v>10947</v>
      </c>
      <c r="H577" s="4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8" t="s">
        <v>289</v>
      </c>
      <c r="B578" s="38">
        <f t="shared" si="991"/>
        <v>5</v>
      </c>
      <c r="C578" s="38">
        <f t="shared" si="992"/>
        <v>31</v>
      </c>
      <c r="E578" s="38">
        <f t="shared" ref="E578" si="1048">plan_id</f>
        <v>1536</v>
      </c>
      <c r="F578" s="38">
        <f t="shared" ca="1" si="994"/>
        <v>2002</v>
      </c>
      <c r="G578" s="38">
        <f t="shared" ref="G578" ca="1" si="1049">VLOOKUP(INDIRECT(CHAR(39)&amp;$A578&amp;CHAR(39)&amp;"!r2c"&amp;$C578,0),variables,2,0)</f>
        <v>10948</v>
      </c>
      <c r="H578" s="41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38" t="s">
        <v>289</v>
      </c>
      <c r="B579" s="38">
        <f t="shared" si="991"/>
        <v>5</v>
      </c>
      <c r="C579" s="38">
        <f t="shared" si="992"/>
        <v>32</v>
      </c>
      <c r="E579" s="38">
        <f t="shared" ref="E579" si="1050">plan_id</f>
        <v>1536</v>
      </c>
      <c r="F579" s="38">
        <f t="shared" ca="1" si="994"/>
        <v>2002</v>
      </c>
      <c r="G579" s="38">
        <f t="shared" ref="G579" ca="1" si="1051">VLOOKUP(INDIRECT(CHAR(39)&amp;$A579&amp;CHAR(39)&amp;"!r2c"&amp;$C579,0),variables,2,0)</f>
        <v>10949</v>
      </c>
      <c r="H579" s="41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38" t="s">
        <v>289</v>
      </c>
      <c r="B580" s="38">
        <f t="shared" si="991"/>
        <v>5</v>
      </c>
      <c r="C580" s="38">
        <f t="shared" si="992"/>
        <v>33</v>
      </c>
      <c r="E580" s="38">
        <f t="shared" ref="E580" si="1052">plan_id</f>
        <v>1536</v>
      </c>
      <c r="F580" s="38">
        <f t="shared" ca="1" si="994"/>
        <v>2002</v>
      </c>
      <c r="G580" s="38">
        <f t="shared" ref="G580" ca="1" si="1053">VLOOKUP(INDIRECT(CHAR(39)&amp;$A580&amp;CHAR(39)&amp;"!r2c"&amp;$C580,0),variables,2,0)</f>
        <v>10951</v>
      </c>
      <c r="H580" s="41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38" t="s">
        <v>289</v>
      </c>
      <c r="B581" s="38">
        <f t="shared" si="991"/>
        <v>5</v>
      </c>
      <c r="C581" s="38">
        <f t="shared" si="992"/>
        <v>34</v>
      </c>
      <c r="E581" s="38">
        <f t="shared" ref="E581" si="1054">plan_id</f>
        <v>1536</v>
      </c>
      <c r="F581" s="38">
        <f t="shared" ca="1" si="994"/>
        <v>2002</v>
      </c>
      <c r="G581" s="38">
        <f t="shared" ref="G581" ca="1" si="1055">VLOOKUP(INDIRECT(CHAR(39)&amp;$A581&amp;CHAR(39)&amp;"!r2c"&amp;$C581,0),variables,2,0)</f>
        <v>10950</v>
      </c>
      <c r="H581" s="4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38" t="s">
        <v>289</v>
      </c>
      <c r="B582" s="38">
        <f t="shared" si="991"/>
        <v>5</v>
      </c>
      <c r="C582" s="38">
        <f t="shared" si="992"/>
        <v>35</v>
      </c>
      <c r="E582" s="38">
        <f t="shared" ref="E582" si="1056">plan_id</f>
        <v>1536</v>
      </c>
      <c r="F582" s="38">
        <f t="shared" ca="1" si="994"/>
        <v>2002</v>
      </c>
      <c r="G582" s="38">
        <f t="shared" ref="G582" ca="1" si="1057">VLOOKUP(INDIRECT(CHAR(39)&amp;$A582&amp;CHAR(39)&amp;"!r2c"&amp;$C582,0),variables,2,0)</f>
        <v>10954</v>
      </c>
      <c r="H582" s="4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8" t="s">
        <v>289</v>
      </c>
      <c r="B583" s="38">
        <f t="shared" si="991"/>
        <v>5</v>
      </c>
      <c r="C583" s="38">
        <f t="shared" si="992"/>
        <v>36</v>
      </c>
      <c r="E583" s="38">
        <f t="shared" ref="E583" si="1058">plan_id</f>
        <v>1536</v>
      </c>
      <c r="F583" s="38">
        <f t="shared" ca="1" si="994"/>
        <v>2002</v>
      </c>
      <c r="G583" s="38">
        <f t="shared" ref="G583" ca="1" si="1059">VLOOKUP(INDIRECT(CHAR(39)&amp;$A583&amp;CHAR(39)&amp;"!r2c"&amp;$C583,0),variables,2,0)</f>
        <v>10955</v>
      </c>
      <c r="H583" s="4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38" t="s">
        <v>289</v>
      </c>
      <c r="B584" s="38">
        <f t="shared" si="991"/>
        <v>5</v>
      </c>
      <c r="C584" s="38">
        <f t="shared" si="992"/>
        <v>37</v>
      </c>
      <c r="E584" s="38">
        <f t="shared" ref="E584" si="1060">plan_id</f>
        <v>1536</v>
      </c>
      <c r="F584" s="38">
        <f t="shared" ca="1" si="994"/>
        <v>2002</v>
      </c>
      <c r="G584" s="38">
        <f t="shared" ref="G584" ca="1" si="1061">VLOOKUP(INDIRECT(CHAR(39)&amp;$A584&amp;CHAR(39)&amp;"!r2c"&amp;$C584,0),variables,2,0)</f>
        <v>10956</v>
      </c>
      <c r="H584" s="41" t="str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4%-4.5%</v>
      </c>
    </row>
    <row r="585" spans="1:8" x14ac:dyDescent="0.3">
      <c r="A585" s="38" t="s">
        <v>289</v>
      </c>
      <c r="B585" s="38">
        <f t="shared" si="991"/>
        <v>5</v>
      </c>
      <c r="C585" s="38">
        <f t="shared" si="992"/>
        <v>38</v>
      </c>
      <c r="E585" s="38">
        <f t="shared" ref="E585" si="1062">plan_id</f>
        <v>1536</v>
      </c>
      <c r="F585" s="38">
        <f t="shared" ca="1" si="994"/>
        <v>2002</v>
      </c>
      <c r="G585" s="38">
        <f t="shared" ref="G585" ca="1" si="1063">VLOOKUP(INDIRECT(CHAR(39)&amp;$A585&amp;CHAR(39)&amp;"!r2c"&amp;$C585,0),variables,2,0)</f>
        <v>10959</v>
      </c>
      <c r="H585" s="41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4.7%-7%</v>
      </c>
    </row>
    <row r="586" spans="1:8" x14ac:dyDescent="0.3">
      <c r="A586" s="38" t="s">
        <v>289</v>
      </c>
      <c r="B586" s="38">
        <f t="shared" si="991"/>
        <v>5</v>
      </c>
      <c r="C586" s="38">
        <f t="shared" si="992"/>
        <v>39</v>
      </c>
      <c r="E586" s="38">
        <f t="shared" ref="E586" si="1064">plan_id</f>
        <v>1536</v>
      </c>
      <c r="F586" s="38">
        <f t="shared" ca="1" si="994"/>
        <v>2002</v>
      </c>
      <c r="G586" s="38">
        <f t="shared" ref="G586" ca="1" si="1065">VLOOKUP(INDIRECT(CHAR(39)&amp;$A586&amp;CHAR(39)&amp;"!r2c"&amp;$C586,0),variables,2,0)</f>
        <v>10962</v>
      </c>
      <c r="H586" s="41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no.34</v>
      </c>
    </row>
    <row r="587" spans="1:8" x14ac:dyDescent="0.3">
      <c r="A587" s="38" t="s">
        <v>289</v>
      </c>
      <c r="B587" s="38">
        <f t="shared" si="991"/>
        <v>5</v>
      </c>
      <c r="C587" s="38">
        <f t="shared" si="992"/>
        <v>40</v>
      </c>
      <c r="E587" s="38">
        <f t="shared" ref="E587" si="1066">plan_id</f>
        <v>1536</v>
      </c>
      <c r="F587" s="38">
        <f t="shared" ca="1" si="994"/>
        <v>2002</v>
      </c>
      <c r="G587" s="38">
        <f t="shared" ref="G587" ca="1" si="1067">VLOOKUP(INDIRECT(CHAR(39)&amp;$A587&amp;CHAR(39)&amp;"!r2c"&amp;$C587,0),variables,2,0)</f>
        <v>10964</v>
      </c>
      <c r="H587" s="41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no.35</v>
      </c>
    </row>
    <row r="588" spans="1:8" x14ac:dyDescent="0.3">
      <c r="A588" s="38" t="s">
        <v>289</v>
      </c>
      <c r="B588" s="38">
        <f t="shared" si="991"/>
        <v>5</v>
      </c>
      <c r="C588" s="38">
        <f t="shared" si="992"/>
        <v>41</v>
      </c>
      <c r="E588" s="38">
        <f t="shared" ref="E588" si="1068">plan_id</f>
        <v>1536</v>
      </c>
      <c r="F588" s="38">
        <f t="shared" ca="1" si="994"/>
        <v>2002</v>
      </c>
      <c r="G588" s="38">
        <f t="shared" ref="G588" ca="1" si="1069">VLOOKUP(INDIRECT(CHAR(39)&amp;$A588&amp;CHAR(39)&amp;"!r2c"&amp;$C588,0),variables,2,0)</f>
        <v>10967</v>
      </c>
      <c r="H588" s="41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">
      <c r="A589" s="38" t="s">
        <v>289</v>
      </c>
      <c r="B589" s="38">
        <f t="shared" si="991"/>
        <v>5</v>
      </c>
      <c r="C589" s="38">
        <f t="shared" si="992"/>
        <v>42</v>
      </c>
      <c r="E589" s="38">
        <f t="shared" ref="E589" si="1070">plan_id</f>
        <v>1536</v>
      </c>
      <c r="F589" s="38">
        <f t="shared" ca="1" si="994"/>
        <v>2002</v>
      </c>
      <c r="G589" s="38">
        <f t="shared" ref="G589" ca="1" si="1071">VLOOKUP(INDIRECT(CHAR(39)&amp;$A589&amp;CHAR(39)&amp;"!r2c"&amp;$C589,0),variables,2,0)</f>
        <v>10968</v>
      </c>
      <c r="H589" s="4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38" t="s">
        <v>289</v>
      </c>
      <c r="B590" s="38">
        <f t="shared" si="991"/>
        <v>5</v>
      </c>
      <c r="C590" s="38">
        <f t="shared" si="992"/>
        <v>43</v>
      </c>
      <c r="E590" s="38">
        <f t="shared" ref="E590" si="1072">plan_id</f>
        <v>1536</v>
      </c>
      <c r="F590" s="38">
        <f t="shared" ca="1" si="994"/>
        <v>2002</v>
      </c>
      <c r="G590" s="38">
        <f t="shared" ref="G590" ca="1" si="1073">VLOOKUP(INDIRECT(CHAR(39)&amp;$A590&amp;CHAR(39)&amp;"!r2c"&amp;$C590,0),variables,2,0)</f>
        <v>10969</v>
      </c>
      <c r="H590" s="4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8" t="s">
        <v>289</v>
      </c>
      <c r="B591" s="38">
        <f t="shared" si="991"/>
        <v>5</v>
      </c>
      <c r="C591" s="38">
        <f t="shared" si="992"/>
        <v>44</v>
      </c>
      <c r="E591" s="38">
        <f t="shared" ref="E591" si="1074">plan_id</f>
        <v>1536</v>
      </c>
      <c r="F591" s="38">
        <f t="shared" ca="1" si="994"/>
        <v>2002</v>
      </c>
      <c r="G591" s="38">
        <f t="shared" ref="G591" ca="1" si="1075">VLOOKUP(INDIRECT(CHAR(39)&amp;$A591&amp;CHAR(39)&amp;"!r2c"&amp;$C591,0),variables,2,0)</f>
        <v>10970</v>
      </c>
      <c r="H591" s="4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8" t="s">
        <v>289</v>
      </c>
      <c r="B592" s="38">
        <f t="shared" si="991"/>
        <v>5</v>
      </c>
      <c r="C592" s="38">
        <f t="shared" si="992"/>
        <v>45</v>
      </c>
      <c r="E592" s="38">
        <f t="shared" ref="E592" si="1076">plan_id</f>
        <v>1536</v>
      </c>
      <c r="F592" s="38">
        <f t="shared" ca="1" si="994"/>
        <v>2002</v>
      </c>
      <c r="G592" s="38">
        <f t="shared" ref="G592" ca="1" si="1077">VLOOKUP(INDIRECT(CHAR(39)&amp;$A592&amp;CHAR(39)&amp;"!r2c"&amp;$C592,0),variables,2,0)</f>
        <v>10971</v>
      </c>
      <c r="H592" s="4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8" t="s">
        <v>289</v>
      </c>
      <c r="B593" s="38">
        <f t="shared" si="991"/>
        <v>5</v>
      </c>
      <c r="C593" s="38">
        <f t="shared" si="992"/>
        <v>46</v>
      </c>
      <c r="E593" s="38">
        <f t="shared" ref="E593" si="1078">plan_id</f>
        <v>1536</v>
      </c>
      <c r="F593" s="38">
        <f t="shared" ca="1" si="994"/>
        <v>2002</v>
      </c>
      <c r="G593" s="38">
        <f t="shared" ref="G593" ca="1" si="1079">VLOOKUP(INDIRECT(CHAR(39)&amp;$A593&amp;CHAR(39)&amp;"!r2c"&amp;$C593,0),variables,2,0)</f>
        <v>10972</v>
      </c>
      <c r="H593" s="41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 of Payroll, Open Period</v>
      </c>
    </row>
    <row r="594" spans="1:8" x14ac:dyDescent="0.3">
      <c r="A594" s="38" t="s">
        <v>289</v>
      </c>
      <c r="B594" s="38">
        <f t="shared" si="991"/>
        <v>5</v>
      </c>
      <c r="C594" s="38">
        <f t="shared" si="992"/>
        <v>47</v>
      </c>
      <c r="E594" s="38">
        <f t="shared" ref="E594" si="1080">plan_id</f>
        <v>1536</v>
      </c>
      <c r="F594" s="38">
        <f t="shared" ca="1" si="994"/>
        <v>2002</v>
      </c>
      <c r="G594" s="38">
        <f t="shared" ref="G594" ca="1" si="1081">VLOOKUP(INDIRECT(CHAR(39)&amp;$A594&amp;CHAR(39)&amp;"!r2c"&amp;$C594,0),variables,2,0)</f>
        <v>10973</v>
      </c>
      <c r="H594" s="41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20 years</v>
      </c>
    </row>
    <row r="595" spans="1:8" x14ac:dyDescent="0.3">
      <c r="A595" s="38" t="s">
        <v>289</v>
      </c>
      <c r="B595" s="38">
        <f t="shared" si="991"/>
        <v>5</v>
      </c>
      <c r="C595" s="38">
        <f t="shared" si="992"/>
        <v>48</v>
      </c>
      <c r="E595" s="38">
        <f t="shared" ref="E595" si="1082">plan_id</f>
        <v>1536</v>
      </c>
      <c r="F595" s="38">
        <f t="shared" ca="1" si="994"/>
        <v>2002</v>
      </c>
      <c r="G595" s="38">
        <f t="shared" ref="G595" ca="1" si="1083">VLOOKUP(INDIRECT(CHAR(39)&amp;$A595&amp;CHAR(39)&amp;"!r2c"&amp;$C595,0),variables,2,0)</f>
        <v>10975</v>
      </c>
      <c r="H595" s="41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38" t="s">
        <v>289</v>
      </c>
      <c r="B596" s="38">
        <f t="shared" si="991"/>
        <v>5</v>
      </c>
      <c r="C596" s="38">
        <f t="shared" si="992"/>
        <v>49</v>
      </c>
      <c r="E596" s="38">
        <f t="shared" ref="E596" si="1084">plan_id</f>
        <v>1536</v>
      </c>
      <c r="F596" s="38">
        <f t="shared" ca="1" si="994"/>
        <v>2002</v>
      </c>
      <c r="G596" s="38">
        <f t="shared" ref="G596" ca="1" si="1085">VLOOKUP(INDIRECT(CHAR(39)&amp;$A596&amp;CHAR(39)&amp;"!r2c"&amp;$C596,0),variables,2,0)</f>
        <v>10976</v>
      </c>
      <c r="H596" s="4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38" t="s">
        <v>289</v>
      </c>
      <c r="B597" s="38">
        <f t="shared" si="991"/>
        <v>5</v>
      </c>
      <c r="C597" s="38">
        <f t="shared" si="992"/>
        <v>50</v>
      </c>
      <c r="E597" s="38">
        <f t="shared" ref="E597" si="1086">plan_id</f>
        <v>1536</v>
      </c>
      <c r="F597" s="38">
        <f t="shared" ca="1" si="994"/>
        <v>2002</v>
      </c>
      <c r="G597" s="38">
        <f t="shared" ref="G597" ca="1" si="1087">VLOOKUP(INDIRECT(CHAR(39)&amp;$A597&amp;CHAR(39)&amp;"!r2c"&amp;$C597,0),variables,2,0)</f>
        <v>10977</v>
      </c>
      <c r="H597" s="4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8" t="s">
        <v>289</v>
      </c>
      <c r="B598" s="38">
        <f t="shared" si="991"/>
        <v>5</v>
      </c>
      <c r="C598" s="38">
        <f t="shared" si="992"/>
        <v>51</v>
      </c>
      <c r="E598" s="38">
        <f t="shared" ref="E598" si="1088">plan_id</f>
        <v>1536</v>
      </c>
      <c r="F598" s="38">
        <f t="shared" ca="1" si="994"/>
        <v>2002</v>
      </c>
      <c r="G598" s="38">
        <f t="shared" ref="G598" ca="1" si="1089">VLOOKUP(INDIRECT(CHAR(39)&amp;$A598&amp;CHAR(39)&amp;"!r2c"&amp;$C598,0),variables,2,0)</f>
        <v>10978</v>
      </c>
      <c r="H598" s="4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38" t="s">
        <v>289</v>
      </c>
      <c r="B599" s="38">
        <f t="shared" si="991"/>
        <v>5</v>
      </c>
      <c r="C599" s="38">
        <f t="shared" si="992"/>
        <v>52</v>
      </c>
      <c r="E599" s="38">
        <f t="shared" ref="E599" si="1090">plan_id</f>
        <v>1536</v>
      </c>
      <c r="F599" s="38">
        <f t="shared" ca="1" si="994"/>
        <v>2002</v>
      </c>
      <c r="G599" s="38">
        <f t="shared" ref="G599" ca="1" si="1091">VLOOKUP(INDIRECT(CHAR(39)&amp;$A599&amp;CHAR(39)&amp;"!r2c"&amp;$C599,0),variables,2,0)</f>
        <v>10979</v>
      </c>
      <c r="H599" s="41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38" t="s">
        <v>289</v>
      </c>
      <c r="B600" s="38">
        <f t="shared" si="991"/>
        <v>5</v>
      </c>
      <c r="C600" s="38">
        <f t="shared" si="992"/>
        <v>53</v>
      </c>
      <c r="E600" s="38">
        <f t="shared" ref="E600" si="1092">plan_id</f>
        <v>1536</v>
      </c>
      <c r="F600" s="38">
        <f t="shared" ca="1" si="994"/>
        <v>2002</v>
      </c>
      <c r="G600" s="38">
        <f t="shared" ref="G600" ca="1" si="1093">VLOOKUP(INDIRECT(CHAR(39)&amp;$A600&amp;CHAR(39)&amp;"!r2c"&amp;$C600,0),variables,2,0)</f>
        <v>10980</v>
      </c>
      <c r="H600" s="4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3.9100000000000003E-2</v>
      </c>
    </row>
    <row r="601" spans="1:8" x14ac:dyDescent="0.3">
      <c r="A601" s="38" t="s">
        <v>289</v>
      </c>
      <c r="B601" s="38">
        <f t="shared" si="991"/>
        <v>5</v>
      </c>
      <c r="C601" s="38">
        <f t="shared" si="992"/>
        <v>54</v>
      </c>
      <c r="E601" s="38">
        <f t="shared" ref="E601" si="1094">plan_id</f>
        <v>1536</v>
      </c>
      <c r="F601" s="38">
        <f t="shared" ca="1" si="994"/>
        <v>2002</v>
      </c>
      <c r="G601" s="38">
        <f t="shared" ref="G601" ca="1" si="1095">VLOOKUP(INDIRECT(CHAR(39)&amp;$A601&amp;CHAR(39)&amp;"!r2c"&amp;$C601,0),variables,2,0)</f>
        <v>10981</v>
      </c>
      <c r="H601" s="4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-6.9400000000000003E-2</v>
      </c>
    </row>
    <row r="602" spans="1:8" x14ac:dyDescent="0.3">
      <c r="A602" s="38" t="s">
        <v>289</v>
      </c>
      <c r="B602" s="38">
        <f t="shared" si="991"/>
        <v>5</v>
      </c>
      <c r="C602" s="38">
        <f t="shared" si="992"/>
        <v>55</v>
      </c>
      <c r="E602" s="38">
        <f t="shared" ref="E602" si="1096">plan_id</f>
        <v>1536</v>
      </c>
      <c r="F602" s="38">
        <f t="shared" ca="1" si="994"/>
        <v>2002</v>
      </c>
      <c r="G602" s="38">
        <f t="shared" ref="G602" ca="1" si="1097">VLOOKUP(INDIRECT(CHAR(39)&amp;$A602&amp;CHAR(39)&amp;"!r2c"&amp;$C602,0),variables,2,0)</f>
        <v>10706</v>
      </c>
      <c r="H602" s="4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9.0759293874531795E-4</v>
      </c>
    </row>
    <row r="603" spans="1:8" x14ac:dyDescent="0.3">
      <c r="A603" s="38" t="s">
        <v>289</v>
      </c>
      <c r="B603" s="38">
        <f t="shared" si="991"/>
        <v>5</v>
      </c>
      <c r="C603" s="38">
        <f t="shared" si="992"/>
        <v>56</v>
      </c>
      <c r="E603" s="38">
        <f t="shared" ref="E603" si="1098">plan_id</f>
        <v>1536</v>
      </c>
      <c r="F603" s="38">
        <f t="shared" ca="1" si="994"/>
        <v>2002</v>
      </c>
      <c r="G603" s="38">
        <f t="shared" ref="G603" ca="1" si="1099">VLOOKUP(INDIRECT(CHAR(39)&amp;$A603&amp;CHAR(39)&amp;"!r2c"&amp;$C603,0),variables,2,0)</f>
        <v>10983</v>
      </c>
      <c r="H603" s="41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38" t="s">
        <v>289</v>
      </c>
      <c r="B604" s="38">
        <f t="shared" si="991"/>
        <v>5</v>
      </c>
      <c r="C604" s="38">
        <f t="shared" si="992"/>
        <v>57</v>
      </c>
      <c r="E604" s="38">
        <f t="shared" ref="E604" si="1100">plan_id</f>
        <v>1536</v>
      </c>
      <c r="F604" s="38">
        <f t="shared" ca="1" si="994"/>
        <v>2002</v>
      </c>
      <c r="G604" s="38">
        <f t="shared" ref="G604" ca="1" si="1101">VLOOKUP(INDIRECT(CHAR(39)&amp;$A604&amp;CHAR(39)&amp;"!r2c"&amp;$C604,0),variables,2,0)</f>
        <v>10989</v>
      </c>
      <c r="H604" s="4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1150000800</v>
      </c>
    </row>
    <row r="605" spans="1:8" x14ac:dyDescent="0.3">
      <c r="A605" s="38" t="s">
        <v>289</v>
      </c>
      <c r="B605" s="38">
        <f t="shared" si="991"/>
        <v>5</v>
      </c>
      <c r="C605" s="38">
        <f t="shared" si="992"/>
        <v>58</v>
      </c>
      <c r="E605" s="38">
        <f t="shared" ref="E605" si="1102">plan_id</f>
        <v>1536</v>
      </c>
      <c r="F605" s="38">
        <f t="shared" ca="1" si="994"/>
        <v>2002</v>
      </c>
      <c r="G605" s="38">
        <f t="shared" ref="G605" ca="1" si="1103">VLOOKUP(INDIRECT(CHAR(39)&amp;$A605&amp;CHAR(39)&amp;"!r2c"&amp;$C605,0),variables,2,0)</f>
        <v>10990</v>
      </c>
      <c r="H605" s="4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1103460900</v>
      </c>
    </row>
    <row r="606" spans="1:8" x14ac:dyDescent="0.3">
      <c r="A606" s="38" t="s">
        <v>289</v>
      </c>
      <c r="B606" s="38">
        <f t="shared" si="991"/>
        <v>5</v>
      </c>
      <c r="C606" s="38">
        <f t="shared" si="992"/>
        <v>59</v>
      </c>
      <c r="E606" s="38">
        <f t="shared" ref="E606" si="1104">plan_id</f>
        <v>1536</v>
      </c>
      <c r="F606" s="38">
        <f t="shared" ca="1" si="994"/>
        <v>2002</v>
      </c>
      <c r="G606" s="38">
        <f t="shared" ref="G606" ca="1" si="1105">VLOOKUP(INDIRECT(CHAR(39)&amp;$A606&amp;CHAR(39)&amp;"!r2c"&amp;$C606,0),variables,2,0)</f>
        <v>10991</v>
      </c>
      <c r="H606" s="4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-46539900</v>
      </c>
    </row>
    <row r="607" spans="1:8" x14ac:dyDescent="0.3">
      <c r="A607" s="38" t="s">
        <v>289</v>
      </c>
      <c r="B607" s="38">
        <f t="shared" si="991"/>
        <v>5</v>
      </c>
      <c r="C607" s="38">
        <f t="shared" si="992"/>
        <v>60</v>
      </c>
      <c r="E607" s="38">
        <f t="shared" ref="E607" si="1106">plan_id</f>
        <v>1536</v>
      </c>
      <c r="F607" s="38">
        <f t="shared" ca="1" si="994"/>
        <v>2002</v>
      </c>
      <c r="G607" s="38">
        <f t="shared" ref="G607" ca="1" si="1107">VLOOKUP(INDIRECT(CHAR(39)&amp;$A607&amp;CHAR(39)&amp;"!r2c"&amp;$C607,0),variables,2,0)</f>
        <v>10992</v>
      </c>
      <c r="H607" s="4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1.042</v>
      </c>
    </row>
    <row r="608" spans="1:8" x14ac:dyDescent="0.3">
      <c r="A608" s="38" t="s">
        <v>289</v>
      </c>
      <c r="B608" s="38">
        <f t="shared" si="991"/>
        <v>5</v>
      </c>
      <c r="C608" s="38">
        <f t="shared" si="992"/>
        <v>61</v>
      </c>
      <c r="E608" s="38">
        <f t="shared" ref="E608" si="1108">plan_id</f>
        <v>1536</v>
      </c>
      <c r="F608" s="38">
        <f t="shared" ca="1" si="994"/>
        <v>2002</v>
      </c>
      <c r="G608" s="38">
        <f t="shared" ref="G608" ca="1" si="1109">VLOOKUP(INDIRECT(CHAR(39)&amp;$A608&amp;CHAR(39)&amp;"!r2c"&amp;$C608,0),variables,2,0)</f>
        <v>10993</v>
      </c>
      <c r="H608" s="4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461344791</v>
      </c>
    </row>
    <row r="609" spans="1:8" x14ac:dyDescent="0.3">
      <c r="A609" s="38" t="s">
        <v>289</v>
      </c>
      <c r="B609" s="38">
        <f t="shared" si="991"/>
        <v>5</v>
      </c>
      <c r="C609" s="38">
        <f t="shared" si="992"/>
        <v>62</v>
      </c>
      <c r="E609" s="38">
        <f t="shared" ref="E609" si="1110">plan_id</f>
        <v>1536</v>
      </c>
      <c r="F609" s="38">
        <f t="shared" ca="1" si="994"/>
        <v>2002</v>
      </c>
      <c r="G609" s="38">
        <f t="shared" ref="G609" ca="1" si="1111">VLOOKUP(INDIRECT(CHAR(39)&amp;$A609&amp;CHAR(39)&amp;"!r2c"&amp;$C609,0),variables,2,0)</f>
        <v>10801</v>
      </c>
      <c r="H609" s="4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8" t="s">
        <v>289</v>
      </c>
      <c r="B610" s="38">
        <f t="shared" si="991"/>
        <v>5</v>
      </c>
      <c r="C610" s="38">
        <f t="shared" si="992"/>
        <v>63</v>
      </c>
      <c r="E610" s="38">
        <f t="shared" ref="E610" si="1112">plan_id</f>
        <v>1536</v>
      </c>
      <c r="F610" s="38">
        <f t="shared" ca="1" si="994"/>
        <v>2002</v>
      </c>
      <c r="G610" s="38">
        <f t="shared" ref="G610" ca="1" si="1113">VLOOKUP(INDIRECT(CHAR(39)&amp;$A610&amp;CHAR(39)&amp;"!r2c"&amp;$C610,0),variables,2,0)</f>
        <v>10802</v>
      </c>
      <c r="H610" s="4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8" t="s">
        <v>289</v>
      </c>
      <c r="B611" s="38">
        <f t="shared" si="991"/>
        <v>5</v>
      </c>
      <c r="C611" s="38">
        <f t="shared" si="992"/>
        <v>64</v>
      </c>
      <c r="E611" s="38">
        <f t="shared" ref="E611" si="1114">plan_id</f>
        <v>1536</v>
      </c>
      <c r="F611" s="38">
        <f t="shared" ca="1" si="994"/>
        <v>2002</v>
      </c>
      <c r="G611" s="38">
        <f t="shared" ref="G611" ca="1" si="1115">VLOOKUP(INDIRECT(CHAR(39)&amp;$A611&amp;CHAR(39)&amp;"!r2c"&amp;$C611,0),variables,2,0)</f>
        <v>10803</v>
      </c>
      <c r="H611" s="4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8" t="s">
        <v>289</v>
      </c>
      <c r="B612" s="38">
        <f t="shared" si="991"/>
        <v>5</v>
      </c>
      <c r="C612" s="38">
        <f t="shared" si="992"/>
        <v>65</v>
      </c>
      <c r="E612" s="38">
        <f t="shared" ref="E612" si="1116">plan_id</f>
        <v>1536</v>
      </c>
      <c r="F612" s="38">
        <f t="shared" ca="1" si="994"/>
        <v>2002</v>
      </c>
      <c r="G612" s="38">
        <f t="shared" ref="G612" ca="1" si="1117">VLOOKUP(INDIRECT(CHAR(39)&amp;$A612&amp;CHAR(39)&amp;"!r2c"&amp;$C612,0),variables,2,0)</f>
        <v>10804</v>
      </c>
      <c r="H612" s="4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8" t="s">
        <v>289</v>
      </c>
      <c r="B613" s="38">
        <f t="shared" si="991"/>
        <v>5</v>
      </c>
      <c r="C613" s="38">
        <f t="shared" si="992"/>
        <v>66</v>
      </c>
      <c r="E613" s="38">
        <f t="shared" ref="E613" si="1118">plan_id</f>
        <v>1536</v>
      </c>
      <c r="F613" s="38">
        <f t="shared" ca="1" si="994"/>
        <v>2002</v>
      </c>
      <c r="G613" s="38">
        <f t="shared" ref="G613" ca="1" si="1119">VLOOKUP(INDIRECT(CHAR(39)&amp;$A613&amp;CHAR(39)&amp;"!r2c"&amp;$C613,0),variables,2,0)</f>
        <v>10805</v>
      </c>
      <c r="H613" s="4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8" t="s">
        <v>289</v>
      </c>
      <c r="B614" s="38">
        <f t="shared" si="991"/>
        <v>5</v>
      </c>
      <c r="C614" s="38">
        <f t="shared" si="992"/>
        <v>67</v>
      </c>
      <c r="E614" s="38">
        <f t="shared" ref="E614" si="1120">plan_id</f>
        <v>1536</v>
      </c>
      <c r="F614" s="38">
        <f t="shared" ca="1" si="994"/>
        <v>2002</v>
      </c>
      <c r="G614" s="38">
        <f t="shared" ref="G614" ca="1" si="1121">VLOOKUP(INDIRECT(CHAR(39)&amp;$A614&amp;CHAR(39)&amp;"!r2c"&amp;$C614,0),variables,2,0)</f>
        <v>10806</v>
      </c>
      <c r="H614" s="4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8" t="s">
        <v>289</v>
      </c>
      <c r="B615" s="38">
        <f>B614</f>
        <v>5</v>
      </c>
      <c r="C615" s="38">
        <f t="shared" ref="C615:C678" si="1122">C524</f>
        <v>68</v>
      </c>
      <c r="E615" s="38">
        <f t="shared" ref="E615" si="1123">plan_id</f>
        <v>1536</v>
      </c>
      <c r="F615" s="38">
        <f t="shared" ca="1" si="994"/>
        <v>2002</v>
      </c>
      <c r="G615" s="38">
        <f t="shared" ref="G615" ca="1" si="1124">VLOOKUP(INDIRECT(CHAR(39)&amp;$A615&amp;CHAR(39)&amp;"!r2c"&amp;$C615,0),variables,2,0)</f>
        <v>10807</v>
      </c>
      <c r="H615" s="4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8" t="s">
        <v>289</v>
      </c>
      <c r="B616" s="38">
        <f t="shared" ref="B616:B640" si="1125">B615</f>
        <v>5</v>
      </c>
      <c r="C616" s="38">
        <f t="shared" si="1122"/>
        <v>69</v>
      </c>
      <c r="E616" s="38">
        <f t="shared" ref="E616" si="1126">plan_id</f>
        <v>1536</v>
      </c>
      <c r="F616" s="38">
        <f t="shared" ca="1" si="994"/>
        <v>2002</v>
      </c>
      <c r="G616" s="38">
        <f t="shared" ref="G616" ca="1" si="1127">VLOOKUP(INDIRECT(CHAR(39)&amp;$A616&amp;CHAR(39)&amp;"!r2c"&amp;$C616,0),variables,2,0)</f>
        <v>10808</v>
      </c>
      <c r="H616" s="4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8" t="s">
        <v>289</v>
      </c>
      <c r="B617" s="38">
        <f t="shared" si="1125"/>
        <v>5</v>
      </c>
      <c r="C617" s="38">
        <f t="shared" si="1122"/>
        <v>70</v>
      </c>
      <c r="E617" s="38">
        <f t="shared" ref="E617" si="1128">plan_id</f>
        <v>1536</v>
      </c>
      <c r="F617" s="38">
        <f t="shared" ca="1" si="994"/>
        <v>2002</v>
      </c>
      <c r="G617" s="38">
        <f t="shared" ref="G617" ca="1" si="1129">VLOOKUP(INDIRECT(CHAR(39)&amp;$A617&amp;CHAR(39)&amp;"!r2c"&amp;$C617,0),variables,2,0)</f>
        <v>10809</v>
      </c>
      <c r="H617" s="4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8" t="s">
        <v>289</v>
      </c>
      <c r="B618" s="38">
        <f t="shared" si="1125"/>
        <v>5</v>
      </c>
      <c r="C618" s="38">
        <f t="shared" si="1122"/>
        <v>71</v>
      </c>
      <c r="E618" s="38">
        <f t="shared" ref="E618" si="1130">plan_id</f>
        <v>1536</v>
      </c>
      <c r="F618" s="38">
        <f t="shared" ca="1" si="994"/>
        <v>2002</v>
      </c>
      <c r="G618" s="38">
        <f t="shared" ref="G618" ca="1" si="1131">VLOOKUP(INDIRECT(CHAR(39)&amp;$A618&amp;CHAR(39)&amp;"!r2c"&amp;$C618,0),variables,2,0)</f>
        <v>10810</v>
      </c>
      <c r="H618" s="4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8" t="s">
        <v>289</v>
      </c>
      <c r="B619" s="38">
        <f t="shared" si="1125"/>
        <v>5</v>
      </c>
      <c r="C619" s="38">
        <f t="shared" si="1122"/>
        <v>72</v>
      </c>
      <c r="E619" s="38">
        <f t="shared" ref="E619" si="1132">plan_id</f>
        <v>1536</v>
      </c>
      <c r="F619" s="38">
        <f t="shared" ca="1" si="994"/>
        <v>2002</v>
      </c>
      <c r="G619" s="38">
        <f t="shared" ref="G619" ca="1" si="1133">VLOOKUP(INDIRECT(CHAR(39)&amp;$A619&amp;CHAR(39)&amp;"!r2c"&amp;$C619,0),variables,2,0)</f>
        <v>10811</v>
      </c>
      <c r="H619" s="4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8" t="s">
        <v>289</v>
      </c>
      <c r="B620" s="38">
        <f t="shared" si="1125"/>
        <v>5</v>
      </c>
      <c r="C620" s="38">
        <f t="shared" si="1122"/>
        <v>73</v>
      </c>
      <c r="E620" s="38">
        <f t="shared" ref="E620" si="1134">plan_id</f>
        <v>1536</v>
      </c>
      <c r="F620" s="38">
        <f t="shared" ca="1" si="994"/>
        <v>2002</v>
      </c>
      <c r="G620" s="38">
        <f t="shared" ref="G620" ca="1" si="1135">VLOOKUP(INDIRECT(CHAR(39)&amp;$A620&amp;CHAR(39)&amp;"!r2c"&amp;$C620,0),variables,2,0)</f>
        <v>10812</v>
      </c>
      <c r="H620" s="4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8" t="s">
        <v>289</v>
      </c>
      <c r="B621" s="38">
        <f t="shared" si="1125"/>
        <v>5</v>
      </c>
      <c r="C621" s="38">
        <f t="shared" si="1122"/>
        <v>74</v>
      </c>
      <c r="E621" s="38">
        <f t="shared" ref="E621" si="1136">plan_id</f>
        <v>1536</v>
      </c>
      <c r="F621" s="38">
        <f t="shared" ca="1" si="994"/>
        <v>2002</v>
      </c>
      <c r="G621" s="38">
        <f t="shared" ref="G621" ca="1" si="1137">VLOOKUP(INDIRECT(CHAR(39)&amp;$A621&amp;CHAR(39)&amp;"!r2c"&amp;$C621,0),variables,2,0)</f>
        <v>10813</v>
      </c>
      <c r="H621" s="4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8" t="s">
        <v>289</v>
      </c>
      <c r="B622" s="38">
        <f t="shared" si="1125"/>
        <v>5</v>
      </c>
      <c r="C622" s="38">
        <f t="shared" si="1122"/>
        <v>75</v>
      </c>
      <c r="E622" s="38">
        <f t="shared" ref="E622" si="1138">plan_id</f>
        <v>1536</v>
      </c>
      <c r="F622" s="38">
        <f t="shared" ca="1" si="994"/>
        <v>2002</v>
      </c>
      <c r="G622" s="38">
        <f t="shared" ref="G622" ca="1" si="1139">VLOOKUP(INDIRECT(CHAR(39)&amp;$A622&amp;CHAR(39)&amp;"!r2c"&amp;$C622,0),variables,2,0)</f>
        <v>10814</v>
      </c>
      <c r="H622" s="4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8" t="s">
        <v>289</v>
      </c>
      <c r="B623" s="38">
        <f t="shared" si="1125"/>
        <v>5</v>
      </c>
      <c r="C623" s="38">
        <f t="shared" si="1122"/>
        <v>76</v>
      </c>
      <c r="E623" s="38">
        <f t="shared" ref="E623" si="1140">plan_id</f>
        <v>1536</v>
      </c>
      <c r="F623" s="38">
        <f t="shared" ca="1" si="994"/>
        <v>2002</v>
      </c>
      <c r="G623" s="38">
        <f t="shared" ref="G623" ca="1" si="1141">VLOOKUP(INDIRECT(CHAR(39)&amp;$A623&amp;CHAR(39)&amp;"!r2c"&amp;$C623,0),variables,2,0)</f>
        <v>10815</v>
      </c>
      <c r="H623" s="4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8" t="s">
        <v>289</v>
      </c>
      <c r="B624" s="38">
        <f t="shared" si="1125"/>
        <v>5</v>
      </c>
      <c r="C624" s="38">
        <f t="shared" si="1122"/>
        <v>77</v>
      </c>
      <c r="E624" s="38">
        <f t="shared" ref="E624" si="1142">plan_id</f>
        <v>1536</v>
      </c>
      <c r="F624" s="38">
        <f t="shared" ca="1" si="994"/>
        <v>2002</v>
      </c>
      <c r="G624" s="38">
        <f t="shared" ref="G624" ca="1" si="1143">VLOOKUP(INDIRECT(CHAR(39)&amp;$A624&amp;CHAR(39)&amp;"!r2c"&amp;$C624,0),variables,2,0)</f>
        <v>10816</v>
      </c>
      <c r="H624" s="4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8" t="s">
        <v>289</v>
      </c>
      <c r="B625" s="38">
        <f t="shared" si="1125"/>
        <v>5</v>
      </c>
      <c r="C625" s="38">
        <f t="shared" si="1122"/>
        <v>78</v>
      </c>
      <c r="E625" s="38">
        <f t="shared" ref="E625" si="1144">plan_id</f>
        <v>1536</v>
      </c>
      <c r="F625" s="38">
        <f t="shared" ca="1" si="994"/>
        <v>2002</v>
      </c>
      <c r="G625" s="38">
        <f t="shared" ref="G625" ca="1" si="1145">VLOOKUP(INDIRECT(CHAR(39)&amp;$A625&amp;CHAR(39)&amp;"!r2c"&amp;$C625,0),variables,2,0)</f>
        <v>10817</v>
      </c>
      <c r="H625" s="4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8" t="s">
        <v>289</v>
      </c>
      <c r="B626" s="38">
        <f t="shared" si="1125"/>
        <v>5</v>
      </c>
      <c r="C626" s="38">
        <f t="shared" si="1122"/>
        <v>79</v>
      </c>
      <c r="E626" s="38">
        <f t="shared" ref="E626" si="1146">plan_id</f>
        <v>1536</v>
      </c>
      <c r="F626" s="38">
        <f t="shared" ca="1" si="994"/>
        <v>2002</v>
      </c>
      <c r="G626" s="38">
        <f t="shared" ref="G626" ca="1" si="1147">VLOOKUP(INDIRECT(CHAR(39)&amp;$A626&amp;CHAR(39)&amp;"!r2c"&amp;$C626,0),variables,2,0)</f>
        <v>10818</v>
      </c>
      <c r="H626" s="4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8" t="s">
        <v>289</v>
      </c>
      <c r="B627" s="38">
        <f t="shared" si="1125"/>
        <v>5</v>
      </c>
      <c r="C627" s="38">
        <f t="shared" si="1122"/>
        <v>80</v>
      </c>
      <c r="E627" s="38">
        <f t="shared" ref="E627" si="1148">plan_id</f>
        <v>1536</v>
      </c>
      <c r="F627" s="38">
        <f t="shared" ca="1" si="994"/>
        <v>2002</v>
      </c>
      <c r="G627" s="38">
        <f t="shared" ref="G627" ca="1" si="1149">VLOOKUP(INDIRECT(CHAR(39)&amp;$A627&amp;CHAR(39)&amp;"!r2c"&amp;$C627,0),variables,2,0)</f>
        <v>10819</v>
      </c>
      <c r="H627" s="4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8" t="s">
        <v>289</v>
      </c>
      <c r="B628" s="38">
        <f t="shared" si="1125"/>
        <v>5</v>
      </c>
      <c r="C628" s="38">
        <f t="shared" si="1122"/>
        <v>81</v>
      </c>
      <c r="E628" s="38">
        <f t="shared" ref="E628" si="1150">plan_id</f>
        <v>1536</v>
      </c>
      <c r="F628" s="38">
        <f t="shared" ca="1" si="994"/>
        <v>2002</v>
      </c>
      <c r="G628" s="38">
        <f t="shared" ref="G628" ca="1" si="1151">VLOOKUP(INDIRECT(CHAR(39)&amp;$A628&amp;CHAR(39)&amp;"!r2c"&amp;$C628,0),variables,2,0)</f>
        <v>10820</v>
      </c>
      <c r="H628" s="4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8" t="s">
        <v>289</v>
      </c>
      <c r="B629" s="38">
        <f t="shared" si="1125"/>
        <v>5</v>
      </c>
      <c r="C629" s="38">
        <f t="shared" si="1122"/>
        <v>82</v>
      </c>
      <c r="E629" s="38">
        <f t="shared" ref="E629" si="1152">plan_id</f>
        <v>1536</v>
      </c>
      <c r="F629" s="38">
        <f t="shared" ca="1" si="994"/>
        <v>2002</v>
      </c>
      <c r="G629" s="38">
        <f t="shared" ref="G629" ca="1" si="1153">VLOOKUP(INDIRECT(CHAR(39)&amp;$A629&amp;CHAR(39)&amp;"!r2c"&amp;$C629,0),variables,2,0)</f>
        <v>10821</v>
      </c>
      <c r="H629" s="4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8" t="s">
        <v>289</v>
      </c>
      <c r="B630" s="38">
        <f t="shared" si="1125"/>
        <v>5</v>
      </c>
      <c r="C630" s="38">
        <f t="shared" si="1122"/>
        <v>83</v>
      </c>
      <c r="E630" s="38">
        <f t="shared" ref="E630" si="1154">plan_id</f>
        <v>1536</v>
      </c>
      <c r="F630" s="38">
        <f t="shared" ca="1" si="994"/>
        <v>2002</v>
      </c>
      <c r="G630" s="38">
        <f t="shared" ref="G630" ca="1" si="1155">VLOOKUP(INDIRECT(CHAR(39)&amp;$A630&amp;CHAR(39)&amp;"!r2c"&amp;$C630,0),variables,2,0)</f>
        <v>10822</v>
      </c>
      <c r="H630" s="4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8" t="s">
        <v>289</v>
      </c>
      <c r="B631" s="38">
        <f t="shared" si="1125"/>
        <v>5</v>
      </c>
      <c r="C631" s="38">
        <f t="shared" si="1122"/>
        <v>84</v>
      </c>
      <c r="E631" s="38">
        <f t="shared" ref="E631" si="1156">plan_id</f>
        <v>1536</v>
      </c>
      <c r="F631" s="38">
        <f t="shared" ca="1" si="994"/>
        <v>2002</v>
      </c>
      <c r="G631" s="38">
        <f t="shared" ref="G631" ca="1" si="1157">VLOOKUP(INDIRECT(CHAR(39)&amp;$A631&amp;CHAR(39)&amp;"!r2c"&amp;$C631,0),variables,2,0)</f>
        <v>10829</v>
      </c>
      <c r="H631" s="4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8" t="s">
        <v>289</v>
      </c>
      <c r="B632" s="38">
        <f t="shared" si="1125"/>
        <v>5</v>
      </c>
      <c r="C632" s="38">
        <f t="shared" si="1122"/>
        <v>85</v>
      </c>
      <c r="E632" s="38">
        <f t="shared" ref="E632" si="1158">plan_id</f>
        <v>1536</v>
      </c>
      <c r="F632" s="38">
        <f t="shared" ca="1" si="994"/>
        <v>2002</v>
      </c>
      <c r="G632" s="38">
        <f t="shared" ref="G632" ca="1" si="1159">VLOOKUP(INDIRECT(CHAR(39)&amp;$A632&amp;CHAR(39)&amp;"!r2c"&amp;$C632,0),variables,2,0)</f>
        <v>10823</v>
      </c>
      <c r="H632" s="4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8" t="s">
        <v>289</v>
      </c>
      <c r="B633" s="38">
        <f t="shared" si="1125"/>
        <v>5</v>
      </c>
      <c r="C633" s="38">
        <f t="shared" si="1122"/>
        <v>86</v>
      </c>
      <c r="E633" s="38">
        <f t="shared" ref="E633" si="1160">plan_id</f>
        <v>1536</v>
      </c>
      <c r="F633" s="38">
        <f t="shared" ca="1" si="994"/>
        <v>2002</v>
      </c>
      <c r="G633" s="38">
        <f t="shared" ref="G633" ca="1" si="1161">VLOOKUP(INDIRECT(CHAR(39)&amp;$A633&amp;CHAR(39)&amp;"!r2c"&amp;$C633,0),variables,2,0)</f>
        <v>10798</v>
      </c>
      <c r="H633" s="4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8" t="s">
        <v>289</v>
      </c>
      <c r="B634" s="38">
        <f t="shared" si="1125"/>
        <v>5</v>
      </c>
      <c r="C634" s="38">
        <f t="shared" si="1122"/>
        <v>87</v>
      </c>
      <c r="E634" s="38">
        <f t="shared" ref="E634" si="1162">plan_id</f>
        <v>1536</v>
      </c>
      <c r="F634" s="38">
        <f t="shared" ca="1" si="994"/>
        <v>2002</v>
      </c>
      <c r="G634" s="38">
        <f t="shared" ref="G634" ca="1" si="1163">VLOOKUP(INDIRECT(CHAR(39)&amp;$A634&amp;CHAR(39)&amp;"!r2c"&amp;$C634,0),variables,2,0)</f>
        <v>10799</v>
      </c>
      <c r="H634" s="4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8" t="s">
        <v>289</v>
      </c>
      <c r="B635" s="38">
        <f t="shared" si="1125"/>
        <v>5</v>
      </c>
      <c r="C635" s="38">
        <f t="shared" si="1122"/>
        <v>88</v>
      </c>
      <c r="E635" s="38">
        <f t="shared" ref="E635" si="1164">plan_id</f>
        <v>1536</v>
      </c>
      <c r="F635" s="38">
        <f t="shared" ca="1" si="994"/>
        <v>2002</v>
      </c>
      <c r="G635" s="38">
        <f t="shared" ref="G635" ca="1" si="1165">VLOOKUP(INDIRECT(CHAR(39)&amp;$A635&amp;CHAR(39)&amp;"!r2c"&amp;$C635,0),variables,2,0)</f>
        <v>10800</v>
      </c>
      <c r="H635" s="4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8" t="s">
        <v>289</v>
      </c>
      <c r="B636" s="38">
        <f t="shared" si="1125"/>
        <v>5</v>
      </c>
      <c r="C636" s="38">
        <f t="shared" si="1122"/>
        <v>89</v>
      </c>
      <c r="E636" s="38">
        <f t="shared" ref="E636" si="1166">plan_id</f>
        <v>1536</v>
      </c>
      <c r="F636" s="38">
        <f t="shared" ca="1" si="994"/>
        <v>2002</v>
      </c>
      <c r="G636" s="38">
        <f t="shared" ref="G636" ca="1" si="1167">VLOOKUP(INDIRECT(CHAR(39)&amp;$A636&amp;CHAR(39)&amp;"!r2c"&amp;$C636,0),variables,2,0)</f>
        <v>10824</v>
      </c>
      <c r="H636" s="4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8" t="s">
        <v>289</v>
      </c>
      <c r="B637" s="38">
        <f t="shared" si="1125"/>
        <v>5</v>
      </c>
      <c r="C637" s="38">
        <f t="shared" si="1122"/>
        <v>90</v>
      </c>
      <c r="E637" s="38">
        <f t="shared" ref="E637" si="1168">plan_id</f>
        <v>1536</v>
      </c>
      <c r="F637" s="38">
        <f t="shared" ca="1" si="994"/>
        <v>2002</v>
      </c>
      <c r="G637" s="38">
        <f t="shared" ref="G637" ca="1" si="1169">VLOOKUP(INDIRECT(CHAR(39)&amp;$A637&amp;CHAR(39)&amp;"!r2c"&amp;$C637,0),variables,2,0)</f>
        <v>10825</v>
      </c>
      <c r="H637" s="4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8" t="s">
        <v>289</v>
      </c>
      <c r="B638" s="38">
        <f t="shared" si="1125"/>
        <v>5</v>
      </c>
      <c r="C638" s="38">
        <f t="shared" si="1122"/>
        <v>91</v>
      </c>
      <c r="E638" s="38">
        <f t="shared" ref="E638" si="1170">plan_id</f>
        <v>1536</v>
      </c>
      <c r="F638" s="38">
        <f t="shared" ca="1" si="994"/>
        <v>2002</v>
      </c>
      <c r="G638" s="38">
        <f t="shared" ref="G638" ca="1" si="1171">VLOOKUP(INDIRECT(CHAR(39)&amp;$A638&amp;CHAR(39)&amp;"!r2c"&amp;$C638,0),variables,2,0)</f>
        <v>10826</v>
      </c>
      <c r="H638" s="4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8" t="s">
        <v>289</v>
      </c>
      <c r="B639" s="38">
        <f t="shared" si="1125"/>
        <v>5</v>
      </c>
      <c r="C639" s="38">
        <f t="shared" si="1122"/>
        <v>92</v>
      </c>
      <c r="E639" s="38">
        <f t="shared" ref="E639" si="1172">plan_id</f>
        <v>1536</v>
      </c>
      <c r="F639" s="38">
        <f t="shared" ca="1" si="994"/>
        <v>2002</v>
      </c>
      <c r="G639" s="38">
        <f t="shared" ref="G639" ca="1" si="1173">VLOOKUP(INDIRECT(CHAR(39)&amp;$A639&amp;CHAR(39)&amp;"!r2c"&amp;$C639,0),variables,2,0)</f>
        <v>10828</v>
      </c>
      <c r="H639" s="4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8" t="s">
        <v>289</v>
      </c>
      <c r="B640" s="38">
        <f t="shared" si="1125"/>
        <v>5</v>
      </c>
      <c r="C640" s="38">
        <f t="shared" si="1122"/>
        <v>93</v>
      </c>
      <c r="E640" s="38">
        <f t="shared" ref="E640" si="1174">plan_id</f>
        <v>1536</v>
      </c>
      <c r="F640" s="38">
        <f t="shared" ca="1" si="994"/>
        <v>2002</v>
      </c>
      <c r="G640" s="38">
        <f t="shared" ref="G640" ca="1" si="1175">VLOOKUP(INDIRECT(CHAR(39)&amp;$A640&amp;CHAR(39)&amp;"!r2c"&amp;$C640,0),variables,2,0)</f>
        <v>10827</v>
      </c>
      <c r="H640" s="4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8" t="s">
        <v>289</v>
      </c>
      <c r="B641" s="38">
        <f t="shared" ref="B641:B704" si="1176">B576+1</f>
        <v>6</v>
      </c>
      <c r="C641" s="38">
        <f t="shared" si="1122"/>
        <v>3</v>
      </c>
      <c r="E641" s="38">
        <f t="shared" ref="E641" si="1177">plan_id</f>
        <v>1536</v>
      </c>
      <c r="F641" s="38">
        <f t="shared" ca="1" si="994"/>
        <v>2003</v>
      </c>
      <c r="G641" s="38">
        <f t="shared" ref="G641" ca="1" si="1178">VLOOKUP(INDIRECT(CHAR(39)&amp;$A641&amp;CHAR(39)&amp;"!r2c"&amp;$C641,0),variables,2,0)</f>
        <v>10703</v>
      </c>
      <c r="H641" s="4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">
      <c r="A642" s="38" t="s">
        <v>289</v>
      </c>
      <c r="B642" s="38">
        <f t="shared" si="1176"/>
        <v>6</v>
      </c>
      <c r="C642" s="38">
        <f t="shared" si="1122"/>
        <v>4</v>
      </c>
      <c r="E642" s="38">
        <f t="shared" ref="E642" si="1179">plan_id</f>
        <v>1536</v>
      </c>
      <c r="F642" s="38">
        <f t="shared" ca="1" si="994"/>
        <v>2003</v>
      </c>
      <c r="G642" s="38">
        <f t="shared" ref="G642" ca="1" si="1180">VLOOKUP(INDIRECT(CHAR(39)&amp;$A642&amp;CHAR(39)&amp;"!r2c"&amp;$C642,0),variables,2,0)</f>
        <v>10845</v>
      </c>
      <c r="H642" s="41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THE SEGAL COMPANY</v>
      </c>
    </row>
    <row r="643" spans="1:8" x14ac:dyDescent="0.3">
      <c r="A643" s="38" t="s">
        <v>289</v>
      </c>
      <c r="B643" s="38">
        <f t="shared" si="1176"/>
        <v>6</v>
      </c>
      <c r="C643" s="38">
        <f t="shared" si="1122"/>
        <v>5</v>
      </c>
      <c r="E643" s="38">
        <f t="shared" ref="E643" si="1181">plan_id</f>
        <v>1536</v>
      </c>
      <c r="F643" s="38">
        <f t="shared" ca="1" si="994"/>
        <v>2003</v>
      </c>
      <c r="G643" s="38">
        <f t="shared" ref="G643" ca="1" si="1182">VLOOKUP(INDIRECT(CHAR(39)&amp;$A643&amp;CHAR(39)&amp;"!r2c"&amp;$C643,0),variables,2,0)</f>
        <v>10924</v>
      </c>
      <c r="H643" s="4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9.0999999999999998E-2</v>
      </c>
    </row>
    <row r="644" spans="1:8" x14ac:dyDescent="0.3">
      <c r="A644" s="38" t="s">
        <v>289</v>
      </c>
      <c r="B644" s="38">
        <f t="shared" si="1176"/>
        <v>6</v>
      </c>
      <c r="C644" s="38">
        <f t="shared" si="1122"/>
        <v>6</v>
      </c>
      <c r="E644" s="38">
        <f t="shared" ref="E644" si="1183">plan_id</f>
        <v>1536</v>
      </c>
      <c r="F644" s="38">
        <f t="shared" ref="F644:F736" ca="1" si="1184">INDIRECT(CHAR(39)&amp;$A644&amp;CHAR(39)&amp;"!r"&amp;$B644&amp;"c2",0)</f>
        <v>2003</v>
      </c>
      <c r="G644" s="38">
        <f t="shared" ref="G644" ca="1" si="1185">VLOOKUP(INDIRECT(CHAR(39)&amp;$A644&amp;CHAR(39)&amp;"!r2c"&amp;$C644,0),variables,2,0)</f>
        <v>10925</v>
      </c>
      <c r="H644" s="4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5.2400000000000002E-2</v>
      </c>
    </row>
    <row r="645" spans="1:8" x14ac:dyDescent="0.3">
      <c r="A645" s="38" t="s">
        <v>289</v>
      </c>
      <c r="B645" s="38">
        <f t="shared" si="1176"/>
        <v>6</v>
      </c>
      <c r="C645" s="38">
        <f t="shared" si="1122"/>
        <v>7</v>
      </c>
      <c r="E645" s="38">
        <f t="shared" ref="E645" si="1186">plan_id</f>
        <v>1536</v>
      </c>
      <c r="F645" s="38">
        <f t="shared" ca="1" si="1184"/>
        <v>2003</v>
      </c>
      <c r="G645" s="38">
        <f t="shared" ref="G645" ca="1" si="1187">VLOOKUP(INDIRECT(CHAR(39)&amp;$A645&amp;CHAR(39)&amp;"!r2c"&amp;$C645,0),variables,2,0)</f>
        <v>10926</v>
      </c>
      <c r="H645" s="4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4.0099999999999997E-2</v>
      </c>
    </row>
    <row r="646" spans="1:8" x14ac:dyDescent="0.3">
      <c r="A646" s="38" t="s">
        <v>289</v>
      </c>
      <c r="B646" s="38">
        <f t="shared" si="1176"/>
        <v>6</v>
      </c>
      <c r="C646" s="38">
        <f t="shared" si="1122"/>
        <v>8</v>
      </c>
      <c r="E646" s="38">
        <f t="shared" ref="E646" si="1188">plan_id</f>
        <v>1536</v>
      </c>
      <c r="F646" s="38">
        <f t="shared" ca="1" si="1184"/>
        <v>2003</v>
      </c>
      <c r="G646" s="38">
        <f t="shared" ref="G646" ca="1" si="1189">VLOOKUP(INDIRECT(CHAR(39)&amp;$A646&amp;CHAR(39)&amp;"!r2c"&amp;$C646,0),variables,2,0)</f>
        <v>10704</v>
      </c>
      <c r="H646" s="4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1554554</v>
      </c>
    </row>
    <row r="647" spans="1:8" x14ac:dyDescent="0.3">
      <c r="A647" s="38" t="s">
        <v>289</v>
      </c>
      <c r="B647" s="38">
        <f t="shared" si="1176"/>
        <v>6</v>
      </c>
      <c r="C647" s="38">
        <f t="shared" si="1122"/>
        <v>9</v>
      </c>
      <c r="E647" s="38">
        <f t="shared" ref="E647" si="1190">plan_id</f>
        <v>1536</v>
      </c>
      <c r="F647" s="38">
        <f t="shared" ca="1" si="1184"/>
        <v>2003</v>
      </c>
      <c r="G647" s="38">
        <f t="shared" ref="G647" ca="1" si="1191">VLOOKUP(INDIRECT(CHAR(39)&amp;$A647&amp;CHAR(39)&amp;"!r2c"&amp;$C647,0),variables,2,0)</f>
        <v>10928</v>
      </c>
      <c r="H647" s="4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3.3E-3</v>
      </c>
    </row>
    <row r="648" spans="1:8" x14ac:dyDescent="0.3">
      <c r="A648" s="38" t="s">
        <v>289</v>
      </c>
      <c r="B648" s="38">
        <f t="shared" si="1176"/>
        <v>6</v>
      </c>
      <c r="C648" s="38">
        <f t="shared" si="1122"/>
        <v>10</v>
      </c>
      <c r="E648" s="38">
        <f t="shared" ref="E648" si="1192">plan_id</f>
        <v>1536</v>
      </c>
      <c r="F648" s="38">
        <f t="shared" ca="1" si="1184"/>
        <v>2003</v>
      </c>
      <c r="G648" s="38">
        <f t="shared" ref="G648" ca="1" si="1193">VLOOKUP(INDIRECT(CHAR(39)&amp;$A648&amp;CHAR(39)&amp;"!r2c"&amp;$C648,0),variables,2,0)</f>
        <v>10929</v>
      </c>
      <c r="H648" s="4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3.3E-3</v>
      </c>
    </row>
    <row r="649" spans="1:8" x14ac:dyDescent="0.3">
      <c r="A649" s="38" t="s">
        <v>289</v>
      </c>
      <c r="B649" s="38">
        <f t="shared" si="1176"/>
        <v>6</v>
      </c>
      <c r="C649" s="38">
        <f t="shared" si="1122"/>
        <v>11</v>
      </c>
      <c r="E649" s="38">
        <f t="shared" ref="E649" si="1194">plan_id</f>
        <v>1536</v>
      </c>
      <c r="F649" s="38">
        <f t="shared" ca="1" si="1184"/>
        <v>2003</v>
      </c>
      <c r="G649" s="38">
        <f t="shared" ref="G649" ca="1" si="1195">VLOOKUP(INDIRECT(CHAR(39)&amp;$A649&amp;CHAR(39)&amp;"!r2c"&amp;$C649,0),variables,2,0)</f>
        <v>10930</v>
      </c>
      <c r="H649" s="4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8" t="s">
        <v>289</v>
      </c>
      <c r="B650" s="38">
        <f t="shared" si="1176"/>
        <v>6</v>
      </c>
      <c r="C650" s="38">
        <f t="shared" si="1122"/>
        <v>12</v>
      </c>
      <c r="E650" s="38">
        <f t="shared" ref="E650" si="1196">plan_id</f>
        <v>1536</v>
      </c>
      <c r="F650" s="38">
        <f t="shared" ca="1" si="1184"/>
        <v>2003</v>
      </c>
      <c r="G650" s="38">
        <f t="shared" ref="G650" ca="1" si="1197">VLOOKUP(INDIRECT(CHAR(39)&amp;$A650&amp;CHAR(39)&amp;"!r2c"&amp;$C650,0),variables,2,0)</f>
        <v>10705</v>
      </c>
      <c r="H650" s="4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18265346</v>
      </c>
    </row>
    <row r="651" spans="1:8" x14ac:dyDescent="0.3">
      <c r="A651" s="38" t="s">
        <v>289</v>
      </c>
      <c r="B651" s="38">
        <f t="shared" si="1176"/>
        <v>6</v>
      </c>
      <c r="C651" s="38">
        <f t="shared" si="1122"/>
        <v>13</v>
      </c>
      <c r="E651" s="38">
        <f t="shared" ref="E651" si="1198">plan_id</f>
        <v>1536</v>
      </c>
      <c r="F651" s="38">
        <f t="shared" ca="1" si="1184"/>
        <v>2003</v>
      </c>
      <c r="G651" s="38">
        <f t="shared" ref="G651" ca="1" si="1199">VLOOKUP(INDIRECT(CHAR(39)&amp;$A651&amp;CHAR(39)&amp;"!r2c"&amp;$C651,0),variables,2,0)</f>
        <v>10842</v>
      </c>
      <c r="H651" s="4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19212733</v>
      </c>
    </row>
    <row r="652" spans="1:8" x14ac:dyDescent="0.3">
      <c r="A652" s="38" t="s">
        <v>289</v>
      </c>
      <c r="B652" s="38">
        <f t="shared" si="1176"/>
        <v>6</v>
      </c>
      <c r="C652" s="38">
        <f t="shared" si="1122"/>
        <v>14</v>
      </c>
      <c r="E652" s="38">
        <f t="shared" ref="E652" si="1200">plan_id</f>
        <v>1536</v>
      </c>
      <c r="F652" s="38">
        <f t="shared" ca="1" si="1184"/>
        <v>2003</v>
      </c>
      <c r="G652" s="38">
        <f t="shared" ref="G652" ca="1" si="1201">VLOOKUP(INDIRECT(CHAR(39)&amp;$A652&amp;CHAR(39)&amp;"!r2c"&amp;$C652,0),variables,2,0)</f>
        <v>10843</v>
      </c>
      <c r="H652" s="41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Main system- 4.12%; Judges- 14.52%; National guard- 8.33%</v>
      </c>
    </row>
    <row r="653" spans="1:8" x14ac:dyDescent="0.3">
      <c r="A653" s="38" t="s">
        <v>289</v>
      </c>
      <c r="B653" s="38">
        <f t="shared" si="1176"/>
        <v>6</v>
      </c>
      <c r="C653" s="38">
        <f t="shared" si="1122"/>
        <v>15</v>
      </c>
      <c r="E653" s="38">
        <f t="shared" ref="E653" si="1202">plan_id</f>
        <v>1536</v>
      </c>
      <c r="F653" s="38">
        <f t="shared" ca="1" si="1184"/>
        <v>2003</v>
      </c>
      <c r="G653" s="38">
        <f t="shared" ref="G653" ca="1" si="1203">VLOOKUP(INDIRECT(CHAR(39)&amp;$A653&amp;CHAR(39)&amp;"!r2c"&amp;$C653,0),variables,2,0)</f>
        <v>10931</v>
      </c>
      <c r="H653" s="4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8" t="s">
        <v>289</v>
      </c>
      <c r="B654" s="38">
        <f t="shared" si="1176"/>
        <v>6</v>
      </c>
      <c r="C654" s="38">
        <f t="shared" si="1122"/>
        <v>16</v>
      </c>
      <c r="E654" s="38">
        <f t="shared" ref="E654" si="1204">plan_id</f>
        <v>1536</v>
      </c>
      <c r="F654" s="38">
        <f t="shared" ca="1" si="1184"/>
        <v>2003</v>
      </c>
      <c r="G654" s="38">
        <f t="shared" ref="G654" ca="1" si="1205">VLOOKUP(INDIRECT(CHAR(39)&amp;$A654&amp;CHAR(39)&amp;"!r2c"&amp;$C654,0),variables,2,0)</f>
        <v>10932</v>
      </c>
      <c r="H654" s="4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8" t="s">
        <v>289</v>
      </c>
      <c r="B655" s="38">
        <f t="shared" si="1176"/>
        <v>6</v>
      </c>
      <c r="C655" s="38">
        <f t="shared" si="1122"/>
        <v>17</v>
      </c>
      <c r="E655" s="38">
        <f t="shared" ref="E655" si="1206">plan_id</f>
        <v>1536</v>
      </c>
      <c r="F655" s="38">
        <f t="shared" ca="1" si="1184"/>
        <v>2003</v>
      </c>
      <c r="G655" s="38">
        <f t="shared" ref="G655" ca="1" si="1207">VLOOKUP(INDIRECT(CHAR(39)&amp;$A655&amp;CHAR(39)&amp;"!r2c"&amp;$C655,0),variables,2,0)</f>
        <v>10933</v>
      </c>
      <c r="H655" s="4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5.57E-2</v>
      </c>
    </row>
    <row r="656" spans="1:8" x14ac:dyDescent="0.3">
      <c r="A656" s="38" t="s">
        <v>289</v>
      </c>
      <c r="B656" s="38">
        <f t="shared" si="1176"/>
        <v>6</v>
      </c>
      <c r="C656" s="38">
        <f t="shared" si="1122"/>
        <v>18</v>
      </c>
      <c r="E656" s="38">
        <f t="shared" ref="E656" si="1208">plan_id</f>
        <v>1536</v>
      </c>
      <c r="F656" s="38">
        <f t="shared" ca="1" si="1184"/>
        <v>2003</v>
      </c>
      <c r="G656" s="38">
        <f t="shared" ref="G656" ca="1" si="1209">VLOOKUP(INDIRECT(CHAR(39)&amp;$A656&amp;CHAR(39)&amp;"!r2c"&amp;$C656,0),variables,2,0)</f>
        <v>10934</v>
      </c>
      <c r="H656" s="4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4.0099999999999997E-2</v>
      </c>
    </row>
    <row r="657" spans="1:8" x14ac:dyDescent="0.3">
      <c r="A657" s="38" t="s">
        <v>289</v>
      </c>
      <c r="B657" s="38">
        <f t="shared" si="1176"/>
        <v>6</v>
      </c>
      <c r="C657" s="38">
        <f t="shared" si="1122"/>
        <v>19</v>
      </c>
      <c r="E657" s="38">
        <f t="shared" ref="E657" si="1210">plan_id</f>
        <v>1536</v>
      </c>
      <c r="F657" s="38">
        <f t="shared" ca="1" si="1184"/>
        <v>2003</v>
      </c>
      <c r="G657" s="38">
        <f t="shared" ref="G657" ca="1" si="1211">VLOOKUP(INDIRECT(CHAR(39)&amp;$A657&amp;CHAR(39)&amp;"!r2c"&amp;$C657,0),variables,2,0)</f>
        <v>10935</v>
      </c>
      <c r="H657" s="41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38" t="s">
        <v>289</v>
      </c>
      <c r="B658" s="38">
        <f t="shared" si="1176"/>
        <v>6</v>
      </c>
      <c r="C658" s="38">
        <f t="shared" si="1122"/>
        <v>20</v>
      </c>
      <c r="E658" s="38">
        <f t="shared" ref="E658" si="1212">plan_id</f>
        <v>1536</v>
      </c>
      <c r="F658" s="38">
        <f t="shared" ca="1" si="1184"/>
        <v>2003</v>
      </c>
      <c r="G658" s="38">
        <f t="shared" ref="G658" ca="1" si="1213">VLOOKUP(INDIRECT(CHAR(39)&amp;$A658&amp;CHAR(39)&amp;"!r2c"&amp;$C658,0),variables,2,0)</f>
        <v>10937</v>
      </c>
      <c r="H658" s="4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8" t="s">
        <v>289</v>
      </c>
      <c r="B659" s="38">
        <f t="shared" si="1176"/>
        <v>6</v>
      </c>
      <c r="C659" s="38">
        <f t="shared" si="1122"/>
        <v>21</v>
      </c>
      <c r="E659" s="38">
        <f t="shared" ref="E659" si="1214">plan_id</f>
        <v>1536</v>
      </c>
      <c r="F659" s="38">
        <f t="shared" ca="1" si="1184"/>
        <v>2003</v>
      </c>
      <c r="G659" s="38">
        <f t="shared" ref="G659" ca="1" si="1215">VLOOKUP(INDIRECT(CHAR(39)&amp;$A659&amp;CHAR(39)&amp;"!r2c"&amp;$C659,0),variables,2,0)</f>
        <v>10938</v>
      </c>
      <c r="H659" s="4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8" t="s">
        <v>289</v>
      </c>
      <c r="B660" s="38">
        <f t="shared" si="1176"/>
        <v>6</v>
      </c>
      <c r="C660" s="38">
        <f t="shared" si="1122"/>
        <v>22</v>
      </c>
      <c r="E660" s="38">
        <f t="shared" ref="E660" si="1216">plan_id</f>
        <v>1536</v>
      </c>
      <c r="F660" s="38">
        <f t="shared" ca="1" si="1184"/>
        <v>2003</v>
      </c>
      <c r="G660" s="38">
        <f t="shared" ref="G660" ca="1" si="1217">VLOOKUP(INDIRECT(CHAR(39)&amp;$A660&amp;CHAR(39)&amp;"!r2c"&amp;$C660,0),variables,2,0)</f>
        <v>11007</v>
      </c>
      <c r="H660" s="41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Main System:2% of FAC times service; Judges:3.5% of FAC for first 10 yrs of service,2.8%-next 10 yrs,1.25% - excess of 20 yrs;National Guard:2% of FAC times service</v>
      </c>
    </row>
    <row r="661" spans="1:8" x14ac:dyDescent="0.3">
      <c r="A661" s="38" t="s">
        <v>289</v>
      </c>
      <c r="B661" s="38">
        <f t="shared" si="1176"/>
        <v>6</v>
      </c>
      <c r="C661" s="38">
        <f t="shared" si="1122"/>
        <v>23</v>
      </c>
      <c r="E661" s="38">
        <f t="shared" ref="E661" si="1218">plan_id</f>
        <v>1536</v>
      </c>
      <c r="F661" s="38">
        <f t="shared" ca="1" si="1184"/>
        <v>2003</v>
      </c>
      <c r="G661" s="38">
        <f t="shared" ref="G661" ca="1" si="1219">VLOOKUP(INDIRECT(CHAR(39)&amp;$A661&amp;CHAR(39)&amp;"!r2c"&amp;$C661,0),variables,2,0)</f>
        <v>10941</v>
      </c>
      <c r="H661" s="41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</v>
      </c>
    </row>
    <row r="662" spans="1:8" x14ac:dyDescent="0.3">
      <c r="A662" s="38" t="s">
        <v>289</v>
      </c>
      <c r="B662" s="38">
        <f t="shared" si="1176"/>
        <v>6</v>
      </c>
      <c r="C662" s="38">
        <f t="shared" si="1122"/>
        <v>24</v>
      </c>
      <c r="E662" s="38">
        <f t="shared" ref="E662" si="1220">plan_id</f>
        <v>1536</v>
      </c>
      <c r="F662" s="38">
        <f t="shared" ca="1" si="1184"/>
        <v>2003</v>
      </c>
      <c r="G662" s="38">
        <f t="shared" ref="G662" ca="1" si="1221">VLOOKUP(INDIRECT(CHAR(39)&amp;$A662&amp;CHAR(39)&amp;"!r2c"&amp;$C662,0),variables,2,0)</f>
        <v>10942</v>
      </c>
      <c r="H662" s="41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38" t="s">
        <v>289</v>
      </c>
      <c r="B663" s="38">
        <f t="shared" si="1176"/>
        <v>6</v>
      </c>
      <c r="C663" s="38">
        <f t="shared" si="1122"/>
        <v>25</v>
      </c>
      <c r="E663" s="38">
        <f t="shared" ref="E663" si="1222">plan_id</f>
        <v>1536</v>
      </c>
      <c r="F663" s="38">
        <f t="shared" ca="1" si="1184"/>
        <v>2003</v>
      </c>
      <c r="G663" s="38">
        <f t="shared" ref="G663" ca="1" si="1223">VLOOKUP(INDIRECT(CHAR(39)&amp;$A663&amp;CHAR(39)&amp;"!r2c"&amp;$C663,0),variables,2,0)</f>
        <v>10701</v>
      </c>
      <c r="H663" s="4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8" t="s">
        <v>289</v>
      </c>
      <c r="B664" s="38">
        <f t="shared" si="1176"/>
        <v>6</v>
      </c>
      <c r="C664" s="38">
        <f t="shared" si="1122"/>
        <v>26</v>
      </c>
      <c r="E664" s="38">
        <f t="shared" ref="E664" si="1224">plan_id</f>
        <v>1536</v>
      </c>
      <c r="F664" s="38">
        <f t="shared" ca="1" si="1184"/>
        <v>2003</v>
      </c>
      <c r="G664" s="38">
        <f t="shared" ref="G664" ca="1" si="1225">VLOOKUP(INDIRECT(CHAR(39)&amp;$A664&amp;CHAR(39)&amp;"!r2c"&amp;$C664,0),variables,2,0)</f>
        <v>10702</v>
      </c>
      <c r="H664" s="4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8" t="s">
        <v>289</v>
      </c>
      <c r="B665" s="38">
        <f t="shared" si="1176"/>
        <v>6</v>
      </c>
      <c r="C665" s="38">
        <f t="shared" si="1122"/>
        <v>27</v>
      </c>
      <c r="E665" s="38">
        <f t="shared" ref="E665" si="1226">plan_id</f>
        <v>1536</v>
      </c>
      <c r="F665" s="38">
        <f t="shared" ca="1" si="1184"/>
        <v>2003</v>
      </c>
      <c r="G665" s="38">
        <f t="shared" ref="G665" ca="1" si="1227">VLOOKUP(INDIRECT(CHAR(39)&amp;$A665&amp;CHAR(39)&amp;"!r2c"&amp;$C665,0),variables,2,0)</f>
        <v>10943</v>
      </c>
      <c r="H665" s="4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8" t="s">
        <v>289</v>
      </c>
      <c r="B666" s="38">
        <f t="shared" si="1176"/>
        <v>6</v>
      </c>
      <c r="C666" s="38">
        <f t="shared" si="1122"/>
        <v>28</v>
      </c>
      <c r="E666" s="38">
        <f t="shared" ref="E666" si="1228">plan_id</f>
        <v>1536</v>
      </c>
      <c r="F666" s="38">
        <f t="shared" ca="1" si="1184"/>
        <v>2003</v>
      </c>
      <c r="G666" s="38">
        <f t="shared" ref="G666" ca="1" si="1229">VLOOKUP(INDIRECT(CHAR(39)&amp;$A666&amp;CHAR(39)&amp;"!r2c"&amp;$C666,0),variables,2,0)</f>
        <v>10944</v>
      </c>
      <c r="H666" s="41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38" t="s">
        <v>289</v>
      </c>
      <c r="B667" s="38">
        <f t="shared" si="1176"/>
        <v>6</v>
      </c>
      <c r="C667" s="38">
        <f t="shared" si="1122"/>
        <v>29</v>
      </c>
      <c r="E667" s="38">
        <f t="shared" ref="E667" si="1230">plan_id</f>
        <v>1536</v>
      </c>
      <c r="F667" s="38">
        <f t="shared" ca="1" si="1184"/>
        <v>2003</v>
      </c>
      <c r="G667" s="38">
        <f t="shared" ref="G667" ca="1" si="1231">VLOOKUP(INDIRECT(CHAR(39)&amp;$A667&amp;CHAR(39)&amp;"!r2c"&amp;$C667,0),variables,2,0)</f>
        <v>10945</v>
      </c>
      <c r="H667" s="41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38" t="s">
        <v>289</v>
      </c>
      <c r="B668" s="38">
        <f t="shared" si="1176"/>
        <v>6</v>
      </c>
      <c r="C668" s="38">
        <f t="shared" si="1122"/>
        <v>30</v>
      </c>
      <c r="E668" s="38">
        <f t="shared" ref="E668" si="1232">plan_id</f>
        <v>1536</v>
      </c>
      <c r="F668" s="38">
        <f t="shared" ca="1" si="1184"/>
        <v>2003</v>
      </c>
      <c r="G668" s="38">
        <f t="shared" ref="G668" ca="1" si="1233">VLOOKUP(INDIRECT(CHAR(39)&amp;$A668&amp;CHAR(39)&amp;"!r2c"&amp;$C668,0),variables,2,0)</f>
        <v>10947</v>
      </c>
      <c r="H668" s="4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8" t="s">
        <v>289</v>
      </c>
      <c r="B669" s="38">
        <f t="shared" si="1176"/>
        <v>6</v>
      </c>
      <c r="C669" s="38">
        <f t="shared" si="1122"/>
        <v>31</v>
      </c>
      <c r="E669" s="38">
        <f t="shared" ref="E669" si="1234">plan_id</f>
        <v>1536</v>
      </c>
      <c r="F669" s="38">
        <f t="shared" ca="1" si="1184"/>
        <v>2003</v>
      </c>
      <c r="G669" s="38">
        <f t="shared" ref="G669" ca="1" si="1235">VLOOKUP(INDIRECT(CHAR(39)&amp;$A669&amp;CHAR(39)&amp;"!r2c"&amp;$C669,0),variables,2,0)</f>
        <v>10948</v>
      </c>
      <c r="H669" s="41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38" t="s">
        <v>289</v>
      </c>
      <c r="B670" s="38">
        <f t="shared" si="1176"/>
        <v>6</v>
      </c>
      <c r="C670" s="38">
        <f t="shared" si="1122"/>
        <v>32</v>
      </c>
      <c r="E670" s="38">
        <f t="shared" ref="E670" si="1236">plan_id</f>
        <v>1536</v>
      </c>
      <c r="F670" s="38">
        <f t="shared" ca="1" si="1184"/>
        <v>2003</v>
      </c>
      <c r="G670" s="38">
        <f t="shared" ref="G670" ca="1" si="1237">VLOOKUP(INDIRECT(CHAR(39)&amp;$A670&amp;CHAR(39)&amp;"!r2c"&amp;$C670,0),variables,2,0)</f>
        <v>10949</v>
      </c>
      <c r="H670" s="41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38" t="s">
        <v>289</v>
      </c>
      <c r="B671" s="38">
        <f t="shared" si="1176"/>
        <v>6</v>
      </c>
      <c r="C671" s="38">
        <f t="shared" si="1122"/>
        <v>33</v>
      </c>
      <c r="E671" s="38">
        <f t="shared" ref="E671" si="1238">plan_id</f>
        <v>1536</v>
      </c>
      <c r="F671" s="38">
        <f t="shared" ca="1" si="1184"/>
        <v>2003</v>
      </c>
      <c r="G671" s="38">
        <f t="shared" ref="G671" ca="1" si="1239">VLOOKUP(INDIRECT(CHAR(39)&amp;$A671&amp;CHAR(39)&amp;"!r2c"&amp;$C671,0),variables,2,0)</f>
        <v>10951</v>
      </c>
      <c r="H671" s="41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38" t="s">
        <v>289</v>
      </c>
      <c r="B672" s="38">
        <f t="shared" si="1176"/>
        <v>6</v>
      </c>
      <c r="C672" s="38">
        <f t="shared" si="1122"/>
        <v>34</v>
      </c>
      <c r="E672" s="38">
        <f t="shared" ref="E672" si="1240">plan_id</f>
        <v>1536</v>
      </c>
      <c r="F672" s="38">
        <f t="shared" ca="1" si="1184"/>
        <v>2003</v>
      </c>
      <c r="G672" s="38">
        <f t="shared" ref="G672" ca="1" si="1241">VLOOKUP(INDIRECT(CHAR(39)&amp;$A672&amp;CHAR(39)&amp;"!r2c"&amp;$C672,0),variables,2,0)</f>
        <v>10950</v>
      </c>
      <c r="H672" s="4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8" t="s">
        <v>289</v>
      </c>
      <c r="B673" s="38">
        <f t="shared" si="1176"/>
        <v>6</v>
      </c>
      <c r="C673" s="38">
        <f t="shared" si="1122"/>
        <v>35</v>
      </c>
      <c r="E673" s="38">
        <f t="shared" ref="E673" si="1242">plan_id</f>
        <v>1536</v>
      </c>
      <c r="F673" s="38">
        <f t="shared" ca="1" si="1184"/>
        <v>2003</v>
      </c>
      <c r="G673" s="38">
        <f t="shared" ref="G673" ca="1" si="1243">VLOOKUP(INDIRECT(CHAR(39)&amp;$A673&amp;CHAR(39)&amp;"!r2c"&amp;$C673,0),variables,2,0)</f>
        <v>10954</v>
      </c>
      <c r="H673" s="4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8" t="s">
        <v>289</v>
      </c>
      <c r="B674" s="38">
        <f t="shared" si="1176"/>
        <v>6</v>
      </c>
      <c r="C674" s="38">
        <f t="shared" si="1122"/>
        <v>36</v>
      </c>
      <c r="E674" s="38">
        <f t="shared" ref="E674" si="1244">plan_id</f>
        <v>1536</v>
      </c>
      <c r="F674" s="38">
        <f t="shared" ca="1" si="1184"/>
        <v>2003</v>
      </c>
      <c r="G674" s="38">
        <f t="shared" ref="G674" ca="1" si="1245">VLOOKUP(INDIRECT(CHAR(39)&amp;$A674&amp;CHAR(39)&amp;"!r2c"&amp;$C674,0),variables,2,0)</f>
        <v>10955</v>
      </c>
      <c r="H674" s="4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38" t="s">
        <v>289</v>
      </c>
      <c r="B675" s="38">
        <f t="shared" si="1176"/>
        <v>6</v>
      </c>
      <c r="C675" s="38">
        <f t="shared" si="1122"/>
        <v>37</v>
      </c>
      <c r="E675" s="38">
        <f t="shared" ref="E675" si="1246">plan_id</f>
        <v>1536</v>
      </c>
      <c r="F675" s="38">
        <f t="shared" ca="1" si="1184"/>
        <v>2003</v>
      </c>
      <c r="G675" s="38">
        <f t="shared" ref="G675" ca="1" si="1247">VLOOKUP(INDIRECT(CHAR(39)&amp;$A675&amp;CHAR(39)&amp;"!r2c"&amp;$C675,0),variables,2,0)</f>
        <v>10956</v>
      </c>
      <c r="H675" s="41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4%-4.5%</v>
      </c>
    </row>
    <row r="676" spans="1:8" x14ac:dyDescent="0.3">
      <c r="A676" s="38" t="s">
        <v>289</v>
      </c>
      <c r="B676" s="38">
        <f t="shared" si="1176"/>
        <v>6</v>
      </c>
      <c r="C676" s="38">
        <f t="shared" si="1122"/>
        <v>38</v>
      </c>
      <c r="E676" s="38">
        <f t="shared" ref="E676" si="1248">plan_id</f>
        <v>1536</v>
      </c>
      <c r="F676" s="38">
        <f t="shared" ca="1" si="1184"/>
        <v>2003</v>
      </c>
      <c r="G676" s="38">
        <f t="shared" ref="G676" ca="1" si="1249">VLOOKUP(INDIRECT(CHAR(39)&amp;$A676&amp;CHAR(39)&amp;"!r2c"&amp;$C676,0),variables,2,0)</f>
        <v>10959</v>
      </c>
      <c r="H676" s="41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4.7%-7%</v>
      </c>
    </row>
    <row r="677" spans="1:8" x14ac:dyDescent="0.3">
      <c r="A677" s="38" t="s">
        <v>289</v>
      </c>
      <c r="B677" s="38">
        <f t="shared" si="1176"/>
        <v>6</v>
      </c>
      <c r="C677" s="38">
        <f t="shared" si="1122"/>
        <v>39</v>
      </c>
      <c r="E677" s="38">
        <f t="shared" ref="E677" si="1250">plan_id</f>
        <v>1536</v>
      </c>
      <c r="F677" s="38">
        <f t="shared" ca="1" si="1184"/>
        <v>2003</v>
      </c>
      <c r="G677" s="38">
        <f t="shared" ref="G677" ca="1" si="1251">VLOOKUP(INDIRECT(CHAR(39)&amp;$A677&amp;CHAR(39)&amp;"!r2c"&amp;$C677,0),variables,2,0)</f>
        <v>10962</v>
      </c>
      <c r="H677" s="41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no.33</v>
      </c>
    </row>
    <row r="678" spans="1:8" x14ac:dyDescent="0.3">
      <c r="A678" s="38" t="s">
        <v>289</v>
      </c>
      <c r="B678" s="38">
        <f t="shared" si="1176"/>
        <v>6</v>
      </c>
      <c r="C678" s="38">
        <f t="shared" si="1122"/>
        <v>40</v>
      </c>
      <c r="E678" s="38">
        <f t="shared" ref="E678" si="1252">plan_id</f>
        <v>1536</v>
      </c>
      <c r="F678" s="38">
        <f t="shared" ca="1" si="1184"/>
        <v>2003</v>
      </c>
      <c r="G678" s="38">
        <f t="shared" ref="G678" ca="1" si="1253">VLOOKUP(INDIRECT(CHAR(39)&amp;$A678&amp;CHAR(39)&amp;"!r2c"&amp;$C678,0),variables,2,0)</f>
        <v>10964</v>
      </c>
      <c r="H678" s="41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no.34</v>
      </c>
    </row>
    <row r="679" spans="1:8" x14ac:dyDescent="0.3">
      <c r="A679" s="38" t="s">
        <v>289</v>
      </c>
      <c r="B679" s="38">
        <f t="shared" si="1176"/>
        <v>6</v>
      </c>
      <c r="C679" s="38">
        <f t="shared" ref="C679:C742" si="1254">C588</f>
        <v>41</v>
      </c>
      <c r="E679" s="38">
        <f t="shared" ref="E679" si="1255">plan_id</f>
        <v>1536</v>
      </c>
      <c r="F679" s="38">
        <f t="shared" ca="1" si="1184"/>
        <v>2003</v>
      </c>
      <c r="G679" s="38">
        <f t="shared" ref="G679" ca="1" si="1256">VLOOKUP(INDIRECT(CHAR(39)&amp;$A679&amp;CHAR(39)&amp;"!r2c"&amp;$C679,0),variables,2,0)</f>
        <v>10967</v>
      </c>
      <c r="H679" s="41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">
      <c r="A680" s="38" t="s">
        <v>289</v>
      </c>
      <c r="B680" s="38">
        <f t="shared" si="1176"/>
        <v>6</v>
      </c>
      <c r="C680" s="38">
        <f t="shared" si="1254"/>
        <v>42</v>
      </c>
      <c r="E680" s="38">
        <f t="shared" ref="E680" si="1257">plan_id</f>
        <v>1536</v>
      </c>
      <c r="F680" s="38">
        <f t="shared" ca="1" si="1184"/>
        <v>2003</v>
      </c>
      <c r="G680" s="38">
        <f t="shared" ref="G680" ca="1" si="1258">VLOOKUP(INDIRECT(CHAR(39)&amp;$A680&amp;CHAR(39)&amp;"!r2c"&amp;$C680,0),variables,2,0)</f>
        <v>10968</v>
      </c>
      <c r="H680" s="4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38" t="s">
        <v>289</v>
      </c>
      <c r="B681" s="38">
        <f t="shared" si="1176"/>
        <v>6</v>
      </c>
      <c r="C681" s="38">
        <f t="shared" si="1254"/>
        <v>43</v>
      </c>
      <c r="E681" s="38">
        <f t="shared" ref="E681" si="1259">plan_id</f>
        <v>1536</v>
      </c>
      <c r="F681" s="38">
        <f t="shared" ca="1" si="1184"/>
        <v>2003</v>
      </c>
      <c r="G681" s="38">
        <f t="shared" ref="G681" ca="1" si="1260">VLOOKUP(INDIRECT(CHAR(39)&amp;$A681&amp;CHAR(39)&amp;"!r2c"&amp;$C681,0),variables,2,0)</f>
        <v>10969</v>
      </c>
      <c r="H681" s="4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8" t="s">
        <v>289</v>
      </c>
      <c r="B682" s="38">
        <f t="shared" si="1176"/>
        <v>6</v>
      </c>
      <c r="C682" s="38">
        <f t="shared" si="1254"/>
        <v>44</v>
      </c>
      <c r="E682" s="38">
        <f t="shared" ref="E682" si="1261">plan_id</f>
        <v>1536</v>
      </c>
      <c r="F682" s="38">
        <f t="shared" ca="1" si="1184"/>
        <v>2003</v>
      </c>
      <c r="G682" s="38">
        <f t="shared" ref="G682" ca="1" si="1262">VLOOKUP(INDIRECT(CHAR(39)&amp;$A682&amp;CHAR(39)&amp;"!r2c"&amp;$C682,0),variables,2,0)</f>
        <v>10970</v>
      </c>
      <c r="H682" s="4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8" t="s">
        <v>289</v>
      </c>
      <c r="B683" s="38">
        <f t="shared" si="1176"/>
        <v>6</v>
      </c>
      <c r="C683" s="38">
        <f t="shared" si="1254"/>
        <v>45</v>
      </c>
      <c r="E683" s="38">
        <f t="shared" ref="E683" si="1263">plan_id</f>
        <v>1536</v>
      </c>
      <c r="F683" s="38">
        <f t="shared" ca="1" si="1184"/>
        <v>2003</v>
      </c>
      <c r="G683" s="38">
        <f t="shared" ref="G683" ca="1" si="1264">VLOOKUP(INDIRECT(CHAR(39)&amp;$A683&amp;CHAR(39)&amp;"!r2c"&amp;$C683,0),variables,2,0)</f>
        <v>10971</v>
      </c>
      <c r="H683" s="4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8" t="s">
        <v>289</v>
      </c>
      <c r="B684" s="38">
        <f t="shared" si="1176"/>
        <v>6</v>
      </c>
      <c r="C684" s="38">
        <f t="shared" si="1254"/>
        <v>46</v>
      </c>
      <c r="E684" s="38">
        <f t="shared" ref="E684" si="1265">plan_id</f>
        <v>1536</v>
      </c>
      <c r="F684" s="38">
        <f t="shared" ca="1" si="1184"/>
        <v>2003</v>
      </c>
      <c r="G684" s="38">
        <f t="shared" ref="G684" ca="1" si="1266">VLOOKUP(INDIRECT(CHAR(39)&amp;$A684&amp;CHAR(39)&amp;"!r2c"&amp;$C684,0),variables,2,0)</f>
        <v>10972</v>
      </c>
      <c r="H684" s="41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 of Payroll, Open Period</v>
      </c>
    </row>
    <row r="685" spans="1:8" x14ac:dyDescent="0.3">
      <c r="A685" s="38" t="s">
        <v>289</v>
      </c>
      <c r="B685" s="38">
        <f t="shared" si="1176"/>
        <v>6</v>
      </c>
      <c r="C685" s="38">
        <f t="shared" si="1254"/>
        <v>47</v>
      </c>
      <c r="E685" s="38">
        <f t="shared" ref="E685" si="1267">plan_id</f>
        <v>1536</v>
      </c>
      <c r="F685" s="38">
        <f t="shared" ca="1" si="1184"/>
        <v>2003</v>
      </c>
      <c r="G685" s="38">
        <f t="shared" ref="G685" ca="1" si="1268">VLOOKUP(INDIRECT(CHAR(39)&amp;$A685&amp;CHAR(39)&amp;"!r2c"&amp;$C685,0),variables,2,0)</f>
        <v>10973</v>
      </c>
      <c r="H685" s="41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20 years</v>
      </c>
    </row>
    <row r="686" spans="1:8" x14ac:dyDescent="0.3">
      <c r="A686" s="38" t="s">
        <v>289</v>
      </c>
      <c r="B686" s="38">
        <f t="shared" si="1176"/>
        <v>6</v>
      </c>
      <c r="C686" s="38">
        <f t="shared" si="1254"/>
        <v>48</v>
      </c>
      <c r="E686" s="38">
        <f t="shared" ref="E686" si="1269">plan_id</f>
        <v>1536</v>
      </c>
      <c r="F686" s="38">
        <f t="shared" ca="1" si="1184"/>
        <v>2003</v>
      </c>
      <c r="G686" s="38">
        <f t="shared" ref="G686" ca="1" si="1270">VLOOKUP(INDIRECT(CHAR(39)&amp;$A686&amp;CHAR(39)&amp;"!r2c"&amp;$C686,0),variables,2,0)</f>
        <v>10975</v>
      </c>
      <c r="H686" s="4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38" t="s">
        <v>289</v>
      </c>
      <c r="B687" s="38">
        <f t="shared" si="1176"/>
        <v>6</v>
      </c>
      <c r="C687" s="38">
        <f t="shared" si="1254"/>
        <v>49</v>
      </c>
      <c r="E687" s="38">
        <f t="shared" ref="E687" si="1271">plan_id</f>
        <v>1536</v>
      </c>
      <c r="F687" s="38">
        <f t="shared" ca="1" si="1184"/>
        <v>2003</v>
      </c>
      <c r="G687" s="38">
        <f t="shared" ref="G687" ca="1" si="1272">VLOOKUP(INDIRECT(CHAR(39)&amp;$A687&amp;CHAR(39)&amp;"!r2c"&amp;$C687,0),variables,2,0)</f>
        <v>10976</v>
      </c>
      <c r="H687" s="4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38" t="s">
        <v>289</v>
      </c>
      <c r="B688" s="38">
        <f t="shared" si="1176"/>
        <v>6</v>
      </c>
      <c r="C688" s="38">
        <f t="shared" si="1254"/>
        <v>50</v>
      </c>
      <c r="E688" s="38">
        <f t="shared" ref="E688" si="1273">plan_id</f>
        <v>1536</v>
      </c>
      <c r="F688" s="38">
        <f t="shared" ca="1" si="1184"/>
        <v>2003</v>
      </c>
      <c r="G688" s="38">
        <f t="shared" ref="G688" ca="1" si="1274">VLOOKUP(INDIRECT(CHAR(39)&amp;$A688&amp;CHAR(39)&amp;"!r2c"&amp;$C688,0),variables,2,0)</f>
        <v>10977</v>
      </c>
      <c r="H688" s="4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8" t="s">
        <v>289</v>
      </c>
      <c r="B689" s="38">
        <f t="shared" si="1176"/>
        <v>6</v>
      </c>
      <c r="C689" s="38">
        <f t="shared" si="1254"/>
        <v>51</v>
      </c>
      <c r="E689" s="38">
        <f t="shared" ref="E689" si="1275">plan_id</f>
        <v>1536</v>
      </c>
      <c r="F689" s="38">
        <f t="shared" ca="1" si="1184"/>
        <v>2003</v>
      </c>
      <c r="G689" s="38">
        <f t="shared" ref="G689" ca="1" si="1276">VLOOKUP(INDIRECT(CHAR(39)&amp;$A689&amp;CHAR(39)&amp;"!r2c"&amp;$C689,0),variables,2,0)</f>
        <v>10978</v>
      </c>
      <c r="H689" s="4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38" t="s">
        <v>289</v>
      </c>
      <c r="B690" s="38">
        <f t="shared" si="1176"/>
        <v>6</v>
      </c>
      <c r="C690" s="38">
        <f t="shared" si="1254"/>
        <v>52</v>
      </c>
      <c r="E690" s="38">
        <f t="shared" ref="E690" si="1277">plan_id</f>
        <v>1536</v>
      </c>
      <c r="F690" s="38">
        <f t="shared" ca="1" si="1184"/>
        <v>2003</v>
      </c>
      <c r="G690" s="38">
        <f t="shared" ref="G690" ca="1" si="1278">VLOOKUP(INDIRECT(CHAR(39)&amp;$A690&amp;CHAR(39)&amp;"!r2c"&amp;$C690,0),variables,2,0)</f>
        <v>10979</v>
      </c>
      <c r="H690" s="41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38" t="s">
        <v>289</v>
      </c>
      <c r="B691" s="38">
        <f t="shared" si="1176"/>
        <v>6</v>
      </c>
      <c r="C691" s="38">
        <f t="shared" si="1254"/>
        <v>53</v>
      </c>
      <c r="E691" s="38">
        <f t="shared" ref="E691" si="1279">plan_id</f>
        <v>1536</v>
      </c>
      <c r="F691" s="38">
        <f t="shared" ca="1" si="1184"/>
        <v>2003</v>
      </c>
      <c r="G691" s="38">
        <f t="shared" ref="G691" ca="1" si="1280">VLOOKUP(INDIRECT(CHAR(39)&amp;$A691&amp;CHAR(39)&amp;"!r2c"&amp;$C691,0),variables,2,0)</f>
        <v>10980</v>
      </c>
      <c r="H691" s="4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2.18E-2</v>
      </c>
    </row>
    <row r="692" spans="1:8" x14ac:dyDescent="0.3">
      <c r="A692" s="38" t="s">
        <v>289</v>
      </c>
      <c r="B692" s="38">
        <f t="shared" si="1176"/>
        <v>6</v>
      </c>
      <c r="C692" s="38">
        <f t="shared" si="1254"/>
        <v>54</v>
      </c>
      <c r="E692" s="38">
        <f t="shared" ref="E692" si="1281">plan_id</f>
        <v>1536</v>
      </c>
      <c r="F692" s="38">
        <f t="shared" ca="1" si="1184"/>
        <v>2003</v>
      </c>
      <c r="G692" s="38">
        <f t="shared" ref="G692" ca="1" si="1282">VLOOKUP(INDIRECT(CHAR(39)&amp;$A692&amp;CHAR(39)&amp;"!r2c"&amp;$C692,0),variables,2,0)</f>
        <v>10981</v>
      </c>
      <c r="H692" s="4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5.1900000000000002E-2</v>
      </c>
    </row>
    <row r="693" spans="1:8" x14ac:dyDescent="0.3">
      <c r="A693" s="38" t="s">
        <v>289</v>
      </c>
      <c r="B693" s="38">
        <f t="shared" si="1176"/>
        <v>6</v>
      </c>
      <c r="C693" s="38">
        <f t="shared" si="1254"/>
        <v>55</v>
      </c>
      <c r="E693" s="38">
        <f t="shared" ref="E693" si="1283">plan_id</f>
        <v>1536</v>
      </c>
      <c r="F693" s="38">
        <f t="shared" ca="1" si="1184"/>
        <v>2003</v>
      </c>
      <c r="G693" s="38">
        <f t="shared" ref="G693" ca="1" si="1284">VLOOKUP(INDIRECT(CHAR(39)&amp;$A693&amp;CHAR(39)&amp;"!r2c"&amp;$C693,0),variables,2,0)</f>
        <v>10706</v>
      </c>
      <c r="H693" s="4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9.4592253403665851E-4</v>
      </c>
    </row>
    <row r="694" spans="1:8" x14ac:dyDescent="0.3">
      <c r="A694" s="38" t="s">
        <v>289</v>
      </c>
      <c r="B694" s="38">
        <f t="shared" si="1176"/>
        <v>6</v>
      </c>
      <c r="C694" s="38">
        <f t="shared" si="1254"/>
        <v>56</v>
      </c>
      <c r="E694" s="38">
        <f t="shared" ref="E694" si="1285">plan_id</f>
        <v>1536</v>
      </c>
      <c r="F694" s="38">
        <f t="shared" ca="1" si="1184"/>
        <v>2003</v>
      </c>
      <c r="G694" s="38">
        <f t="shared" ref="G694" ca="1" si="1286">VLOOKUP(INDIRECT(CHAR(39)&amp;$A694&amp;CHAR(39)&amp;"!r2c"&amp;$C694,0),variables,2,0)</f>
        <v>10983</v>
      </c>
      <c r="H694" s="41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38" t="s">
        <v>289</v>
      </c>
      <c r="B695" s="38">
        <f t="shared" si="1176"/>
        <v>6</v>
      </c>
      <c r="C695" s="38">
        <f t="shared" si="1254"/>
        <v>57</v>
      </c>
      <c r="E695" s="38">
        <f t="shared" ref="E695" si="1287">plan_id</f>
        <v>1536</v>
      </c>
      <c r="F695" s="38">
        <f t="shared" ca="1" si="1184"/>
        <v>2003</v>
      </c>
      <c r="G695" s="38">
        <f t="shared" ref="G695" ca="1" si="1288">VLOOKUP(INDIRECT(CHAR(39)&amp;$A695&amp;CHAR(39)&amp;"!r2c"&amp;$C695,0),variables,2,0)</f>
        <v>10989</v>
      </c>
      <c r="H695" s="4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1166452100</v>
      </c>
    </row>
    <row r="696" spans="1:8" x14ac:dyDescent="0.3">
      <c r="A696" s="38" t="s">
        <v>289</v>
      </c>
      <c r="B696" s="38">
        <f t="shared" si="1176"/>
        <v>6</v>
      </c>
      <c r="C696" s="38">
        <f t="shared" si="1254"/>
        <v>58</v>
      </c>
      <c r="E696" s="38">
        <f t="shared" ref="E696" si="1289">plan_id</f>
        <v>1536</v>
      </c>
      <c r="F696" s="38">
        <f t="shared" ca="1" si="1184"/>
        <v>2003</v>
      </c>
      <c r="G696" s="38">
        <f t="shared" ref="G696" ca="1" si="1290">VLOOKUP(INDIRECT(CHAR(39)&amp;$A696&amp;CHAR(39)&amp;"!r2c"&amp;$C696,0),variables,2,0)</f>
        <v>10990</v>
      </c>
      <c r="H696" s="4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1188830500</v>
      </c>
    </row>
    <row r="697" spans="1:8" x14ac:dyDescent="0.3">
      <c r="A697" s="38" t="s">
        <v>289</v>
      </c>
      <c r="B697" s="38">
        <f t="shared" si="1176"/>
        <v>6</v>
      </c>
      <c r="C697" s="38">
        <f t="shared" si="1254"/>
        <v>59</v>
      </c>
      <c r="E697" s="38">
        <f t="shared" ref="E697" si="1291">plan_id</f>
        <v>1536</v>
      </c>
      <c r="F697" s="38">
        <f t="shared" ca="1" si="1184"/>
        <v>2003</v>
      </c>
      <c r="G697" s="38">
        <f t="shared" ref="G697" ca="1" si="1292">VLOOKUP(INDIRECT(CHAR(39)&amp;$A697&amp;CHAR(39)&amp;"!r2c"&amp;$C697,0),variables,2,0)</f>
        <v>10991</v>
      </c>
      <c r="H697" s="4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22378400</v>
      </c>
    </row>
    <row r="698" spans="1:8" x14ac:dyDescent="0.3">
      <c r="A698" s="38" t="s">
        <v>289</v>
      </c>
      <c r="B698" s="38">
        <f t="shared" si="1176"/>
        <v>6</v>
      </c>
      <c r="C698" s="38">
        <f t="shared" si="1254"/>
        <v>60</v>
      </c>
      <c r="E698" s="38">
        <f t="shared" ref="E698" si="1293">plan_id</f>
        <v>1536</v>
      </c>
      <c r="F698" s="38">
        <f t="shared" ca="1" si="1184"/>
        <v>2003</v>
      </c>
      <c r="G698" s="38">
        <f t="shared" ref="G698" ca="1" si="1294">VLOOKUP(INDIRECT(CHAR(39)&amp;$A698&amp;CHAR(39)&amp;"!r2c"&amp;$C698,0),variables,2,0)</f>
        <v>10992</v>
      </c>
      <c r="H698" s="4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0.98099999999999998</v>
      </c>
    </row>
    <row r="699" spans="1:8" x14ac:dyDescent="0.3">
      <c r="A699" s="38" t="s">
        <v>289</v>
      </c>
      <c r="B699" s="38">
        <f t="shared" si="1176"/>
        <v>6</v>
      </c>
      <c r="C699" s="38">
        <f t="shared" si="1254"/>
        <v>61</v>
      </c>
      <c r="E699" s="38">
        <f t="shared" ref="E699" si="1295">plan_id</f>
        <v>1536</v>
      </c>
      <c r="F699" s="38">
        <f t="shared" ca="1" si="1184"/>
        <v>2003</v>
      </c>
      <c r="G699" s="38">
        <f t="shared" ref="G699" ca="1" si="1296">VLOOKUP(INDIRECT(CHAR(39)&amp;$A699&amp;CHAR(39)&amp;"!r2c"&amp;$C699,0),variables,2,0)</f>
        <v>10993</v>
      </c>
      <c r="H699" s="4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479506184</v>
      </c>
    </row>
    <row r="700" spans="1:8" x14ac:dyDescent="0.3">
      <c r="A700" s="38" t="s">
        <v>289</v>
      </c>
      <c r="B700" s="38">
        <f t="shared" si="1176"/>
        <v>6</v>
      </c>
      <c r="C700" s="38">
        <f t="shared" si="1254"/>
        <v>62</v>
      </c>
      <c r="E700" s="38">
        <f t="shared" ref="E700" si="1297">plan_id</f>
        <v>1536</v>
      </c>
      <c r="F700" s="38">
        <f t="shared" ca="1" si="1184"/>
        <v>2003</v>
      </c>
      <c r="G700" s="38">
        <f t="shared" ref="G700" ca="1" si="1298">VLOOKUP(INDIRECT(CHAR(39)&amp;$A700&amp;CHAR(39)&amp;"!r2c"&amp;$C700,0),variables,2,0)</f>
        <v>10801</v>
      </c>
      <c r="H700" s="4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8" t="s">
        <v>289</v>
      </c>
      <c r="B701" s="38">
        <f t="shared" si="1176"/>
        <v>6</v>
      </c>
      <c r="C701" s="38">
        <f t="shared" si="1254"/>
        <v>63</v>
      </c>
      <c r="E701" s="38">
        <f t="shared" ref="E701" si="1299">plan_id</f>
        <v>1536</v>
      </c>
      <c r="F701" s="38">
        <f t="shared" ca="1" si="1184"/>
        <v>2003</v>
      </c>
      <c r="G701" s="38">
        <f t="shared" ref="G701" ca="1" si="1300">VLOOKUP(INDIRECT(CHAR(39)&amp;$A701&amp;CHAR(39)&amp;"!r2c"&amp;$C701,0),variables,2,0)</f>
        <v>10802</v>
      </c>
      <c r="H701" s="4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8" t="s">
        <v>289</v>
      </c>
      <c r="B702" s="38">
        <f t="shared" si="1176"/>
        <v>6</v>
      </c>
      <c r="C702" s="38">
        <f t="shared" si="1254"/>
        <v>64</v>
      </c>
      <c r="E702" s="38">
        <f t="shared" ref="E702" si="1301">plan_id</f>
        <v>1536</v>
      </c>
      <c r="F702" s="38">
        <f t="shared" ca="1" si="1184"/>
        <v>2003</v>
      </c>
      <c r="G702" s="38">
        <f t="shared" ref="G702" ca="1" si="1302">VLOOKUP(INDIRECT(CHAR(39)&amp;$A702&amp;CHAR(39)&amp;"!r2c"&amp;$C702,0),variables,2,0)</f>
        <v>10803</v>
      </c>
      <c r="H702" s="4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8" t="s">
        <v>289</v>
      </c>
      <c r="B703" s="38">
        <f t="shared" si="1176"/>
        <v>6</v>
      </c>
      <c r="C703" s="38">
        <f t="shared" si="1254"/>
        <v>65</v>
      </c>
      <c r="E703" s="38">
        <f t="shared" ref="E703" si="1303">plan_id</f>
        <v>1536</v>
      </c>
      <c r="F703" s="38">
        <f t="shared" ca="1" si="1184"/>
        <v>2003</v>
      </c>
      <c r="G703" s="38">
        <f t="shared" ref="G703" ca="1" si="1304">VLOOKUP(INDIRECT(CHAR(39)&amp;$A703&amp;CHAR(39)&amp;"!r2c"&amp;$C703,0),variables,2,0)</f>
        <v>10804</v>
      </c>
      <c r="H703" s="4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8" t="s">
        <v>289</v>
      </c>
      <c r="B704" s="38">
        <f t="shared" si="1176"/>
        <v>6</v>
      </c>
      <c r="C704" s="38">
        <f t="shared" si="1254"/>
        <v>66</v>
      </c>
      <c r="E704" s="38">
        <f t="shared" ref="E704" si="1305">plan_id</f>
        <v>1536</v>
      </c>
      <c r="F704" s="38">
        <f t="shared" ca="1" si="1184"/>
        <v>2003</v>
      </c>
      <c r="G704" s="38">
        <f t="shared" ref="G704" ca="1" si="1306">VLOOKUP(INDIRECT(CHAR(39)&amp;$A704&amp;CHAR(39)&amp;"!r2c"&amp;$C704,0),variables,2,0)</f>
        <v>10805</v>
      </c>
      <c r="H704" s="4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8" t="s">
        <v>289</v>
      </c>
      <c r="B705" s="38">
        <f t="shared" ref="B705" si="1307">B640+1</f>
        <v>6</v>
      </c>
      <c r="C705" s="38">
        <f t="shared" si="1254"/>
        <v>67</v>
      </c>
      <c r="E705" s="38">
        <f t="shared" ref="E705" si="1308">plan_id</f>
        <v>1536</v>
      </c>
      <c r="F705" s="38">
        <f t="shared" ca="1" si="1184"/>
        <v>2003</v>
      </c>
      <c r="G705" s="38">
        <f t="shared" ref="G705" ca="1" si="1309">VLOOKUP(INDIRECT(CHAR(39)&amp;$A705&amp;CHAR(39)&amp;"!r2c"&amp;$C705,0),variables,2,0)</f>
        <v>10806</v>
      </c>
      <c r="H705" s="4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8" t="s">
        <v>289</v>
      </c>
      <c r="B706" s="38">
        <f>B705</f>
        <v>6</v>
      </c>
      <c r="C706" s="38">
        <f t="shared" si="1254"/>
        <v>68</v>
      </c>
      <c r="E706" s="38">
        <f t="shared" ref="E706" si="1310">plan_id</f>
        <v>1536</v>
      </c>
      <c r="F706" s="38">
        <f t="shared" ca="1" si="1184"/>
        <v>2003</v>
      </c>
      <c r="G706" s="38">
        <f t="shared" ref="G706" ca="1" si="1311">VLOOKUP(INDIRECT(CHAR(39)&amp;$A706&amp;CHAR(39)&amp;"!r2c"&amp;$C706,0),variables,2,0)</f>
        <v>10807</v>
      </c>
      <c r="H706" s="4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8" t="s">
        <v>289</v>
      </c>
      <c r="B707" s="38">
        <f t="shared" ref="B707:B731" si="1312">B706</f>
        <v>6</v>
      </c>
      <c r="C707" s="38">
        <f t="shared" si="1254"/>
        <v>69</v>
      </c>
      <c r="E707" s="38">
        <f t="shared" ref="E707" si="1313">plan_id</f>
        <v>1536</v>
      </c>
      <c r="F707" s="38">
        <f t="shared" ca="1" si="1184"/>
        <v>2003</v>
      </c>
      <c r="G707" s="38">
        <f t="shared" ref="G707" ca="1" si="1314">VLOOKUP(INDIRECT(CHAR(39)&amp;$A707&amp;CHAR(39)&amp;"!r2c"&amp;$C707,0),variables,2,0)</f>
        <v>10808</v>
      </c>
      <c r="H707" s="4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8" t="s">
        <v>289</v>
      </c>
      <c r="B708" s="38">
        <f t="shared" si="1312"/>
        <v>6</v>
      </c>
      <c r="C708" s="38">
        <f t="shared" si="1254"/>
        <v>70</v>
      </c>
      <c r="E708" s="38">
        <f t="shared" ref="E708" si="1315">plan_id</f>
        <v>1536</v>
      </c>
      <c r="F708" s="38">
        <f t="shared" ca="1" si="1184"/>
        <v>2003</v>
      </c>
      <c r="G708" s="38">
        <f t="shared" ref="G708" ca="1" si="1316">VLOOKUP(INDIRECT(CHAR(39)&amp;$A708&amp;CHAR(39)&amp;"!r2c"&amp;$C708,0),variables,2,0)</f>
        <v>10809</v>
      </c>
      <c r="H708" s="4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8" t="s">
        <v>289</v>
      </c>
      <c r="B709" s="38">
        <f t="shared" si="1312"/>
        <v>6</v>
      </c>
      <c r="C709" s="38">
        <f t="shared" si="1254"/>
        <v>71</v>
      </c>
      <c r="E709" s="38">
        <f t="shared" ref="E709" si="1317">plan_id</f>
        <v>1536</v>
      </c>
      <c r="F709" s="38">
        <f t="shared" ca="1" si="1184"/>
        <v>2003</v>
      </c>
      <c r="G709" s="38">
        <f t="shared" ref="G709" ca="1" si="1318">VLOOKUP(INDIRECT(CHAR(39)&amp;$A709&amp;CHAR(39)&amp;"!r2c"&amp;$C709,0),variables,2,0)</f>
        <v>10810</v>
      </c>
      <c r="H709" s="4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8" t="s">
        <v>289</v>
      </c>
      <c r="B710" s="38">
        <f t="shared" si="1312"/>
        <v>6</v>
      </c>
      <c r="C710" s="38">
        <f t="shared" si="1254"/>
        <v>72</v>
      </c>
      <c r="E710" s="38">
        <f t="shared" ref="E710" si="1319">plan_id</f>
        <v>1536</v>
      </c>
      <c r="F710" s="38">
        <f t="shared" ca="1" si="1184"/>
        <v>2003</v>
      </c>
      <c r="G710" s="38">
        <f t="shared" ref="G710" ca="1" si="1320">VLOOKUP(INDIRECT(CHAR(39)&amp;$A710&amp;CHAR(39)&amp;"!r2c"&amp;$C710,0),variables,2,0)</f>
        <v>10811</v>
      </c>
      <c r="H710" s="4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8" t="s">
        <v>289</v>
      </c>
      <c r="B711" s="38">
        <f t="shared" si="1312"/>
        <v>6</v>
      </c>
      <c r="C711" s="38">
        <f t="shared" si="1254"/>
        <v>73</v>
      </c>
      <c r="E711" s="38">
        <f t="shared" ref="E711" si="1321">plan_id</f>
        <v>1536</v>
      </c>
      <c r="F711" s="38">
        <f t="shared" ca="1" si="1184"/>
        <v>2003</v>
      </c>
      <c r="G711" s="38">
        <f t="shared" ref="G711" ca="1" si="1322">VLOOKUP(INDIRECT(CHAR(39)&amp;$A711&amp;CHAR(39)&amp;"!r2c"&amp;$C711,0),variables,2,0)</f>
        <v>10812</v>
      </c>
      <c r="H711" s="4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8" t="s">
        <v>289</v>
      </c>
      <c r="B712" s="38">
        <f t="shared" si="1312"/>
        <v>6</v>
      </c>
      <c r="C712" s="38">
        <f t="shared" si="1254"/>
        <v>74</v>
      </c>
      <c r="E712" s="38">
        <f t="shared" ref="E712" si="1323">plan_id</f>
        <v>1536</v>
      </c>
      <c r="F712" s="38">
        <f t="shared" ca="1" si="1184"/>
        <v>2003</v>
      </c>
      <c r="G712" s="38">
        <f t="shared" ref="G712" ca="1" si="1324">VLOOKUP(INDIRECT(CHAR(39)&amp;$A712&amp;CHAR(39)&amp;"!r2c"&amp;$C712,0),variables,2,0)</f>
        <v>10813</v>
      </c>
      <c r="H712" s="4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8" t="s">
        <v>289</v>
      </c>
      <c r="B713" s="38">
        <f t="shared" si="1312"/>
        <v>6</v>
      </c>
      <c r="C713" s="38">
        <f t="shared" si="1254"/>
        <v>75</v>
      </c>
      <c r="E713" s="38">
        <f t="shared" ref="E713" si="1325">plan_id</f>
        <v>1536</v>
      </c>
      <c r="F713" s="38">
        <f t="shared" ca="1" si="1184"/>
        <v>2003</v>
      </c>
      <c r="G713" s="38">
        <f t="shared" ref="G713" ca="1" si="1326">VLOOKUP(INDIRECT(CHAR(39)&amp;$A713&amp;CHAR(39)&amp;"!r2c"&amp;$C713,0),variables,2,0)</f>
        <v>10814</v>
      </c>
      <c r="H713" s="4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8" t="s">
        <v>289</v>
      </c>
      <c r="B714" s="38">
        <f t="shared" si="1312"/>
        <v>6</v>
      </c>
      <c r="C714" s="38">
        <f t="shared" si="1254"/>
        <v>76</v>
      </c>
      <c r="E714" s="38">
        <f t="shared" ref="E714" si="1327">plan_id</f>
        <v>1536</v>
      </c>
      <c r="F714" s="38">
        <f t="shared" ca="1" si="1184"/>
        <v>2003</v>
      </c>
      <c r="G714" s="38">
        <f t="shared" ref="G714" ca="1" si="1328">VLOOKUP(INDIRECT(CHAR(39)&amp;$A714&amp;CHAR(39)&amp;"!r2c"&amp;$C714,0),variables,2,0)</f>
        <v>10815</v>
      </c>
      <c r="H714" s="4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8" t="s">
        <v>289</v>
      </c>
      <c r="B715" s="38">
        <f t="shared" si="1312"/>
        <v>6</v>
      </c>
      <c r="C715" s="38">
        <f t="shared" si="1254"/>
        <v>77</v>
      </c>
      <c r="E715" s="38">
        <f t="shared" ref="E715" si="1329">plan_id</f>
        <v>1536</v>
      </c>
      <c r="F715" s="38">
        <f t="shared" ca="1" si="1184"/>
        <v>2003</v>
      </c>
      <c r="G715" s="38">
        <f t="shared" ref="G715" ca="1" si="1330">VLOOKUP(INDIRECT(CHAR(39)&amp;$A715&amp;CHAR(39)&amp;"!r2c"&amp;$C715,0),variables,2,0)</f>
        <v>10816</v>
      </c>
      <c r="H715" s="4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8" t="s">
        <v>289</v>
      </c>
      <c r="B716" s="38">
        <f t="shared" si="1312"/>
        <v>6</v>
      </c>
      <c r="C716" s="38">
        <f t="shared" si="1254"/>
        <v>78</v>
      </c>
      <c r="E716" s="38">
        <f t="shared" ref="E716" si="1331">plan_id</f>
        <v>1536</v>
      </c>
      <c r="F716" s="38">
        <f t="shared" ca="1" si="1184"/>
        <v>2003</v>
      </c>
      <c r="G716" s="38">
        <f t="shared" ref="G716" ca="1" si="1332">VLOOKUP(INDIRECT(CHAR(39)&amp;$A716&amp;CHAR(39)&amp;"!r2c"&amp;$C716,0),variables,2,0)</f>
        <v>10817</v>
      </c>
      <c r="H716" s="4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8" t="s">
        <v>289</v>
      </c>
      <c r="B717" s="38">
        <f t="shared" si="1312"/>
        <v>6</v>
      </c>
      <c r="C717" s="38">
        <f t="shared" si="1254"/>
        <v>79</v>
      </c>
      <c r="E717" s="38">
        <f t="shared" ref="E717" si="1333">plan_id</f>
        <v>1536</v>
      </c>
      <c r="F717" s="38">
        <f t="shared" ca="1" si="1184"/>
        <v>2003</v>
      </c>
      <c r="G717" s="38">
        <f t="shared" ref="G717" ca="1" si="1334">VLOOKUP(INDIRECT(CHAR(39)&amp;$A717&amp;CHAR(39)&amp;"!r2c"&amp;$C717,0),variables,2,0)</f>
        <v>10818</v>
      </c>
      <c r="H717" s="4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8" t="s">
        <v>289</v>
      </c>
      <c r="B718" s="38">
        <f t="shared" si="1312"/>
        <v>6</v>
      </c>
      <c r="C718" s="38">
        <f t="shared" si="1254"/>
        <v>80</v>
      </c>
      <c r="E718" s="38">
        <f t="shared" ref="E718" si="1335">plan_id</f>
        <v>1536</v>
      </c>
      <c r="F718" s="38">
        <f t="shared" ca="1" si="1184"/>
        <v>2003</v>
      </c>
      <c r="G718" s="38">
        <f t="shared" ref="G718" ca="1" si="1336">VLOOKUP(INDIRECT(CHAR(39)&amp;$A718&amp;CHAR(39)&amp;"!r2c"&amp;$C718,0),variables,2,0)</f>
        <v>10819</v>
      </c>
      <c r="H718" s="4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8" t="s">
        <v>289</v>
      </c>
      <c r="B719" s="38">
        <f t="shared" si="1312"/>
        <v>6</v>
      </c>
      <c r="C719" s="38">
        <f t="shared" si="1254"/>
        <v>81</v>
      </c>
      <c r="E719" s="38">
        <f t="shared" ref="E719" si="1337">plan_id</f>
        <v>1536</v>
      </c>
      <c r="F719" s="38">
        <f t="shared" ca="1" si="1184"/>
        <v>2003</v>
      </c>
      <c r="G719" s="38">
        <f t="shared" ref="G719" ca="1" si="1338">VLOOKUP(INDIRECT(CHAR(39)&amp;$A719&amp;CHAR(39)&amp;"!r2c"&amp;$C719,0),variables,2,0)</f>
        <v>10820</v>
      </c>
      <c r="H719" s="4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8" t="s">
        <v>289</v>
      </c>
      <c r="B720" s="38">
        <f t="shared" si="1312"/>
        <v>6</v>
      </c>
      <c r="C720" s="38">
        <f t="shared" si="1254"/>
        <v>82</v>
      </c>
      <c r="E720" s="38">
        <f t="shared" ref="E720" si="1339">plan_id</f>
        <v>1536</v>
      </c>
      <c r="F720" s="38">
        <f t="shared" ca="1" si="1184"/>
        <v>2003</v>
      </c>
      <c r="G720" s="38">
        <f t="shared" ref="G720" ca="1" si="1340">VLOOKUP(INDIRECT(CHAR(39)&amp;$A720&amp;CHAR(39)&amp;"!r2c"&amp;$C720,0),variables,2,0)</f>
        <v>10821</v>
      </c>
      <c r="H720" s="4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8" t="s">
        <v>289</v>
      </c>
      <c r="B721" s="38">
        <f t="shared" si="1312"/>
        <v>6</v>
      </c>
      <c r="C721" s="38">
        <f t="shared" si="1254"/>
        <v>83</v>
      </c>
      <c r="E721" s="38">
        <f t="shared" ref="E721" si="1341">plan_id</f>
        <v>1536</v>
      </c>
      <c r="F721" s="38">
        <f t="shared" ca="1" si="1184"/>
        <v>2003</v>
      </c>
      <c r="G721" s="38">
        <f t="shared" ref="G721" ca="1" si="1342">VLOOKUP(INDIRECT(CHAR(39)&amp;$A721&amp;CHAR(39)&amp;"!r2c"&amp;$C721,0),variables,2,0)</f>
        <v>10822</v>
      </c>
      <c r="H721" s="4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8" t="s">
        <v>289</v>
      </c>
      <c r="B722" s="38">
        <f t="shared" si="1312"/>
        <v>6</v>
      </c>
      <c r="C722" s="38">
        <f t="shared" si="1254"/>
        <v>84</v>
      </c>
      <c r="E722" s="38">
        <f t="shared" ref="E722" si="1343">plan_id</f>
        <v>1536</v>
      </c>
      <c r="F722" s="38">
        <f t="shared" ca="1" si="1184"/>
        <v>2003</v>
      </c>
      <c r="G722" s="38">
        <f t="shared" ref="G722" ca="1" si="1344">VLOOKUP(INDIRECT(CHAR(39)&amp;$A722&amp;CHAR(39)&amp;"!r2c"&amp;$C722,0),variables,2,0)</f>
        <v>10829</v>
      </c>
      <c r="H722" s="4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8" t="s">
        <v>289</v>
      </c>
      <c r="B723" s="38">
        <f t="shared" si="1312"/>
        <v>6</v>
      </c>
      <c r="C723" s="38">
        <f t="shared" si="1254"/>
        <v>85</v>
      </c>
      <c r="E723" s="38">
        <f t="shared" ref="E723" si="1345">plan_id</f>
        <v>1536</v>
      </c>
      <c r="F723" s="38">
        <f t="shared" ca="1" si="1184"/>
        <v>2003</v>
      </c>
      <c r="G723" s="38">
        <f t="shared" ref="G723" ca="1" si="1346">VLOOKUP(INDIRECT(CHAR(39)&amp;$A723&amp;CHAR(39)&amp;"!r2c"&amp;$C723,0),variables,2,0)</f>
        <v>10823</v>
      </c>
      <c r="H723" s="4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8" t="s">
        <v>289</v>
      </c>
      <c r="B724" s="38">
        <f t="shared" si="1312"/>
        <v>6</v>
      </c>
      <c r="C724" s="38">
        <f t="shared" si="1254"/>
        <v>86</v>
      </c>
      <c r="E724" s="38">
        <f t="shared" ref="E724" si="1347">plan_id</f>
        <v>1536</v>
      </c>
      <c r="F724" s="38">
        <f t="shared" ca="1" si="1184"/>
        <v>2003</v>
      </c>
      <c r="G724" s="38">
        <f t="shared" ref="G724" ca="1" si="1348">VLOOKUP(INDIRECT(CHAR(39)&amp;$A724&amp;CHAR(39)&amp;"!r2c"&amp;$C724,0),variables,2,0)</f>
        <v>10798</v>
      </c>
      <c r="H724" s="4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8" t="s">
        <v>289</v>
      </c>
      <c r="B725" s="38">
        <f t="shared" si="1312"/>
        <v>6</v>
      </c>
      <c r="C725" s="38">
        <f t="shared" si="1254"/>
        <v>87</v>
      </c>
      <c r="E725" s="38">
        <f t="shared" ref="E725" si="1349">plan_id</f>
        <v>1536</v>
      </c>
      <c r="F725" s="38">
        <f t="shared" ca="1" si="1184"/>
        <v>2003</v>
      </c>
      <c r="G725" s="38">
        <f t="shared" ref="G725" ca="1" si="1350">VLOOKUP(INDIRECT(CHAR(39)&amp;$A725&amp;CHAR(39)&amp;"!r2c"&amp;$C725,0),variables,2,0)</f>
        <v>10799</v>
      </c>
      <c r="H725" s="4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8" t="s">
        <v>289</v>
      </c>
      <c r="B726" s="38">
        <f t="shared" si="1312"/>
        <v>6</v>
      </c>
      <c r="C726" s="38">
        <f t="shared" si="1254"/>
        <v>88</v>
      </c>
      <c r="E726" s="38">
        <f t="shared" ref="E726" si="1351">plan_id</f>
        <v>1536</v>
      </c>
      <c r="F726" s="38">
        <f t="shared" ca="1" si="1184"/>
        <v>2003</v>
      </c>
      <c r="G726" s="38">
        <f t="shared" ref="G726" ca="1" si="1352">VLOOKUP(INDIRECT(CHAR(39)&amp;$A726&amp;CHAR(39)&amp;"!r2c"&amp;$C726,0),variables,2,0)</f>
        <v>10800</v>
      </c>
      <c r="H726" s="4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8" t="s">
        <v>289</v>
      </c>
      <c r="B727" s="38">
        <f t="shared" si="1312"/>
        <v>6</v>
      </c>
      <c r="C727" s="38">
        <f t="shared" si="1254"/>
        <v>89</v>
      </c>
      <c r="E727" s="38">
        <f t="shared" ref="E727" si="1353">plan_id</f>
        <v>1536</v>
      </c>
      <c r="F727" s="38">
        <f t="shared" ca="1" si="1184"/>
        <v>2003</v>
      </c>
      <c r="G727" s="38">
        <f t="shared" ref="G727" ca="1" si="1354">VLOOKUP(INDIRECT(CHAR(39)&amp;$A727&amp;CHAR(39)&amp;"!r2c"&amp;$C727,0),variables,2,0)</f>
        <v>10824</v>
      </c>
      <c r="H727" s="4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8" t="s">
        <v>289</v>
      </c>
      <c r="B728" s="38">
        <f t="shared" si="1312"/>
        <v>6</v>
      </c>
      <c r="C728" s="38">
        <f t="shared" si="1254"/>
        <v>90</v>
      </c>
      <c r="E728" s="38">
        <f t="shared" ref="E728" si="1355">plan_id</f>
        <v>1536</v>
      </c>
      <c r="F728" s="38">
        <f t="shared" ca="1" si="1184"/>
        <v>2003</v>
      </c>
      <c r="G728" s="38">
        <f t="shared" ref="G728" ca="1" si="1356">VLOOKUP(INDIRECT(CHAR(39)&amp;$A728&amp;CHAR(39)&amp;"!r2c"&amp;$C728,0),variables,2,0)</f>
        <v>10825</v>
      </c>
      <c r="H728" s="4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8" t="s">
        <v>289</v>
      </c>
      <c r="B729" s="38">
        <f t="shared" si="1312"/>
        <v>6</v>
      </c>
      <c r="C729" s="38">
        <f t="shared" si="1254"/>
        <v>91</v>
      </c>
      <c r="E729" s="38">
        <f t="shared" ref="E729" si="1357">plan_id</f>
        <v>1536</v>
      </c>
      <c r="F729" s="38">
        <f t="shared" ca="1" si="1184"/>
        <v>2003</v>
      </c>
      <c r="G729" s="38">
        <f t="shared" ref="G729" ca="1" si="1358">VLOOKUP(INDIRECT(CHAR(39)&amp;$A729&amp;CHAR(39)&amp;"!r2c"&amp;$C729,0),variables,2,0)</f>
        <v>10826</v>
      </c>
      <c r="H729" s="4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8" t="s">
        <v>289</v>
      </c>
      <c r="B730" s="38">
        <f t="shared" si="1312"/>
        <v>6</v>
      </c>
      <c r="C730" s="38">
        <f t="shared" si="1254"/>
        <v>92</v>
      </c>
      <c r="E730" s="38">
        <f t="shared" ref="E730" si="1359">plan_id</f>
        <v>1536</v>
      </c>
      <c r="F730" s="38">
        <f t="shared" ca="1" si="1184"/>
        <v>2003</v>
      </c>
      <c r="G730" s="38">
        <f t="shared" ref="G730" ca="1" si="1360">VLOOKUP(INDIRECT(CHAR(39)&amp;$A730&amp;CHAR(39)&amp;"!r2c"&amp;$C730,0),variables,2,0)</f>
        <v>10828</v>
      </c>
      <c r="H730" s="4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8" t="s">
        <v>289</v>
      </c>
      <c r="B731" s="38">
        <f t="shared" si="1312"/>
        <v>6</v>
      </c>
      <c r="C731" s="38">
        <f t="shared" si="1254"/>
        <v>93</v>
      </c>
      <c r="E731" s="38">
        <f t="shared" ref="E731" si="1361">plan_id</f>
        <v>1536</v>
      </c>
      <c r="F731" s="38">
        <f t="shared" ca="1" si="1184"/>
        <v>2003</v>
      </c>
      <c r="G731" s="38">
        <f t="shared" ref="G731" ca="1" si="1362">VLOOKUP(INDIRECT(CHAR(39)&amp;$A731&amp;CHAR(39)&amp;"!r2c"&amp;$C731,0),variables,2,0)</f>
        <v>10827</v>
      </c>
      <c r="H731" s="4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8" t="s">
        <v>289</v>
      </c>
      <c r="B732" s="38">
        <f t="shared" ref="B732:B795" si="1363">B667+1</f>
        <v>7</v>
      </c>
      <c r="C732" s="38">
        <f t="shared" si="1254"/>
        <v>3</v>
      </c>
      <c r="E732" s="38">
        <f t="shared" ref="E732" si="1364">plan_id</f>
        <v>1536</v>
      </c>
      <c r="F732" s="38">
        <f t="shared" ca="1" si="1184"/>
        <v>2004</v>
      </c>
      <c r="G732" s="38">
        <f t="shared" ref="G732" ca="1" si="1365">VLOOKUP(INDIRECT(CHAR(39)&amp;$A732&amp;CHAR(39)&amp;"!r2c"&amp;$C732,0),variables,2,0)</f>
        <v>10703</v>
      </c>
      <c r="H732" s="4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38" t="s">
        <v>289</v>
      </c>
      <c r="B733" s="38">
        <f t="shared" si="1363"/>
        <v>7</v>
      </c>
      <c r="C733" s="38">
        <f t="shared" si="1254"/>
        <v>4</v>
      </c>
      <c r="E733" s="38">
        <f t="shared" ref="E733" si="1366">plan_id</f>
        <v>1536</v>
      </c>
      <c r="F733" s="38">
        <f t="shared" ca="1" si="1184"/>
        <v>2004</v>
      </c>
      <c r="G733" s="38">
        <f t="shared" ref="G733" ca="1" si="1367">VLOOKUP(INDIRECT(CHAR(39)&amp;$A733&amp;CHAR(39)&amp;"!r2c"&amp;$C733,0),variables,2,0)</f>
        <v>10845</v>
      </c>
      <c r="H733" s="41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THE SEGAL COMPANY</v>
      </c>
    </row>
    <row r="734" spans="1:8" x14ac:dyDescent="0.3">
      <c r="A734" s="38" t="s">
        <v>289</v>
      </c>
      <c r="B734" s="38">
        <f t="shared" si="1363"/>
        <v>7</v>
      </c>
      <c r="C734" s="38">
        <f t="shared" si="1254"/>
        <v>5</v>
      </c>
      <c r="E734" s="38">
        <f t="shared" ref="E734" si="1368">plan_id</f>
        <v>1536</v>
      </c>
      <c r="F734" s="38">
        <f t="shared" ca="1" si="1184"/>
        <v>2004</v>
      </c>
      <c r="G734" s="38">
        <f t="shared" ref="G734" ca="1" si="1369">VLOOKUP(INDIRECT(CHAR(39)&amp;$A734&amp;CHAR(39)&amp;"!r2c"&amp;$C734,0),variables,2,0)</f>
        <v>10924</v>
      </c>
      <c r="H734" s="4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9.1600000000000001E-2</v>
      </c>
    </row>
    <row r="735" spans="1:8" x14ac:dyDescent="0.3">
      <c r="A735" s="38" t="s">
        <v>289</v>
      </c>
      <c r="B735" s="38">
        <f t="shared" si="1363"/>
        <v>7</v>
      </c>
      <c r="C735" s="38">
        <f t="shared" si="1254"/>
        <v>6</v>
      </c>
      <c r="E735" s="38">
        <f t="shared" ref="E735" si="1370">plan_id</f>
        <v>1536</v>
      </c>
      <c r="F735" s="38">
        <f t="shared" ca="1" si="1184"/>
        <v>2004</v>
      </c>
      <c r="G735" s="38">
        <f t="shared" ref="G735" ca="1" si="1371">VLOOKUP(INDIRECT(CHAR(39)&amp;$A735&amp;CHAR(39)&amp;"!r2c"&amp;$C735,0),variables,2,0)</f>
        <v>10925</v>
      </c>
      <c r="H735" s="4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5.3000000000000005E-2</v>
      </c>
    </row>
    <row r="736" spans="1:8" x14ac:dyDescent="0.3">
      <c r="A736" s="38" t="s">
        <v>289</v>
      </c>
      <c r="B736" s="38">
        <f t="shared" si="1363"/>
        <v>7</v>
      </c>
      <c r="C736" s="38">
        <f t="shared" si="1254"/>
        <v>7</v>
      </c>
      <c r="E736" s="38">
        <f t="shared" ref="E736" si="1372">plan_id</f>
        <v>1536</v>
      </c>
      <c r="F736" s="38">
        <f t="shared" ca="1" si="1184"/>
        <v>2004</v>
      </c>
      <c r="G736" s="38">
        <f t="shared" ref="G736" ca="1" si="1373">VLOOKUP(INDIRECT(CHAR(39)&amp;$A736&amp;CHAR(39)&amp;"!r2c"&amp;$C736,0),variables,2,0)</f>
        <v>10926</v>
      </c>
      <c r="H736" s="4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4.0099999999999997E-2</v>
      </c>
    </row>
    <row r="737" spans="1:8" x14ac:dyDescent="0.3">
      <c r="A737" s="38" t="s">
        <v>289</v>
      </c>
      <c r="B737" s="38">
        <f t="shared" si="1363"/>
        <v>7</v>
      </c>
      <c r="C737" s="38">
        <f t="shared" si="1254"/>
        <v>8</v>
      </c>
      <c r="E737" s="38">
        <f t="shared" ref="E737" si="1374">plan_id</f>
        <v>1536</v>
      </c>
      <c r="F737" s="38">
        <f t="shared" ref="F737:F829" ca="1" si="1375">INDIRECT(CHAR(39)&amp;$A737&amp;CHAR(39)&amp;"!r"&amp;$B737&amp;"c2",0)</f>
        <v>2004</v>
      </c>
      <c r="G737" s="38">
        <f t="shared" ref="G737" ca="1" si="1376">VLOOKUP(INDIRECT(CHAR(39)&amp;$A737&amp;CHAR(39)&amp;"!r2c"&amp;$C737,0),variables,2,0)</f>
        <v>10704</v>
      </c>
      <c r="H737" s="4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5320035</v>
      </c>
    </row>
    <row r="738" spans="1:8" x14ac:dyDescent="0.3">
      <c r="A738" s="38" t="s">
        <v>289</v>
      </c>
      <c r="B738" s="38">
        <f t="shared" si="1363"/>
        <v>7</v>
      </c>
      <c r="C738" s="38">
        <f t="shared" si="1254"/>
        <v>9</v>
      </c>
      <c r="E738" s="38">
        <f t="shared" ref="E738" si="1377">plan_id</f>
        <v>1536</v>
      </c>
      <c r="F738" s="38">
        <f t="shared" ca="1" si="1375"/>
        <v>2004</v>
      </c>
      <c r="G738" s="38">
        <f t="shared" ref="G738" ca="1" si="1378">VLOOKUP(INDIRECT(CHAR(39)&amp;$A738&amp;CHAR(39)&amp;"!r2c"&amp;$C738,0),variables,2,0)</f>
        <v>10928</v>
      </c>
      <c r="H738" s="4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1.06E-2</v>
      </c>
    </row>
    <row r="739" spans="1:8" x14ac:dyDescent="0.3">
      <c r="A739" s="38" t="s">
        <v>289</v>
      </c>
      <c r="B739" s="38">
        <f t="shared" si="1363"/>
        <v>7</v>
      </c>
      <c r="C739" s="38">
        <f t="shared" si="1254"/>
        <v>10</v>
      </c>
      <c r="E739" s="38">
        <f t="shared" ref="E739" si="1379">plan_id</f>
        <v>1536</v>
      </c>
      <c r="F739" s="38">
        <f t="shared" ca="1" si="1375"/>
        <v>2004</v>
      </c>
      <c r="G739" s="38">
        <f t="shared" ref="G739" ca="1" si="1380">VLOOKUP(INDIRECT(CHAR(39)&amp;$A739&amp;CHAR(39)&amp;"!r2c"&amp;$C739,0),variables,2,0)</f>
        <v>10929</v>
      </c>
      <c r="H739" s="4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1.06E-2</v>
      </c>
    </row>
    <row r="740" spans="1:8" x14ac:dyDescent="0.3">
      <c r="A740" s="38" t="s">
        <v>289</v>
      </c>
      <c r="B740" s="38">
        <f t="shared" si="1363"/>
        <v>7</v>
      </c>
      <c r="C740" s="38">
        <f t="shared" si="1254"/>
        <v>11</v>
      </c>
      <c r="E740" s="38">
        <f t="shared" ref="E740" si="1381">plan_id</f>
        <v>1536</v>
      </c>
      <c r="F740" s="38">
        <f t="shared" ca="1" si="1375"/>
        <v>2004</v>
      </c>
      <c r="G740" s="38">
        <f t="shared" ref="G740" ca="1" si="1382">VLOOKUP(INDIRECT(CHAR(39)&amp;$A740&amp;CHAR(39)&amp;"!r2c"&amp;$C740,0),variables,2,0)</f>
        <v>10930</v>
      </c>
      <c r="H740" s="4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8" t="s">
        <v>289</v>
      </c>
      <c r="B741" s="38">
        <f t="shared" si="1363"/>
        <v>7</v>
      </c>
      <c r="C741" s="38">
        <f t="shared" si="1254"/>
        <v>12</v>
      </c>
      <c r="E741" s="38">
        <f t="shared" ref="E741" si="1383">plan_id</f>
        <v>1536</v>
      </c>
      <c r="F741" s="38">
        <f t="shared" ca="1" si="1375"/>
        <v>2004</v>
      </c>
      <c r="G741" s="38">
        <f t="shared" ref="G741" ca="1" si="1384">VLOOKUP(INDIRECT(CHAR(39)&amp;$A741&amp;CHAR(39)&amp;"!r2c"&amp;$C741,0),variables,2,0)</f>
        <v>10705</v>
      </c>
      <c r="H741" s="4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18754814</v>
      </c>
    </row>
    <row r="742" spans="1:8" x14ac:dyDescent="0.3">
      <c r="A742" s="38" t="s">
        <v>289</v>
      </c>
      <c r="B742" s="38">
        <f t="shared" si="1363"/>
        <v>7</v>
      </c>
      <c r="C742" s="38">
        <f t="shared" si="1254"/>
        <v>13</v>
      </c>
      <c r="E742" s="38">
        <f t="shared" ref="E742" si="1385">plan_id</f>
        <v>1536</v>
      </c>
      <c r="F742" s="38">
        <f t="shared" ca="1" si="1375"/>
        <v>2004</v>
      </c>
      <c r="G742" s="38">
        <f t="shared" ref="G742" ca="1" si="1386">VLOOKUP(INDIRECT(CHAR(39)&amp;$A742&amp;CHAR(39)&amp;"!r2c"&amp;$C742,0),variables,2,0)</f>
        <v>10842</v>
      </c>
      <c r="H742" s="4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19732842</v>
      </c>
    </row>
    <row r="743" spans="1:8" x14ac:dyDescent="0.3">
      <c r="A743" s="38" t="s">
        <v>289</v>
      </c>
      <c r="B743" s="38">
        <f t="shared" si="1363"/>
        <v>7</v>
      </c>
      <c r="C743" s="38">
        <f t="shared" ref="C743:C806" si="1387">C652</f>
        <v>14</v>
      </c>
      <c r="E743" s="38">
        <f t="shared" ref="E743" si="1388">plan_id</f>
        <v>1536</v>
      </c>
      <c r="F743" s="38">
        <f t="shared" ca="1" si="1375"/>
        <v>2004</v>
      </c>
      <c r="G743" s="38">
        <f t="shared" ref="G743" ca="1" si="1389">VLOOKUP(INDIRECT(CHAR(39)&amp;$A743&amp;CHAR(39)&amp;"!r2c"&amp;$C743,0),variables,2,0)</f>
        <v>10843</v>
      </c>
      <c r="H743" s="41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Main system- 4.12%; Judges- 14.52%; National guard- 8.33%; Law enforcement with prior main service- 8.31%; Law enforcement without prior main service- 6.43%</v>
      </c>
    </row>
    <row r="744" spans="1:8" x14ac:dyDescent="0.3">
      <c r="A744" s="38" t="s">
        <v>289</v>
      </c>
      <c r="B744" s="38">
        <f t="shared" si="1363"/>
        <v>7</v>
      </c>
      <c r="C744" s="38">
        <f t="shared" si="1387"/>
        <v>15</v>
      </c>
      <c r="E744" s="38">
        <f t="shared" ref="E744" si="1390">plan_id</f>
        <v>1536</v>
      </c>
      <c r="F744" s="38">
        <f t="shared" ca="1" si="1375"/>
        <v>2004</v>
      </c>
      <c r="G744" s="38">
        <f t="shared" ref="G744" ca="1" si="1391">VLOOKUP(INDIRECT(CHAR(39)&amp;$A744&amp;CHAR(39)&amp;"!r2c"&amp;$C744,0),variables,2,0)</f>
        <v>10931</v>
      </c>
      <c r="H744" s="4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8" t="s">
        <v>289</v>
      </c>
      <c r="B745" s="38">
        <f t="shared" si="1363"/>
        <v>7</v>
      </c>
      <c r="C745" s="38">
        <f t="shared" si="1387"/>
        <v>16</v>
      </c>
      <c r="E745" s="38">
        <f t="shared" ref="E745" si="1392">plan_id</f>
        <v>1536</v>
      </c>
      <c r="F745" s="38">
        <f t="shared" ca="1" si="1375"/>
        <v>2004</v>
      </c>
      <c r="G745" s="38">
        <f t="shared" ref="G745" ca="1" si="1393">VLOOKUP(INDIRECT(CHAR(39)&amp;$A745&amp;CHAR(39)&amp;"!r2c"&amp;$C745,0),variables,2,0)</f>
        <v>10932</v>
      </c>
      <c r="H745" s="4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8" t="s">
        <v>289</v>
      </c>
      <c r="B746" s="38">
        <f t="shared" si="1363"/>
        <v>7</v>
      </c>
      <c r="C746" s="38">
        <f t="shared" si="1387"/>
        <v>17</v>
      </c>
      <c r="E746" s="38">
        <f t="shared" ref="E746" si="1394">plan_id</f>
        <v>1536</v>
      </c>
      <c r="F746" s="38">
        <f t="shared" ca="1" si="1375"/>
        <v>2004</v>
      </c>
      <c r="G746" s="38">
        <f t="shared" ref="G746" ca="1" si="1395">VLOOKUP(INDIRECT(CHAR(39)&amp;$A746&amp;CHAR(39)&amp;"!r2c"&amp;$C746,0),variables,2,0)</f>
        <v>10933</v>
      </c>
      <c r="H746" s="4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6.3600000000000004E-2</v>
      </c>
    </row>
    <row r="747" spans="1:8" x14ac:dyDescent="0.3">
      <c r="A747" s="38" t="s">
        <v>289</v>
      </c>
      <c r="B747" s="38">
        <f t="shared" si="1363"/>
        <v>7</v>
      </c>
      <c r="C747" s="38">
        <f t="shared" si="1387"/>
        <v>18</v>
      </c>
      <c r="E747" s="38">
        <f t="shared" ref="E747" si="1396">plan_id</f>
        <v>1536</v>
      </c>
      <c r="F747" s="38">
        <f t="shared" ca="1" si="1375"/>
        <v>2004</v>
      </c>
      <c r="G747" s="38">
        <f t="shared" ref="G747" ca="1" si="1397">VLOOKUP(INDIRECT(CHAR(39)&amp;$A747&amp;CHAR(39)&amp;"!r2c"&amp;$C747,0),variables,2,0)</f>
        <v>10934</v>
      </c>
      <c r="H747" s="4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4.0099999999999997E-2</v>
      </c>
    </row>
    <row r="748" spans="1:8" x14ac:dyDescent="0.3">
      <c r="A748" s="38" t="s">
        <v>289</v>
      </c>
      <c r="B748" s="38">
        <f t="shared" si="1363"/>
        <v>7</v>
      </c>
      <c r="C748" s="38">
        <f t="shared" si="1387"/>
        <v>19</v>
      </c>
      <c r="E748" s="38">
        <f t="shared" ref="E748" si="1398">plan_id</f>
        <v>1536</v>
      </c>
      <c r="F748" s="38">
        <f t="shared" ca="1" si="1375"/>
        <v>2004</v>
      </c>
      <c r="G748" s="38">
        <f t="shared" ref="G748" ca="1" si="1399">VLOOKUP(INDIRECT(CHAR(39)&amp;$A748&amp;CHAR(39)&amp;"!r2c"&amp;$C748,0),variables,2,0)</f>
        <v>10935</v>
      </c>
      <c r="H748" s="41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38" t="s">
        <v>289</v>
      </c>
      <c r="B749" s="38">
        <f t="shared" si="1363"/>
        <v>7</v>
      </c>
      <c r="C749" s="38">
        <f t="shared" si="1387"/>
        <v>20</v>
      </c>
      <c r="E749" s="38">
        <f t="shared" ref="E749" si="1400">plan_id</f>
        <v>1536</v>
      </c>
      <c r="F749" s="38">
        <f t="shared" ca="1" si="1375"/>
        <v>2004</v>
      </c>
      <c r="G749" s="38">
        <f t="shared" ref="G749" ca="1" si="1401">VLOOKUP(INDIRECT(CHAR(39)&amp;$A749&amp;CHAR(39)&amp;"!r2c"&amp;$C749,0),variables,2,0)</f>
        <v>10937</v>
      </c>
      <c r="H749" s="4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8" t="s">
        <v>289</v>
      </c>
      <c r="B750" s="38">
        <f t="shared" si="1363"/>
        <v>7</v>
      </c>
      <c r="C750" s="38">
        <f t="shared" si="1387"/>
        <v>21</v>
      </c>
      <c r="E750" s="38">
        <f t="shared" ref="E750" si="1402">plan_id</f>
        <v>1536</v>
      </c>
      <c r="F750" s="38">
        <f t="shared" ca="1" si="1375"/>
        <v>2004</v>
      </c>
      <c r="G750" s="38">
        <f t="shared" ref="G750" ca="1" si="1403">VLOOKUP(INDIRECT(CHAR(39)&amp;$A750&amp;CHAR(39)&amp;"!r2c"&amp;$C750,0),variables,2,0)</f>
        <v>10938</v>
      </c>
      <c r="H750" s="4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8" t="s">
        <v>289</v>
      </c>
      <c r="B751" s="38">
        <f t="shared" si="1363"/>
        <v>7</v>
      </c>
      <c r="C751" s="38">
        <f t="shared" si="1387"/>
        <v>22</v>
      </c>
      <c r="E751" s="38">
        <f t="shared" ref="E751" si="1404">plan_id</f>
        <v>1536</v>
      </c>
      <c r="F751" s="38">
        <f t="shared" ca="1" si="1375"/>
        <v>2004</v>
      </c>
      <c r="G751" s="38">
        <f t="shared" ref="G751" ca="1" si="1405">VLOOKUP(INDIRECT(CHAR(39)&amp;$A751&amp;CHAR(39)&amp;"!r2c"&amp;$C751,0),variables,2,0)</f>
        <v>11007</v>
      </c>
      <c r="H751" s="41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Main System,National Guard and law enforcement:2% of FAC times service; Judges:3.5% of FAC for first 10 yrs of service,2.8%-next 10 yrs,1.25% - excess of 20 yrs</v>
      </c>
    </row>
    <row r="752" spans="1:8" x14ac:dyDescent="0.3">
      <c r="A752" s="38" t="s">
        <v>289</v>
      </c>
      <c r="B752" s="38">
        <f t="shared" si="1363"/>
        <v>7</v>
      </c>
      <c r="C752" s="38">
        <f t="shared" si="1387"/>
        <v>23</v>
      </c>
      <c r="E752" s="38">
        <f t="shared" ref="E752" si="1406">plan_id</f>
        <v>1536</v>
      </c>
      <c r="F752" s="38">
        <f t="shared" ca="1" si="1375"/>
        <v>2004</v>
      </c>
      <c r="G752" s="38">
        <f t="shared" ref="G752" ca="1" si="1407">VLOOKUP(INDIRECT(CHAR(39)&amp;$A752&amp;CHAR(39)&amp;"!r2c"&amp;$C752,0),variables,2,0)</f>
        <v>10941</v>
      </c>
      <c r="H752" s="41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</v>
      </c>
    </row>
    <row r="753" spans="1:8" x14ac:dyDescent="0.3">
      <c r="A753" s="38" t="s">
        <v>289</v>
      </c>
      <c r="B753" s="38">
        <f t="shared" si="1363"/>
        <v>7</v>
      </c>
      <c r="C753" s="38">
        <f t="shared" si="1387"/>
        <v>24</v>
      </c>
      <c r="E753" s="38">
        <f t="shared" ref="E753" si="1408">plan_id</f>
        <v>1536</v>
      </c>
      <c r="F753" s="38">
        <f t="shared" ca="1" si="1375"/>
        <v>2004</v>
      </c>
      <c r="G753" s="38">
        <f t="shared" ref="G753" ca="1" si="1409">VLOOKUP(INDIRECT(CHAR(39)&amp;$A753&amp;CHAR(39)&amp;"!r2c"&amp;$C753,0),variables,2,0)</f>
        <v>10942</v>
      </c>
      <c r="H753" s="41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38" t="s">
        <v>289</v>
      </c>
      <c r="B754" s="38">
        <f t="shared" si="1363"/>
        <v>7</v>
      </c>
      <c r="C754" s="38">
        <f t="shared" si="1387"/>
        <v>25</v>
      </c>
      <c r="E754" s="38">
        <f t="shared" ref="E754" si="1410">plan_id</f>
        <v>1536</v>
      </c>
      <c r="F754" s="38">
        <f t="shared" ca="1" si="1375"/>
        <v>2004</v>
      </c>
      <c r="G754" s="38">
        <f t="shared" ref="G754" ca="1" si="1411">VLOOKUP(INDIRECT(CHAR(39)&amp;$A754&amp;CHAR(39)&amp;"!r2c"&amp;$C754,0),variables,2,0)</f>
        <v>10701</v>
      </c>
      <c r="H754" s="4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8" t="s">
        <v>289</v>
      </c>
      <c r="B755" s="38">
        <f t="shared" si="1363"/>
        <v>7</v>
      </c>
      <c r="C755" s="38">
        <f t="shared" si="1387"/>
        <v>26</v>
      </c>
      <c r="E755" s="38">
        <f t="shared" ref="E755" si="1412">plan_id</f>
        <v>1536</v>
      </c>
      <c r="F755" s="38">
        <f t="shared" ca="1" si="1375"/>
        <v>2004</v>
      </c>
      <c r="G755" s="38">
        <f t="shared" ref="G755" ca="1" si="1413">VLOOKUP(INDIRECT(CHAR(39)&amp;$A755&amp;CHAR(39)&amp;"!r2c"&amp;$C755,0),variables,2,0)</f>
        <v>10702</v>
      </c>
      <c r="H755" s="4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8" t="s">
        <v>289</v>
      </c>
      <c r="B756" s="38">
        <f t="shared" si="1363"/>
        <v>7</v>
      </c>
      <c r="C756" s="38">
        <f t="shared" si="1387"/>
        <v>27</v>
      </c>
      <c r="E756" s="38">
        <f t="shared" ref="E756" si="1414">plan_id</f>
        <v>1536</v>
      </c>
      <c r="F756" s="38">
        <f t="shared" ca="1" si="1375"/>
        <v>2004</v>
      </c>
      <c r="G756" s="38">
        <f t="shared" ref="G756" ca="1" si="1415">VLOOKUP(INDIRECT(CHAR(39)&amp;$A756&amp;CHAR(39)&amp;"!r2c"&amp;$C756,0),variables,2,0)</f>
        <v>10943</v>
      </c>
      <c r="H756" s="4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8" t="s">
        <v>289</v>
      </c>
      <c r="B757" s="38">
        <f t="shared" si="1363"/>
        <v>7</v>
      </c>
      <c r="C757" s="38">
        <f t="shared" si="1387"/>
        <v>28</v>
      </c>
      <c r="E757" s="38">
        <f t="shared" ref="E757" si="1416">plan_id</f>
        <v>1536</v>
      </c>
      <c r="F757" s="38">
        <f t="shared" ca="1" si="1375"/>
        <v>2004</v>
      </c>
      <c r="G757" s="38">
        <f t="shared" ref="G757" ca="1" si="1417">VLOOKUP(INDIRECT(CHAR(39)&amp;$A757&amp;CHAR(39)&amp;"!r2c"&amp;$C757,0),variables,2,0)</f>
        <v>10944</v>
      </c>
      <c r="H757" s="41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38" t="s">
        <v>289</v>
      </c>
      <c r="B758" s="38">
        <f t="shared" si="1363"/>
        <v>7</v>
      </c>
      <c r="C758" s="38">
        <f t="shared" si="1387"/>
        <v>29</v>
      </c>
      <c r="E758" s="38">
        <f t="shared" ref="E758" si="1418">plan_id</f>
        <v>1536</v>
      </c>
      <c r="F758" s="38">
        <f t="shared" ca="1" si="1375"/>
        <v>2004</v>
      </c>
      <c r="G758" s="38">
        <f t="shared" ref="G758" ca="1" si="1419">VLOOKUP(INDIRECT(CHAR(39)&amp;$A758&amp;CHAR(39)&amp;"!r2c"&amp;$C758,0),variables,2,0)</f>
        <v>10945</v>
      </c>
      <c r="H758" s="41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38" t="s">
        <v>289</v>
      </c>
      <c r="B759" s="38">
        <f t="shared" si="1363"/>
        <v>7</v>
      </c>
      <c r="C759" s="38">
        <f t="shared" si="1387"/>
        <v>30</v>
      </c>
      <c r="E759" s="38">
        <f t="shared" ref="E759" si="1420">plan_id</f>
        <v>1536</v>
      </c>
      <c r="F759" s="38">
        <f t="shared" ca="1" si="1375"/>
        <v>2004</v>
      </c>
      <c r="G759" s="38">
        <f t="shared" ref="G759" ca="1" si="1421">VLOOKUP(INDIRECT(CHAR(39)&amp;$A759&amp;CHAR(39)&amp;"!r2c"&amp;$C759,0),variables,2,0)</f>
        <v>10947</v>
      </c>
      <c r="H759" s="4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8" t="s">
        <v>289</v>
      </c>
      <c r="B760" s="38">
        <f t="shared" si="1363"/>
        <v>7</v>
      </c>
      <c r="C760" s="38">
        <f t="shared" si="1387"/>
        <v>31</v>
      </c>
      <c r="E760" s="38">
        <f t="shared" ref="E760" si="1422">plan_id</f>
        <v>1536</v>
      </c>
      <c r="F760" s="38">
        <f t="shared" ca="1" si="1375"/>
        <v>2004</v>
      </c>
      <c r="G760" s="38">
        <f t="shared" ref="G760" ca="1" si="1423">VLOOKUP(INDIRECT(CHAR(39)&amp;$A760&amp;CHAR(39)&amp;"!r2c"&amp;$C760,0),variables,2,0)</f>
        <v>10948</v>
      </c>
      <c r="H760" s="41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38" t="s">
        <v>289</v>
      </c>
      <c r="B761" s="38">
        <f t="shared" si="1363"/>
        <v>7</v>
      </c>
      <c r="C761" s="38">
        <f t="shared" si="1387"/>
        <v>32</v>
      </c>
      <c r="E761" s="38">
        <f t="shared" ref="E761" si="1424">plan_id</f>
        <v>1536</v>
      </c>
      <c r="F761" s="38">
        <f t="shared" ca="1" si="1375"/>
        <v>2004</v>
      </c>
      <c r="G761" s="38">
        <f t="shared" ref="G761" ca="1" si="1425">VLOOKUP(INDIRECT(CHAR(39)&amp;$A761&amp;CHAR(39)&amp;"!r2c"&amp;$C761,0),variables,2,0)</f>
        <v>10949</v>
      </c>
      <c r="H761" s="41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38" t="s">
        <v>289</v>
      </c>
      <c r="B762" s="38">
        <f t="shared" si="1363"/>
        <v>7</v>
      </c>
      <c r="C762" s="38">
        <f t="shared" si="1387"/>
        <v>33</v>
      </c>
      <c r="E762" s="38">
        <f t="shared" ref="E762" si="1426">plan_id</f>
        <v>1536</v>
      </c>
      <c r="F762" s="38">
        <f t="shared" ca="1" si="1375"/>
        <v>2004</v>
      </c>
      <c r="G762" s="38">
        <f t="shared" ref="G762" ca="1" si="1427">VLOOKUP(INDIRECT(CHAR(39)&amp;$A762&amp;CHAR(39)&amp;"!r2c"&amp;$C762,0),variables,2,0)</f>
        <v>10951</v>
      </c>
      <c r="H762" s="41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38" t="s">
        <v>289</v>
      </c>
      <c r="B763" s="38">
        <f t="shared" si="1363"/>
        <v>7</v>
      </c>
      <c r="C763" s="38">
        <f t="shared" si="1387"/>
        <v>34</v>
      </c>
      <c r="E763" s="38">
        <f t="shared" ref="E763" si="1428">plan_id</f>
        <v>1536</v>
      </c>
      <c r="F763" s="38">
        <f t="shared" ca="1" si="1375"/>
        <v>2004</v>
      </c>
      <c r="G763" s="38">
        <f t="shared" ref="G763" ca="1" si="1429">VLOOKUP(INDIRECT(CHAR(39)&amp;$A763&amp;CHAR(39)&amp;"!r2c"&amp;$C763,0),variables,2,0)</f>
        <v>10950</v>
      </c>
      <c r="H763" s="4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8" t="s">
        <v>289</v>
      </c>
      <c r="B764" s="38">
        <f t="shared" si="1363"/>
        <v>7</v>
      </c>
      <c r="C764" s="38">
        <f t="shared" si="1387"/>
        <v>35</v>
      </c>
      <c r="E764" s="38">
        <f t="shared" ref="E764" si="1430">plan_id</f>
        <v>1536</v>
      </c>
      <c r="F764" s="38">
        <f t="shared" ca="1" si="1375"/>
        <v>2004</v>
      </c>
      <c r="G764" s="38">
        <f t="shared" ref="G764" ca="1" si="1431">VLOOKUP(INDIRECT(CHAR(39)&amp;$A764&amp;CHAR(39)&amp;"!r2c"&amp;$C764,0),variables,2,0)</f>
        <v>10954</v>
      </c>
      <c r="H764" s="4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8" t="s">
        <v>289</v>
      </c>
      <c r="B765" s="38">
        <f t="shared" si="1363"/>
        <v>7</v>
      </c>
      <c r="C765" s="38">
        <f t="shared" si="1387"/>
        <v>36</v>
      </c>
      <c r="E765" s="38">
        <f t="shared" ref="E765" si="1432">plan_id</f>
        <v>1536</v>
      </c>
      <c r="F765" s="38">
        <f t="shared" ca="1" si="1375"/>
        <v>2004</v>
      </c>
      <c r="G765" s="38">
        <f t="shared" ref="G765" ca="1" si="1433">VLOOKUP(INDIRECT(CHAR(39)&amp;$A765&amp;CHAR(39)&amp;"!r2c"&amp;$C765,0),variables,2,0)</f>
        <v>10955</v>
      </c>
      <c r="H765" s="4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38" t="s">
        <v>289</v>
      </c>
      <c r="B766" s="38">
        <f t="shared" si="1363"/>
        <v>7</v>
      </c>
      <c r="C766" s="38">
        <f t="shared" si="1387"/>
        <v>37</v>
      </c>
      <c r="E766" s="38">
        <f t="shared" ref="E766" si="1434">plan_id</f>
        <v>1536</v>
      </c>
      <c r="F766" s="38">
        <f t="shared" ca="1" si="1375"/>
        <v>2004</v>
      </c>
      <c r="G766" s="38">
        <f t="shared" ref="G766" ca="1" si="1435">VLOOKUP(INDIRECT(CHAR(39)&amp;$A766&amp;CHAR(39)&amp;"!r2c"&amp;$C766,0),variables,2,0)</f>
        <v>10956</v>
      </c>
      <c r="H766" s="41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4%-4.5%</v>
      </c>
    </row>
    <row r="767" spans="1:8" x14ac:dyDescent="0.3">
      <c r="A767" s="38" t="s">
        <v>289</v>
      </c>
      <c r="B767" s="38">
        <f t="shared" si="1363"/>
        <v>7</v>
      </c>
      <c r="C767" s="38">
        <f t="shared" si="1387"/>
        <v>38</v>
      </c>
      <c r="E767" s="38">
        <f t="shared" ref="E767" si="1436">plan_id</f>
        <v>1536</v>
      </c>
      <c r="F767" s="38">
        <f t="shared" ca="1" si="1375"/>
        <v>2004</v>
      </c>
      <c r="G767" s="38">
        <f t="shared" ref="G767" ca="1" si="1437">VLOOKUP(INDIRECT(CHAR(39)&amp;$A767&amp;CHAR(39)&amp;"!r2c"&amp;$C767,0),variables,2,0)</f>
        <v>10959</v>
      </c>
      <c r="H767" s="41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4.7%-7%</v>
      </c>
    </row>
    <row r="768" spans="1:8" x14ac:dyDescent="0.3">
      <c r="A768" s="38" t="s">
        <v>289</v>
      </c>
      <c r="B768" s="38">
        <f t="shared" si="1363"/>
        <v>7</v>
      </c>
      <c r="C768" s="38">
        <f t="shared" si="1387"/>
        <v>39</v>
      </c>
      <c r="E768" s="38">
        <f t="shared" ref="E768" si="1438">plan_id</f>
        <v>1536</v>
      </c>
      <c r="F768" s="38">
        <f t="shared" ca="1" si="1375"/>
        <v>2004</v>
      </c>
      <c r="G768" s="38">
        <f t="shared" ref="G768" ca="1" si="1439">VLOOKUP(INDIRECT(CHAR(39)&amp;$A768&amp;CHAR(39)&amp;"!r2c"&amp;$C768,0),variables,2,0)</f>
        <v>10962</v>
      </c>
      <c r="H768" s="41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no.34</v>
      </c>
    </row>
    <row r="769" spans="1:8" x14ac:dyDescent="0.3">
      <c r="A769" s="38" t="s">
        <v>289</v>
      </c>
      <c r="B769" s="38">
        <f t="shared" si="1363"/>
        <v>7</v>
      </c>
      <c r="C769" s="38">
        <f t="shared" si="1387"/>
        <v>40</v>
      </c>
      <c r="E769" s="38">
        <f t="shared" ref="E769" si="1440">plan_id</f>
        <v>1536</v>
      </c>
      <c r="F769" s="38">
        <f t="shared" ca="1" si="1375"/>
        <v>2004</v>
      </c>
      <c r="G769" s="38">
        <f t="shared" ref="G769" ca="1" si="1441">VLOOKUP(INDIRECT(CHAR(39)&amp;$A769&amp;CHAR(39)&amp;"!r2c"&amp;$C769,0),variables,2,0)</f>
        <v>10964</v>
      </c>
      <c r="H769" s="41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no.35</v>
      </c>
    </row>
    <row r="770" spans="1:8" x14ac:dyDescent="0.3">
      <c r="A770" s="38" t="s">
        <v>289</v>
      </c>
      <c r="B770" s="38">
        <f t="shared" si="1363"/>
        <v>7</v>
      </c>
      <c r="C770" s="38">
        <f t="shared" si="1387"/>
        <v>41</v>
      </c>
      <c r="E770" s="38">
        <f t="shared" ref="E770" si="1442">plan_id</f>
        <v>1536</v>
      </c>
      <c r="F770" s="38">
        <f t="shared" ca="1" si="1375"/>
        <v>2004</v>
      </c>
      <c r="G770" s="38">
        <f t="shared" ref="G770" ca="1" si="1443">VLOOKUP(INDIRECT(CHAR(39)&amp;$A770&amp;CHAR(39)&amp;"!r2c"&amp;$C770,0),variables,2,0)</f>
        <v>10967</v>
      </c>
      <c r="H770" s="41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">
      <c r="A771" s="38" t="s">
        <v>289</v>
      </c>
      <c r="B771" s="38">
        <f t="shared" si="1363"/>
        <v>7</v>
      </c>
      <c r="C771" s="38">
        <f t="shared" si="1387"/>
        <v>42</v>
      </c>
      <c r="E771" s="38">
        <f t="shared" ref="E771" si="1444">plan_id</f>
        <v>1536</v>
      </c>
      <c r="F771" s="38">
        <f t="shared" ca="1" si="1375"/>
        <v>2004</v>
      </c>
      <c r="G771" s="38">
        <f t="shared" ref="G771" ca="1" si="1445">VLOOKUP(INDIRECT(CHAR(39)&amp;$A771&amp;CHAR(39)&amp;"!r2c"&amp;$C771,0),variables,2,0)</f>
        <v>10968</v>
      </c>
      <c r="H771" s="4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38" t="s">
        <v>289</v>
      </c>
      <c r="B772" s="38">
        <f t="shared" si="1363"/>
        <v>7</v>
      </c>
      <c r="C772" s="38">
        <f t="shared" si="1387"/>
        <v>43</v>
      </c>
      <c r="E772" s="38">
        <f t="shared" ref="E772" si="1446">plan_id</f>
        <v>1536</v>
      </c>
      <c r="F772" s="38">
        <f t="shared" ca="1" si="1375"/>
        <v>2004</v>
      </c>
      <c r="G772" s="38">
        <f t="shared" ref="G772" ca="1" si="1447">VLOOKUP(INDIRECT(CHAR(39)&amp;$A772&amp;CHAR(39)&amp;"!r2c"&amp;$C772,0),variables,2,0)</f>
        <v>10969</v>
      </c>
      <c r="H772" s="4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8" t="s">
        <v>289</v>
      </c>
      <c r="B773" s="38">
        <f t="shared" si="1363"/>
        <v>7</v>
      </c>
      <c r="C773" s="38">
        <f t="shared" si="1387"/>
        <v>44</v>
      </c>
      <c r="E773" s="38">
        <f t="shared" ref="E773" si="1448">plan_id</f>
        <v>1536</v>
      </c>
      <c r="F773" s="38">
        <f t="shared" ca="1" si="1375"/>
        <v>2004</v>
      </c>
      <c r="G773" s="38">
        <f t="shared" ref="G773" ca="1" si="1449">VLOOKUP(INDIRECT(CHAR(39)&amp;$A773&amp;CHAR(39)&amp;"!r2c"&amp;$C773,0),variables,2,0)</f>
        <v>10970</v>
      </c>
      <c r="H773" s="4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8" t="s">
        <v>289</v>
      </c>
      <c r="B774" s="38">
        <f t="shared" si="1363"/>
        <v>7</v>
      </c>
      <c r="C774" s="38">
        <f t="shared" si="1387"/>
        <v>45</v>
      </c>
      <c r="E774" s="38">
        <f t="shared" ref="E774" si="1450">plan_id</f>
        <v>1536</v>
      </c>
      <c r="F774" s="38">
        <f t="shared" ca="1" si="1375"/>
        <v>2004</v>
      </c>
      <c r="G774" s="38">
        <f t="shared" ref="G774" ca="1" si="1451">VLOOKUP(INDIRECT(CHAR(39)&amp;$A774&amp;CHAR(39)&amp;"!r2c"&amp;$C774,0),variables,2,0)</f>
        <v>10971</v>
      </c>
      <c r="H774" s="4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8" t="s">
        <v>289</v>
      </c>
      <c r="B775" s="38">
        <f t="shared" si="1363"/>
        <v>7</v>
      </c>
      <c r="C775" s="38">
        <f t="shared" si="1387"/>
        <v>46</v>
      </c>
      <c r="E775" s="38">
        <f t="shared" ref="E775" si="1452">plan_id</f>
        <v>1536</v>
      </c>
      <c r="F775" s="38">
        <f t="shared" ca="1" si="1375"/>
        <v>2004</v>
      </c>
      <c r="G775" s="38">
        <f t="shared" ref="G775" ca="1" si="1453">VLOOKUP(INDIRECT(CHAR(39)&amp;$A775&amp;CHAR(39)&amp;"!r2c"&amp;$C775,0),variables,2,0)</f>
        <v>10972</v>
      </c>
      <c r="H775" s="41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of Payroll, Open Period</v>
      </c>
    </row>
    <row r="776" spans="1:8" x14ac:dyDescent="0.3">
      <c r="A776" s="38" t="s">
        <v>289</v>
      </c>
      <c r="B776" s="38">
        <f t="shared" si="1363"/>
        <v>7</v>
      </c>
      <c r="C776" s="38">
        <f t="shared" si="1387"/>
        <v>47</v>
      </c>
      <c r="E776" s="38">
        <f t="shared" ref="E776" si="1454">plan_id</f>
        <v>1536</v>
      </c>
      <c r="F776" s="38">
        <f t="shared" ca="1" si="1375"/>
        <v>2004</v>
      </c>
      <c r="G776" s="38">
        <f t="shared" ref="G776" ca="1" si="1455">VLOOKUP(INDIRECT(CHAR(39)&amp;$A776&amp;CHAR(39)&amp;"!r2c"&amp;$C776,0),variables,2,0)</f>
        <v>10973</v>
      </c>
      <c r="H776" s="41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20 years</v>
      </c>
    </row>
    <row r="777" spans="1:8" x14ac:dyDescent="0.3">
      <c r="A777" s="38" t="s">
        <v>289</v>
      </c>
      <c r="B777" s="38">
        <f t="shared" si="1363"/>
        <v>7</v>
      </c>
      <c r="C777" s="38">
        <f t="shared" si="1387"/>
        <v>48</v>
      </c>
      <c r="E777" s="38">
        <f t="shared" ref="E777" si="1456">plan_id</f>
        <v>1536</v>
      </c>
      <c r="F777" s="38">
        <f t="shared" ca="1" si="1375"/>
        <v>2004</v>
      </c>
      <c r="G777" s="38">
        <f t="shared" ref="G777" ca="1" si="1457">VLOOKUP(INDIRECT(CHAR(39)&amp;$A777&amp;CHAR(39)&amp;"!r2c"&amp;$C777,0),variables,2,0)</f>
        <v>10975</v>
      </c>
      <c r="H777" s="4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38" t="s">
        <v>289</v>
      </c>
      <c r="B778" s="38">
        <f t="shared" si="1363"/>
        <v>7</v>
      </c>
      <c r="C778" s="38">
        <f t="shared" si="1387"/>
        <v>49</v>
      </c>
      <c r="E778" s="38">
        <f t="shared" ref="E778" si="1458">plan_id</f>
        <v>1536</v>
      </c>
      <c r="F778" s="38">
        <f t="shared" ca="1" si="1375"/>
        <v>2004</v>
      </c>
      <c r="G778" s="38">
        <f t="shared" ref="G778" ca="1" si="1459">VLOOKUP(INDIRECT(CHAR(39)&amp;$A778&amp;CHAR(39)&amp;"!r2c"&amp;$C778,0),variables,2,0)</f>
        <v>10976</v>
      </c>
      <c r="H778" s="4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38" t="s">
        <v>289</v>
      </c>
      <c r="B779" s="38">
        <f t="shared" si="1363"/>
        <v>7</v>
      </c>
      <c r="C779" s="38">
        <f t="shared" si="1387"/>
        <v>50</v>
      </c>
      <c r="E779" s="38">
        <f t="shared" ref="E779" si="1460">plan_id</f>
        <v>1536</v>
      </c>
      <c r="F779" s="38">
        <f t="shared" ca="1" si="1375"/>
        <v>2004</v>
      </c>
      <c r="G779" s="38">
        <f t="shared" ref="G779" ca="1" si="1461">VLOOKUP(INDIRECT(CHAR(39)&amp;$A779&amp;CHAR(39)&amp;"!r2c"&amp;$C779,0),variables,2,0)</f>
        <v>10977</v>
      </c>
      <c r="H779" s="4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8" t="s">
        <v>289</v>
      </c>
      <c r="B780" s="38">
        <f t="shared" si="1363"/>
        <v>7</v>
      </c>
      <c r="C780" s="38">
        <f t="shared" si="1387"/>
        <v>51</v>
      </c>
      <c r="E780" s="38">
        <f t="shared" ref="E780" si="1462">plan_id</f>
        <v>1536</v>
      </c>
      <c r="F780" s="38">
        <f t="shared" ca="1" si="1375"/>
        <v>2004</v>
      </c>
      <c r="G780" s="38">
        <f t="shared" ref="G780" ca="1" si="1463">VLOOKUP(INDIRECT(CHAR(39)&amp;$A780&amp;CHAR(39)&amp;"!r2c"&amp;$C780,0),variables,2,0)</f>
        <v>10978</v>
      </c>
      <c r="H780" s="4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38" t="s">
        <v>289</v>
      </c>
      <c r="B781" s="38">
        <f t="shared" si="1363"/>
        <v>7</v>
      </c>
      <c r="C781" s="38">
        <f t="shared" si="1387"/>
        <v>52</v>
      </c>
      <c r="E781" s="38">
        <f t="shared" ref="E781" si="1464">plan_id</f>
        <v>1536</v>
      </c>
      <c r="F781" s="38">
        <f t="shared" ca="1" si="1375"/>
        <v>2004</v>
      </c>
      <c r="G781" s="38">
        <f t="shared" ref="G781" ca="1" si="1465">VLOOKUP(INDIRECT(CHAR(39)&amp;$A781&amp;CHAR(39)&amp;"!r2c"&amp;$C781,0),variables,2,0)</f>
        <v>10979</v>
      </c>
      <c r="H781" s="41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38" t="s">
        <v>289</v>
      </c>
      <c r="B782" s="38">
        <f t="shared" si="1363"/>
        <v>7</v>
      </c>
      <c r="C782" s="38">
        <f t="shared" si="1387"/>
        <v>53</v>
      </c>
      <c r="E782" s="38">
        <f t="shared" ref="E782" si="1466">plan_id</f>
        <v>1536</v>
      </c>
      <c r="F782" s="38">
        <f t="shared" ca="1" si="1375"/>
        <v>2004</v>
      </c>
      <c r="G782" s="38">
        <f t="shared" ref="G782" ca="1" si="1467">VLOOKUP(INDIRECT(CHAR(39)&amp;$A782&amp;CHAR(39)&amp;"!r2c"&amp;$C782,0),variables,2,0)</f>
        <v>10980</v>
      </c>
      <c r="H782" s="4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3.1600000000000003E-2</v>
      </c>
    </row>
    <row r="783" spans="1:8" x14ac:dyDescent="0.3">
      <c r="A783" s="38" t="s">
        <v>289</v>
      </c>
      <c r="B783" s="38">
        <f t="shared" si="1363"/>
        <v>7</v>
      </c>
      <c r="C783" s="38">
        <f t="shared" si="1387"/>
        <v>54</v>
      </c>
      <c r="E783" s="38">
        <f t="shared" ref="E783" si="1468">plan_id</f>
        <v>1536</v>
      </c>
      <c r="F783" s="38">
        <f t="shared" ca="1" si="1375"/>
        <v>2004</v>
      </c>
      <c r="G783" s="38">
        <f t="shared" ref="G783" ca="1" si="1469">VLOOKUP(INDIRECT(CHAR(39)&amp;$A783&amp;CHAR(39)&amp;"!r2c"&amp;$C783,0),variables,2,0)</f>
        <v>10981</v>
      </c>
      <c r="H783" s="4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0.16650000000000001</v>
      </c>
    </row>
    <row r="784" spans="1:8" x14ac:dyDescent="0.3">
      <c r="A784" s="38" t="s">
        <v>289</v>
      </c>
      <c r="B784" s="38">
        <f t="shared" si="1363"/>
        <v>7</v>
      </c>
      <c r="C784" s="38">
        <f t="shared" si="1387"/>
        <v>55</v>
      </c>
      <c r="E784" s="38">
        <f t="shared" ref="E784" si="1470">plan_id</f>
        <v>1536</v>
      </c>
      <c r="F784" s="38">
        <f t="shared" ca="1" si="1375"/>
        <v>2004</v>
      </c>
      <c r="G784" s="38">
        <f t="shared" ref="G784" ca="1" si="1471">VLOOKUP(INDIRECT(CHAR(39)&amp;$A784&amp;CHAR(39)&amp;"!r2c"&amp;$C784,0),variables,2,0)</f>
        <v>10706</v>
      </c>
      <c r="H784" s="4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7.6063595223632198E-4</v>
      </c>
    </row>
    <row r="785" spans="1:8" x14ac:dyDescent="0.3">
      <c r="A785" s="38" t="s">
        <v>289</v>
      </c>
      <c r="B785" s="38">
        <f t="shared" si="1363"/>
        <v>7</v>
      </c>
      <c r="C785" s="38">
        <f t="shared" si="1387"/>
        <v>56</v>
      </c>
      <c r="E785" s="38">
        <f t="shared" ref="E785" si="1472">plan_id</f>
        <v>1536</v>
      </c>
      <c r="F785" s="38">
        <f t="shared" ca="1" si="1375"/>
        <v>2004</v>
      </c>
      <c r="G785" s="38">
        <f t="shared" ref="G785" ca="1" si="1473">VLOOKUP(INDIRECT(CHAR(39)&amp;$A785&amp;CHAR(39)&amp;"!r2c"&amp;$C785,0),variables,2,0)</f>
        <v>10983</v>
      </c>
      <c r="H785" s="41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38" t="s">
        <v>289</v>
      </c>
      <c r="B786" s="38">
        <f t="shared" si="1363"/>
        <v>7</v>
      </c>
      <c r="C786" s="38">
        <f t="shared" si="1387"/>
        <v>57</v>
      </c>
      <c r="E786" s="38">
        <f t="shared" ref="E786" si="1474">plan_id</f>
        <v>1536</v>
      </c>
      <c r="F786" s="38">
        <f t="shared" ca="1" si="1375"/>
        <v>2004</v>
      </c>
      <c r="G786" s="38">
        <f t="shared" ref="G786" ca="1" si="1475">VLOOKUP(INDIRECT(CHAR(39)&amp;$A786&amp;CHAR(39)&amp;"!r2c"&amp;$C786,0),variables,2,0)</f>
        <v>10989</v>
      </c>
      <c r="H786" s="4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1196533100</v>
      </c>
    </row>
    <row r="787" spans="1:8" x14ac:dyDescent="0.3">
      <c r="A787" s="38" t="s">
        <v>289</v>
      </c>
      <c r="B787" s="38">
        <f t="shared" si="1363"/>
        <v>7</v>
      </c>
      <c r="C787" s="38">
        <f t="shared" si="1387"/>
        <v>58</v>
      </c>
      <c r="E787" s="38">
        <f t="shared" ref="E787" si="1476">plan_id</f>
        <v>1536</v>
      </c>
      <c r="F787" s="38">
        <f t="shared" ca="1" si="1375"/>
        <v>2004</v>
      </c>
      <c r="G787" s="38">
        <f t="shared" ref="G787" ca="1" si="1477">VLOOKUP(INDIRECT(CHAR(39)&amp;$A787&amp;CHAR(39)&amp;"!r2c"&amp;$C787,0),variables,2,0)</f>
        <v>10990</v>
      </c>
      <c r="H787" s="4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1272857600</v>
      </c>
    </row>
    <row r="788" spans="1:8" x14ac:dyDescent="0.3">
      <c r="A788" s="38" t="s">
        <v>289</v>
      </c>
      <c r="B788" s="38">
        <f t="shared" si="1363"/>
        <v>7</v>
      </c>
      <c r="C788" s="38">
        <f t="shared" si="1387"/>
        <v>59</v>
      </c>
      <c r="E788" s="38">
        <f t="shared" ref="E788" si="1478">plan_id</f>
        <v>1536</v>
      </c>
      <c r="F788" s="38">
        <f t="shared" ca="1" si="1375"/>
        <v>2004</v>
      </c>
      <c r="G788" s="38">
        <f t="shared" ref="G788" ca="1" si="1479">VLOOKUP(INDIRECT(CHAR(39)&amp;$A788&amp;CHAR(39)&amp;"!r2c"&amp;$C788,0),variables,2,0)</f>
        <v>10991</v>
      </c>
      <c r="H788" s="4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76324500</v>
      </c>
    </row>
    <row r="789" spans="1:8" x14ac:dyDescent="0.3">
      <c r="A789" s="38" t="s">
        <v>289</v>
      </c>
      <c r="B789" s="38">
        <f t="shared" si="1363"/>
        <v>7</v>
      </c>
      <c r="C789" s="38">
        <f t="shared" si="1387"/>
        <v>60</v>
      </c>
      <c r="E789" s="38">
        <f t="shared" ref="E789" si="1480">plan_id</f>
        <v>1536</v>
      </c>
      <c r="F789" s="38">
        <f t="shared" ca="1" si="1375"/>
        <v>2004</v>
      </c>
      <c r="G789" s="38">
        <f t="shared" ref="G789" ca="1" si="1481">VLOOKUP(INDIRECT(CHAR(39)&amp;$A789&amp;CHAR(39)&amp;"!r2c"&amp;$C789,0),variables,2,0)</f>
        <v>10992</v>
      </c>
      <c r="H789" s="4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0.94</v>
      </c>
    </row>
    <row r="790" spans="1:8" x14ac:dyDescent="0.3">
      <c r="A790" s="38" t="s">
        <v>289</v>
      </c>
      <c r="B790" s="38">
        <f t="shared" si="1363"/>
        <v>7</v>
      </c>
      <c r="C790" s="38">
        <f t="shared" si="1387"/>
        <v>61</v>
      </c>
      <c r="E790" s="38">
        <f t="shared" ref="E790" si="1482">plan_id</f>
        <v>1536</v>
      </c>
      <c r="F790" s="38">
        <f t="shared" ca="1" si="1375"/>
        <v>2004</v>
      </c>
      <c r="G790" s="38">
        <f t="shared" ref="G790" ca="1" si="1483">VLOOKUP(INDIRECT(CHAR(39)&amp;$A790&amp;CHAR(39)&amp;"!r2c"&amp;$C790,0),variables,2,0)</f>
        <v>10993</v>
      </c>
      <c r="H790" s="4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501002180</v>
      </c>
    </row>
    <row r="791" spans="1:8" x14ac:dyDescent="0.3">
      <c r="A791" s="38" t="s">
        <v>289</v>
      </c>
      <c r="B791" s="38">
        <f t="shared" si="1363"/>
        <v>7</v>
      </c>
      <c r="C791" s="38">
        <f t="shared" si="1387"/>
        <v>62</v>
      </c>
      <c r="E791" s="38">
        <f t="shared" ref="E791" si="1484">plan_id</f>
        <v>1536</v>
      </c>
      <c r="F791" s="38">
        <f t="shared" ca="1" si="1375"/>
        <v>2004</v>
      </c>
      <c r="G791" s="38">
        <f t="shared" ref="G791" ca="1" si="1485">VLOOKUP(INDIRECT(CHAR(39)&amp;$A791&amp;CHAR(39)&amp;"!r2c"&amp;$C791,0),variables,2,0)</f>
        <v>10801</v>
      </c>
      <c r="H791" s="4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8" t="s">
        <v>289</v>
      </c>
      <c r="B792" s="38">
        <f t="shared" si="1363"/>
        <v>7</v>
      </c>
      <c r="C792" s="38">
        <f t="shared" si="1387"/>
        <v>63</v>
      </c>
      <c r="E792" s="38">
        <f t="shared" ref="E792" si="1486">plan_id</f>
        <v>1536</v>
      </c>
      <c r="F792" s="38">
        <f t="shared" ca="1" si="1375"/>
        <v>2004</v>
      </c>
      <c r="G792" s="38">
        <f t="shared" ref="G792" ca="1" si="1487">VLOOKUP(INDIRECT(CHAR(39)&amp;$A792&amp;CHAR(39)&amp;"!r2c"&amp;$C792,0),variables,2,0)</f>
        <v>10802</v>
      </c>
      <c r="H792" s="4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8" t="s">
        <v>289</v>
      </c>
      <c r="B793" s="38">
        <f t="shared" si="1363"/>
        <v>7</v>
      </c>
      <c r="C793" s="38">
        <f t="shared" si="1387"/>
        <v>64</v>
      </c>
      <c r="E793" s="38">
        <f t="shared" ref="E793" si="1488">plan_id</f>
        <v>1536</v>
      </c>
      <c r="F793" s="38">
        <f t="shared" ca="1" si="1375"/>
        <v>2004</v>
      </c>
      <c r="G793" s="38">
        <f t="shared" ref="G793" ca="1" si="1489">VLOOKUP(INDIRECT(CHAR(39)&amp;$A793&amp;CHAR(39)&amp;"!r2c"&amp;$C793,0),variables,2,0)</f>
        <v>10803</v>
      </c>
      <c r="H793" s="4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8" t="s">
        <v>289</v>
      </c>
      <c r="B794" s="38">
        <f t="shared" si="1363"/>
        <v>7</v>
      </c>
      <c r="C794" s="38">
        <f t="shared" si="1387"/>
        <v>65</v>
      </c>
      <c r="E794" s="38">
        <f t="shared" ref="E794" si="1490">plan_id</f>
        <v>1536</v>
      </c>
      <c r="F794" s="38">
        <f t="shared" ca="1" si="1375"/>
        <v>2004</v>
      </c>
      <c r="G794" s="38">
        <f t="shared" ref="G794" ca="1" si="1491">VLOOKUP(INDIRECT(CHAR(39)&amp;$A794&amp;CHAR(39)&amp;"!r2c"&amp;$C794,0),variables,2,0)</f>
        <v>10804</v>
      </c>
      <c r="H794" s="4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8" t="s">
        <v>289</v>
      </c>
      <c r="B795" s="38">
        <f t="shared" si="1363"/>
        <v>7</v>
      </c>
      <c r="C795" s="38">
        <f t="shared" si="1387"/>
        <v>66</v>
      </c>
      <c r="E795" s="38">
        <f t="shared" ref="E795" si="1492">plan_id</f>
        <v>1536</v>
      </c>
      <c r="F795" s="38">
        <f t="shared" ca="1" si="1375"/>
        <v>2004</v>
      </c>
      <c r="G795" s="38">
        <f t="shared" ref="G795" ca="1" si="1493">VLOOKUP(INDIRECT(CHAR(39)&amp;$A795&amp;CHAR(39)&amp;"!r2c"&amp;$C795,0),variables,2,0)</f>
        <v>10805</v>
      </c>
      <c r="H795" s="4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8" t="s">
        <v>289</v>
      </c>
      <c r="B796" s="38">
        <f t="shared" ref="B796" si="1494">B731+1</f>
        <v>7</v>
      </c>
      <c r="C796" s="38">
        <f t="shared" si="1387"/>
        <v>67</v>
      </c>
      <c r="E796" s="38">
        <f t="shared" ref="E796" si="1495">plan_id</f>
        <v>1536</v>
      </c>
      <c r="F796" s="38">
        <f t="shared" ca="1" si="1375"/>
        <v>2004</v>
      </c>
      <c r="G796" s="38">
        <f t="shared" ref="G796" ca="1" si="1496">VLOOKUP(INDIRECT(CHAR(39)&amp;$A796&amp;CHAR(39)&amp;"!r2c"&amp;$C796,0),variables,2,0)</f>
        <v>10806</v>
      </c>
      <c r="H796" s="4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8" t="s">
        <v>289</v>
      </c>
      <c r="B797" s="38">
        <f>B796</f>
        <v>7</v>
      </c>
      <c r="C797" s="38">
        <f t="shared" si="1387"/>
        <v>68</v>
      </c>
      <c r="E797" s="38">
        <f t="shared" ref="E797" si="1497">plan_id</f>
        <v>1536</v>
      </c>
      <c r="F797" s="38">
        <f t="shared" ca="1" si="1375"/>
        <v>2004</v>
      </c>
      <c r="G797" s="38">
        <f t="shared" ref="G797" ca="1" si="1498">VLOOKUP(INDIRECT(CHAR(39)&amp;$A797&amp;CHAR(39)&amp;"!r2c"&amp;$C797,0),variables,2,0)</f>
        <v>10807</v>
      </c>
      <c r="H797" s="4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8" t="s">
        <v>289</v>
      </c>
      <c r="B798" s="38">
        <f t="shared" ref="B798:B822" si="1499">B797</f>
        <v>7</v>
      </c>
      <c r="C798" s="38">
        <f t="shared" si="1387"/>
        <v>69</v>
      </c>
      <c r="E798" s="38">
        <f t="shared" ref="E798" si="1500">plan_id</f>
        <v>1536</v>
      </c>
      <c r="F798" s="38">
        <f t="shared" ca="1" si="1375"/>
        <v>2004</v>
      </c>
      <c r="G798" s="38">
        <f t="shared" ref="G798" ca="1" si="1501">VLOOKUP(INDIRECT(CHAR(39)&amp;$A798&amp;CHAR(39)&amp;"!r2c"&amp;$C798,0),variables,2,0)</f>
        <v>10808</v>
      </c>
      <c r="H798" s="4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8" t="s">
        <v>289</v>
      </c>
      <c r="B799" s="38">
        <f t="shared" si="1499"/>
        <v>7</v>
      </c>
      <c r="C799" s="38">
        <f t="shared" si="1387"/>
        <v>70</v>
      </c>
      <c r="E799" s="38">
        <f t="shared" ref="E799" si="1502">plan_id</f>
        <v>1536</v>
      </c>
      <c r="F799" s="38">
        <f t="shared" ca="1" si="1375"/>
        <v>2004</v>
      </c>
      <c r="G799" s="38">
        <f t="shared" ref="G799" ca="1" si="1503">VLOOKUP(INDIRECT(CHAR(39)&amp;$A799&amp;CHAR(39)&amp;"!r2c"&amp;$C799,0),variables,2,0)</f>
        <v>10809</v>
      </c>
      <c r="H799" s="4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8" t="s">
        <v>289</v>
      </c>
      <c r="B800" s="38">
        <f t="shared" si="1499"/>
        <v>7</v>
      </c>
      <c r="C800" s="38">
        <f t="shared" si="1387"/>
        <v>71</v>
      </c>
      <c r="E800" s="38">
        <f t="shared" ref="E800" si="1504">plan_id</f>
        <v>1536</v>
      </c>
      <c r="F800" s="38">
        <f t="shared" ca="1" si="1375"/>
        <v>2004</v>
      </c>
      <c r="G800" s="38">
        <f t="shared" ref="G800" ca="1" si="1505">VLOOKUP(INDIRECT(CHAR(39)&amp;$A800&amp;CHAR(39)&amp;"!r2c"&amp;$C800,0),variables,2,0)</f>
        <v>10810</v>
      </c>
      <c r="H800" s="4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8" t="s">
        <v>289</v>
      </c>
      <c r="B801" s="38">
        <f t="shared" si="1499"/>
        <v>7</v>
      </c>
      <c r="C801" s="38">
        <f t="shared" si="1387"/>
        <v>72</v>
      </c>
      <c r="E801" s="38">
        <f t="shared" ref="E801" si="1506">plan_id</f>
        <v>1536</v>
      </c>
      <c r="F801" s="38">
        <f t="shared" ca="1" si="1375"/>
        <v>2004</v>
      </c>
      <c r="G801" s="38">
        <f t="shared" ref="G801" ca="1" si="1507">VLOOKUP(INDIRECT(CHAR(39)&amp;$A801&amp;CHAR(39)&amp;"!r2c"&amp;$C801,0),variables,2,0)</f>
        <v>10811</v>
      </c>
      <c r="H801" s="4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8" t="s">
        <v>289</v>
      </c>
      <c r="B802" s="38">
        <f t="shared" si="1499"/>
        <v>7</v>
      </c>
      <c r="C802" s="38">
        <f t="shared" si="1387"/>
        <v>73</v>
      </c>
      <c r="E802" s="38">
        <f t="shared" ref="E802" si="1508">plan_id</f>
        <v>1536</v>
      </c>
      <c r="F802" s="38">
        <f t="shared" ca="1" si="1375"/>
        <v>2004</v>
      </c>
      <c r="G802" s="38">
        <f t="shared" ref="G802" ca="1" si="1509">VLOOKUP(INDIRECT(CHAR(39)&amp;$A802&amp;CHAR(39)&amp;"!r2c"&amp;$C802,0),variables,2,0)</f>
        <v>10812</v>
      </c>
      <c r="H802" s="4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8" t="s">
        <v>289</v>
      </c>
      <c r="B803" s="38">
        <f t="shared" si="1499"/>
        <v>7</v>
      </c>
      <c r="C803" s="38">
        <f t="shared" si="1387"/>
        <v>74</v>
      </c>
      <c r="E803" s="38">
        <f t="shared" ref="E803" si="1510">plan_id</f>
        <v>1536</v>
      </c>
      <c r="F803" s="38">
        <f t="shared" ca="1" si="1375"/>
        <v>2004</v>
      </c>
      <c r="G803" s="38">
        <f t="shared" ref="G803" ca="1" si="1511">VLOOKUP(INDIRECT(CHAR(39)&amp;$A803&amp;CHAR(39)&amp;"!r2c"&amp;$C803,0),variables,2,0)</f>
        <v>10813</v>
      </c>
      <c r="H803" s="4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8" t="s">
        <v>289</v>
      </c>
      <c r="B804" s="38">
        <f t="shared" si="1499"/>
        <v>7</v>
      </c>
      <c r="C804" s="38">
        <f t="shared" si="1387"/>
        <v>75</v>
      </c>
      <c r="E804" s="38">
        <f t="shared" ref="E804" si="1512">plan_id</f>
        <v>1536</v>
      </c>
      <c r="F804" s="38">
        <f t="shared" ca="1" si="1375"/>
        <v>2004</v>
      </c>
      <c r="G804" s="38">
        <f t="shared" ref="G804" ca="1" si="1513">VLOOKUP(INDIRECT(CHAR(39)&amp;$A804&amp;CHAR(39)&amp;"!r2c"&amp;$C804,0),variables,2,0)</f>
        <v>10814</v>
      </c>
      <c r="H804" s="4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8" t="s">
        <v>289</v>
      </c>
      <c r="B805" s="38">
        <f t="shared" si="1499"/>
        <v>7</v>
      </c>
      <c r="C805" s="38">
        <f t="shared" si="1387"/>
        <v>76</v>
      </c>
      <c r="E805" s="38">
        <f t="shared" ref="E805" si="1514">plan_id</f>
        <v>1536</v>
      </c>
      <c r="F805" s="38">
        <f t="shared" ca="1" si="1375"/>
        <v>2004</v>
      </c>
      <c r="G805" s="38">
        <f t="shared" ref="G805" ca="1" si="1515">VLOOKUP(INDIRECT(CHAR(39)&amp;$A805&amp;CHAR(39)&amp;"!r2c"&amp;$C805,0),variables,2,0)</f>
        <v>10815</v>
      </c>
      <c r="H805" s="4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8" t="s">
        <v>289</v>
      </c>
      <c r="B806" s="38">
        <f t="shared" si="1499"/>
        <v>7</v>
      </c>
      <c r="C806" s="38">
        <f t="shared" si="1387"/>
        <v>77</v>
      </c>
      <c r="E806" s="38">
        <f t="shared" ref="E806" si="1516">plan_id</f>
        <v>1536</v>
      </c>
      <c r="F806" s="38">
        <f t="shared" ca="1" si="1375"/>
        <v>2004</v>
      </c>
      <c r="G806" s="38">
        <f t="shared" ref="G806" ca="1" si="1517">VLOOKUP(INDIRECT(CHAR(39)&amp;$A806&amp;CHAR(39)&amp;"!r2c"&amp;$C806,0),variables,2,0)</f>
        <v>10816</v>
      </c>
      <c r="H806" s="4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8" t="s">
        <v>289</v>
      </c>
      <c r="B807" s="38">
        <f t="shared" si="1499"/>
        <v>7</v>
      </c>
      <c r="C807" s="38">
        <f t="shared" ref="C807:C870" si="1518">C716</f>
        <v>78</v>
      </c>
      <c r="E807" s="38">
        <f t="shared" ref="E807" si="1519">plan_id</f>
        <v>1536</v>
      </c>
      <c r="F807" s="38">
        <f t="shared" ca="1" si="1375"/>
        <v>2004</v>
      </c>
      <c r="G807" s="38">
        <f t="shared" ref="G807" ca="1" si="1520">VLOOKUP(INDIRECT(CHAR(39)&amp;$A807&amp;CHAR(39)&amp;"!r2c"&amp;$C807,0),variables,2,0)</f>
        <v>10817</v>
      </c>
      <c r="H807" s="4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8" t="s">
        <v>289</v>
      </c>
      <c r="B808" s="38">
        <f t="shared" si="1499"/>
        <v>7</v>
      </c>
      <c r="C808" s="38">
        <f t="shared" si="1518"/>
        <v>79</v>
      </c>
      <c r="E808" s="38">
        <f t="shared" ref="E808" si="1521">plan_id</f>
        <v>1536</v>
      </c>
      <c r="F808" s="38">
        <f t="shared" ca="1" si="1375"/>
        <v>2004</v>
      </c>
      <c r="G808" s="38">
        <f t="shared" ref="G808" ca="1" si="1522">VLOOKUP(INDIRECT(CHAR(39)&amp;$A808&amp;CHAR(39)&amp;"!r2c"&amp;$C808,0),variables,2,0)</f>
        <v>10818</v>
      </c>
      <c r="H808" s="4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8" t="s">
        <v>289</v>
      </c>
      <c r="B809" s="38">
        <f t="shared" si="1499"/>
        <v>7</v>
      </c>
      <c r="C809" s="38">
        <f t="shared" si="1518"/>
        <v>80</v>
      </c>
      <c r="E809" s="38">
        <f t="shared" ref="E809" si="1523">plan_id</f>
        <v>1536</v>
      </c>
      <c r="F809" s="38">
        <f t="shared" ca="1" si="1375"/>
        <v>2004</v>
      </c>
      <c r="G809" s="38">
        <f t="shared" ref="G809" ca="1" si="1524">VLOOKUP(INDIRECT(CHAR(39)&amp;$A809&amp;CHAR(39)&amp;"!r2c"&amp;$C809,0),variables,2,0)</f>
        <v>10819</v>
      </c>
      <c r="H809" s="4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8" t="s">
        <v>289</v>
      </c>
      <c r="B810" s="38">
        <f t="shared" si="1499"/>
        <v>7</v>
      </c>
      <c r="C810" s="38">
        <f t="shared" si="1518"/>
        <v>81</v>
      </c>
      <c r="E810" s="38">
        <f t="shared" ref="E810" si="1525">plan_id</f>
        <v>1536</v>
      </c>
      <c r="F810" s="38">
        <f t="shared" ca="1" si="1375"/>
        <v>2004</v>
      </c>
      <c r="G810" s="38">
        <f t="shared" ref="G810" ca="1" si="1526">VLOOKUP(INDIRECT(CHAR(39)&amp;$A810&amp;CHAR(39)&amp;"!r2c"&amp;$C810,0),variables,2,0)</f>
        <v>10820</v>
      </c>
      <c r="H810" s="4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8" t="s">
        <v>289</v>
      </c>
      <c r="B811" s="38">
        <f t="shared" si="1499"/>
        <v>7</v>
      </c>
      <c r="C811" s="38">
        <f t="shared" si="1518"/>
        <v>82</v>
      </c>
      <c r="E811" s="38">
        <f t="shared" ref="E811" si="1527">plan_id</f>
        <v>1536</v>
      </c>
      <c r="F811" s="38">
        <f t="shared" ca="1" si="1375"/>
        <v>2004</v>
      </c>
      <c r="G811" s="38">
        <f t="shared" ref="G811" ca="1" si="1528">VLOOKUP(INDIRECT(CHAR(39)&amp;$A811&amp;CHAR(39)&amp;"!r2c"&amp;$C811,0),variables,2,0)</f>
        <v>10821</v>
      </c>
      <c r="H811" s="4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8" t="s">
        <v>289</v>
      </c>
      <c r="B812" s="38">
        <f t="shared" si="1499"/>
        <v>7</v>
      </c>
      <c r="C812" s="38">
        <f t="shared" si="1518"/>
        <v>83</v>
      </c>
      <c r="E812" s="38">
        <f t="shared" ref="E812" si="1529">plan_id</f>
        <v>1536</v>
      </c>
      <c r="F812" s="38">
        <f t="shared" ca="1" si="1375"/>
        <v>2004</v>
      </c>
      <c r="G812" s="38">
        <f t="shared" ref="G812" ca="1" si="1530">VLOOKUP(INDIRECT(CHAR(39)&amp;$A812&amp;CHAR(39)&amp;"!r2c"&amp;$C812,0),variables,2,0)</f>
        <v>10822</v>
      </c>
      <c r="H812" s="4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8" t="s">
        <v>289</v>
      </c>
      <c r="B813" s="38">
        <f t="shared" si="1499"/>
        <v>7</v>
      </c>
      <c r="C813" s="38">
        <f t="shared" si="1518"/>
        <v>84</v>
      </c>
      <c r="E813" s="38">
        <f t="shared" ref="E813" si="1531">plan_id</f>
        <v>1536</v>
      </c>
      <c r="F813" s="38">
        <f t="shared" ca="1" si="1375"/>
        <v>2004</v>
      </c>
      <c r="G813" s="38">
        <f t="shared" ref="G813" ca="1" si="1532">VLOOKUP(INDIRECT(CHAR(39)&amp;$A813&amp;CHAR(39)&amp;"!r2c"&amp;$C813,0),variables,2,0)</f>
        <v>10829</v>
      </c>
      <c r="H813" s="4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8" t="s">
        <v>289</v>
      </c>
      <c r="B814" s="38">
        <f t="shared" si="1499"/>
        <v>7</v>
      </c>
      <c r="C814" s="38">
        <f t="shared" si="1518"/>
        <v>85</v>
      </c>
      <c r="E814" s="38">
        <f t="shared" ref="E814" si="1533">plan_id</f>
        <v>1536</v>
      </c>
      <c r="F814" s="38">
        <f t="shared" ca="1" si="1375"/>
        <v>2004</v>
      </c>
      <c r="G814" s="38">
        <f t="shared" ref="G814" ca="1" si="1534">VLOOKUP(INDIRECT(CHAR(39)&amp;$A814&amp;CHAR(39)&amp;"!r2c"&amp;$C814,0),variables,2,0)</f>
        <v>10823</v>
      </c>
      <c r="H814" s="4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8" t="s">
        <v>289</v>
      </c>
      <c r="B815" s="38">
        <f t="shared" si="1499"/>
        <v>7</v>
      </c>
      <c r="C815" s="38">
        <f t="shared" si="1518"/>
        <v>86</v>
      </c>
      <c r="E815" s="38">
        <f t="shared" ref="E815" si="1535">plan_id</f>
        <v>1536</v>
      </c>
      <c r="F815" s="38">
        <f t="shared" ca="1" si="1375"/>
        <v>2004</v>
      </c>
      <c r="G815" s="38">
        <f t="shared" ref="G815" ca="1" si="1536">VLOOKUP(INDIRECT(CHAR(39)&amp;$A815&amp;CHAR(39)&amp;"!r2c"&amp;$C815,0),variables,2,0)</f>
        <v>10798</v>
      </c>
      <c r="H815" s="4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8" t="s">
        <v>289</v>
      </c>
      <c r="B816" s="38">
        <f t="shared" si="1499"/>
        <v>7</v>
      </c>
      <c r="C816" s="38">
        <f t="shared" si="1518"/>
        <v>87</v>
      </c>
      <c r="E816" s="38">
        <f t="shared" ref="E816" si="1537">plan_id</f>
        <v>1536</v>
      </c>
      <c r="F816" s="38">
        <f t="shared" ca="1" si="1375"/>
        <v>2004</v>
      </c>
      <c r="G816" s="38">
        <f t="shared" ref="G816" ca="1" si="1538">VLOOKUP(INDIRECT(CHAR(39)&amp;$A816&amp;CHAR(39)&amp;"!r2c"&amp;$C816,0),variables,2,0)</f>
        <v>10799</v>
      </c>
      <c r="H816" s="4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8" t="s">
        <v>289</v>
      </c>
      <c r="B817" s="38">
        <f t="shared" si="1499"/>
        <v>7</v>
      </c>
      <c r="C817" s="38">
        <f t="shared" si="1518"/>
        <v>88</v>
      </c>
      <c r="E817" s="38">
        <f t="shared" ref="E817" si="1539">plan_id</f>
        <v>1536</v>
      </c>
      <c r="F817" s="38">
        <f t="shared" ca="1" si="1375"/>
        <v>2004</v>
      </c>
      <c r="G817" s="38">
        <f t="shared" ref="G817" ca="1" si="1540">VLOOKUP(INDIRECT(CHAR(39)&amp;$A817&amp;CHAR(39)&amp;"!r2c"&amp;$C817,0),variables,2,0)</f>
        <v>10800</v>
      </c>
      <c r="H817" s="4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8" t="s">
        <v>289</v>
      </c>
      <c r="B818" s="38">
        <f t="shared" si="1499"/>
        <v>7</v>
      </c>
      <c r="C818" s="38">
        <f t="shared" si="1518"/>
        <v>89</v>
      </c>
      <c r="E818" s="38">
        <f t="shared" ref="E818" si="1541">plan_id</f>
        <v>1536</v>
      </c>
      <c r="F818" s="38">
        <f t="shared" ca="1" si="1375"/>
        <v>2004</v>
      </c>
      <c r="G818" s="38">
        <f t="shared" ref="G818" ca="1" si="1542">VLOOKUP(INDIRECT(CHAR(39)&amp;$A818&amp;CHAR(39)&amp;"!r2c"&amp;$C818,0),variables,2,0)</f>
        <v>10824</v>
      </c>
      <c r="H818" s="4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8" t="s">
        <v>289</v>
      </c>
      <c r="B819" s="38">
        <f t="shared" si="1499"/>
        <v>7</v>
      </c>
      <c r="C819" s="38">
        <f t="shared" si="1518"/>
        <v>90</v>
      </c>
      <c r="E819" s="38">
        <f t="shared" ref="E819" si="1543">plan_id</f>
        <v>1536</v>
      </c>
      <c r="F819" s="38">
        <f t="shared" ca="1" si="1375"/>
        <v>2004</v>
      </c>
      <c r="G819" s="38">
        <f t="shared" ref="G819" ca="1" si="1544">VLOOKUP(INDIRECT(CHAR(39)&amp;$A819&amp;CHAR(39)&amp;"!r2c"&amp;$C819,0),variables,2,0)</f>
        <v>10825</v>
      </c>
      <c r="H819" s="4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8" t="s">
        <v>289</v>
      </c>
      <c r="B820" s="38">
        <f t="shared" si="1499"/>
        <v>7</v>
      </c>
      <c r="C820" s="38">
        <f t="shared" si="1518"/>
        <v>91</v>
      </c>
      <c r="E820" s="38">
        <f t="shared" ref="E820" si="1545">plan_id</f>
        <v>1536</v>
      </c>
      <c r="F820" s="38">
        <f t="shared" ca="1" si="1375"/>
        <v>2004</v>
      </c>
      <c r="G820" s="38">
        <f t="shared" ref="G820" ca="1" si="1546">VLOOKUP(INDIRECT(CHAR(39)&amp;$A820&amp;CHAR(39)&amp;"!r2c"&amp;$C820,0),variables,2,0)</f>
        <v>10826</v>
      </c>
      <c r="H820" s="4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8" t="s">
        <v>289</v>
      </c>
      <c r="B821" s="38">
        <f t="shared" si="1499"/>
        <v>7</v>
      </c>
      <c r="C821" s="38">
        <f t="shared" si="1518"/>
        <v>92</v>
      </c>
      <c r="E821" s="38">
        <f t="shared" ref="E821" si="1547">plan_id</f>
        <v>1536</v>
      </c>
      <c r="F821" s="38">
        <f t="shared" ca="1" si="1375"/>
        <v>2004</v>
      </c>
      <c r="G821" s="38">
        <f t="shared" ref="G821" ca="1" si="1548">VLOOKUP(INDIRECT(CHAR(39)&amp;$A821&amp;CHAR(39)&amp;"!r2c"&amp;$C821,0),variables,2,0)</f>
        <v>10828</v>
      </c>
      <c r="H821" s="4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8" t="s">
        <v>289</v>
      </c>
      <c r="B822" s="38">
        <f t="shared" si="1499"/>
        <v>7</v>
      </c>
      <c r="C822" s="38">
        <f t="shared" si="1518"/>
        <v>93</v>
      </c>
      <c r="E822" s="38">
        <f t="shared" ref="E822" si="1549">plan_id</f>
        <v>1536</v>
      </c>
      <c r="F822" s="38">
        <f t="shared" ca="1" si="1375"/>
        <v>2004</v>
      </c>
      <c r="G822" s="38">
        <f t="shared" ref="G822" ca="1" si="1550">VLOOKUP(INDIRECT(CHAR(39)&amp;$A822&amp;CHAR(39)&amp;"!r2c"&amp;$C822,0),variables,2,0)</f>
        <v>10827</v>
      </c>
      <c r="H822" s="4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8" t="s">
        <v>289</v>
      </c>
      <c r="B823" s="38">
        <f t="shared" ref="B823:B886" si="1551">B758+1</f>
        <v>8</v>
      </c>
      <c r="C823" s="38">
        <f t="shared" si="1518"/>
        <v>3</v>
      </c>
      <c r="E823" s="38">
        <f t="shared" ref="E823" si="1552">plan_id</f>
        <v>1536</v>
      </c>
      <c r="F823" s="38">
        <f t="shared" ca="1" si="1375"/>
        <v>2005</v>
      </c>
      <c r="G823" s="38">
        <f t="shared" ref="G823" ca="1" si="1553">VLOOKUP(INDIRECT(CHAR(39)&amp;$A823&amp;CHAR(39)&amp;"!r2c"&amp;$C823,0),variables,2,0)</f>
        <v>10703</v>
      </c>
      <c r="H823" s="4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38" t="s">
        <v>289</v>
      </c>
      <c r="B824" s="38">
        <f t="shared" si="1551"/>
        <v>8</v>
      </c>
      <c r="C824" s="38">
        <f t="shared" si="1518"/>
        <v>4</v>
      </c>
      <c r="E824" s="38">
        <f t="shared" ref="E824" si="1554">plan_id</f>
        <v>1536</v>
      </c>
      <c r="F824" s="38">
        <f t="shared" ca="1" si="1375"/>
        <v>2005</v>
      </c>
      <c r="G824" s="38">
        <f t="shared" ref="G824" ca="1" si="1555">VLOOKUP(INDIRECT(CHAR(39)&amp;$A824&amp;CHAR(39)&amp;"!r2c"&amp;$C824,0),variables,2,0)</f>
        <v>10845</v>
      </c>
      <c r="H824" s="41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THE SEGAL COMPANY</v>
      </c>
    </row>
    <row r="825" spans="1:8" x14ac:dyDescent="0.3">
      <c r="A825" s="38" t="s">
        <v>289</v>
      </c>
      <c r="B825" s="38">
        <f t="shared" si="1551"/>
        <v>8</v>
      </c>
      <c r="C825" s="38">
        <f t="shared" si="1518"/>
        <v>5</v>
      </c>
      <c r="E825" s="38">
        <f t="shared" ref="E825" si="1556">plan_id</f>
        <v>1536</v>
      </c>
      <c r="F825" s="38">
        <f t="shared" ca="1" si="1375"/>
        <v>2005</v>
      </c>
      <c r="G825" s="38">
        <f t="shared" ref="G825" ca="1" si="1557">VLOOKUP(INDIRECT(CHAR(39)&amp;$A825&amp;CHAR(39)&amp;"!r2c"&amp;$C825,0),variables,2,0)</f>
        <v>10924</v>
      </c>
      <c r="H825" s="4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8.3199999999999996E-2</v>
      </c>
    </row>
    <row r="826" spans="1:8" x14ac:dyDescent="0.3">
      <c r="A826" s="38" t="s">
        <v>289</v>
      </c>
      <c r="B826" s="38">
        <f t="shared" si="1551"/>
        <v>8</v>
      </c>
      <c r="C826" s="38">
        <f t="shared" si="1518"/>
        <v>6</v>
      </c>
      <c r="E826" s="38">
        <f t="shared" ref="E826" si="1558">plan_id</f>
        <v>1536</v>
      </c>
      <c r="F826" s="38">
        <f t="shared" ca="1" si="1375"/>
        <v>2005</v>
      </c>
      <c r="G826" s="38">
        <f t="shared" ref="G826" ca="1" si="1559">VLOOKUP(INDIRECT(CHAR(39)&amp;$A826&amp;CHAR(39)&amp;"!r2c"&amp;$C826,0),variables,2,0)</f>
        <v>10925</v>
      </c>
      <c r="H826" s="4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4.4499999999999991E-2</v>
      </c>
    </row>
    <row r="827" spans="1:8" x14ac:dyDescent="0.3">
      <c r="A827" s="38" t="s">
        <v>289</v>
      </c>
      <c r="B827" s="38">
        <f t="shared" si="1551"/>
        <v>8</v>
      </c>
      <c r="C827" s="38">
        <f t="shared" si="1518"/>
        <v>7</v>
      </c>
      <c r="E827" s="38">
        <f t="shared" ref="E827" si="1560">plan_id</f>
        <v>1536</v>
      </c>
      <c r="F827" s="38">
        <f t="shared" ca="1" si="1375"/>
        <v>2005</v>
      </c>
      <c r="G827" s="38">
        <f t="shared" ref="G827" ca="1" si="1561">VLOOKUP(INDIRECT(CHAR(39)&amp;$A827&amp;CHAR(39)&amp;"!r2c"&amp;$C827,0),variables,2,0)</f>
        <v>10926</v>
      </c>
      <c r="H827" s="4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4.0099999999999997E-2</v>
      </c>
    </row>
    <row r="828" spans="1:8" x14ac:dyDescent="0.3">
      <c r="A828" s="38" t="s">
        <v>289</v>
      </c>
      <c r="B828" s="38">
        <f t="shared" si="1551"/>
        <v>8</v>
      </c>
      <c r="C828" s="38">
        <f t="shared" si="1518"/>
        <v>8</v>
      </c>
      <c r="E828" s="38">
        <f t="shared" ref="E828" si="1562">plan_id</f>
        <v>1536</v>
      </c>
      <c r="F828" s="38">
        <f t="shared" ca="1" si="1375"/>
        <v>2005</v>
      </c>
      <c r="G828" s="38">
        <f t="shared" ref="G828" ca="1" si="1563">VLOOKUP(INDIRECT(CHAR(39)&amp;$A828&amp;CHAR(39)&amp;"!r2c"&amp;$C828,0),variables,2,0)</f>
        <v>10704</v>
      </c>
      <c r="H828" s="4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8723240</v>
      </c>
    </row>
    <row r="829" spans="1:8" x14ac:dyDescent="0.3">
      <c r="A829" s="38" t="s">
        <v>289</v>
      </c>
      <c r="B829" s="38">
        <f t="shared" si="1551"/>
        <v>8</v>
      </c>
      <c r="C829" s="38">
        <f t="shared" si="1518"/>
        <v>9</v>
      </c>
      <c r="E829" s="38">
        <f t="shared" ref="E829" si="1564">plan_id</f>
        <v>1536</v>
      </c>
      <c r="F829" s="38">
        <f t="shared" ca="1" si="1375"/>
        <v>2005</v>
      </c>
      <c r="G829" s="38">
        <f t="shared" ref="G829" ca="1" si="1565">VLOOKUP(INDIRECT(CHAR(39)&amp;$A829&amp;CHAR(39)&amp;"!r2c"&amp;$C829,0),variables,2,0)</f>
        <v>10928</v>
      </c>
      <c r="H829" s="4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1.67E-2</v>
      </c>
    </row>
    <row r="830" spans="1:8" x14ac:dyDescent="0.3">
      <c r="A830" s="38" t="s">
        <v>289</v>
      </c>
      <c r="B830" s="38">
        <f t="shared" si="1551"/>
        <v>8</v>
      </c>
      <c r="C830" s="38">
        <f t="shared" si="1518"/>
        <v>10</v>
      </c>
      <c r="E830" s="38">
        <f t="shared" ref="E830" si="1566">plan_id</f>
        <v>1536</v>
      </c>
      <c r="F830" s="38">
        <f t="shared" ref="F830:F951" ca="1" si="1567">INDIRECT(CHAR(39)&amp;$A830&amp;CHAR(39)&amp;"!r"&amp;$B830&amp;"c2",0)</f>
        <v>2005</v>
      </c>
      <c r="G830" s="38">
        <f t="shared" ref="G830" ca="1" si="1568">VLOOKUP(INDIRECT(CHAR(39)&amp;$A830&amp;CHAR(39)&amp;"!r2c"&amp;$C830,0),variables,2,0)</f>
        <v>10929</v>
      </c>
      <c r="H830" s="4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1.67E-2</v>
      </c>
    </row>
    <row r="831" spans="1:8" x14ac:dyDescent="0.3">
      <c r="A831" s="38" t="s">
        <v>289</v>
      </c>
      <c r="B831" s="38">
        <f t="shared" si="1551"/>
        <v>8</v>
      </c>
      <c r="C831" s="38">
        <f t="shared" si="1518"/>
        <v>11</v>
      </c>
      <c r="E831" s="38">
        <f t="shared" ref="E831" si="1569">plan_id</f>
        <v>1536</v>
      </c>
      <c r="F831" s="38">
        <f t="shared" ca="1" si="1567"/>
        <v>2005</v>
      </c>
      <c r="G831" s="38">
        <f t="shared" ref="G831" ca="1" si="1570">VLOOKUP(INDIRECT(CHAR(39)&amp;$A831&amp;CHAR(39)&amp;"!r2c"&amp;$C831,0),variables,2,0)</f>
        <v>10930</v>
      </c>
      <c r="H831" s="4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8" t="s">
        <v>289</v>
      </c>
      <c r="B832" s="38">
        <f t="shared" si="1551"/>
        <v>8</v>
      </c>
      <c r="C832" s="38">
        <f t="shared" si="1518"/>
        <v>12</v>
      </c>
      <c r="E832" s="38">
        <f t="shared" ref="E832" si="1571">plan_id</f>
        <v>1536</v>
      </c>
      <c r="F832" s="38">
        <f t="shared" ca="1" si="1567"/>
        <v>2005</v>
      </c>
      <c r="G832" s="38">
        <f t="shared" ref="G832" ca="1" si="1572">VLOOKUP(INDIRECT(CHAR(39)&amp;$A832&amp;CHAR(39)&amp;"!r2c"&amp;$C832,0),variables,2,0)</f>
        <v>10705</v>
      </c>
      <c r="H832" s="4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19671214</v>
      </c>
    </row>
    <row r="833" spans="1:8" x14ac:dyDescent="0.3">
      <c r="A833" s="38" t="s">
        <v>289</v>
      </c>
      <c r="B833" s="38">
        <f t="shared" si="1551"/>
        <v>8</v>
      </c>
      <c r="C833" s="38">
        <f t="shared" si="1518"/>
        <v>13</v>
      </c>
      <c r="E833" s="38">
        <f t="shared" ref="E833" si="1573">plan_id</f>
        <v>1536</v>
      </c>
      <c r="F833" s="38">
        <f t="shared" ca="1" si="1567"/>
        <v>2005</v>
      </c>
      <c r="G833" s="38">
        <f t="shared" ref="G833" ca="1" si="1574">VLOOKUP(INDIRECT(CHAR(39)&amp;$A833&amp;CHAR(39)&amp;"!r2c"&amp;$C833,0),variables,2,0)</f>
        <v>10842</v>
      </c>
      <c r="H833" s="4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20704241</v>
      </c>
    </row>
    <row r="834" spans="1:8" x14ac:dyDescent="0.3">
      <c r="A834" s="38" t="s">
        <v>289</v>
      </c>
      <c r="B834" s="38">
        <f t="shared" si="1551"/>
        <v>8</v>
      </c>
      <c r="C834" s="38">
        <f t="shared" si="1518"/>
        <v>14</v>
      </c>
      <c r="E834" s="38">
        <f t="shared" ref="E834" si="1575">plan_id</f>
        <v>1536</v>
      </c>
      <c r="F834" s="38">
        <f t="shared" ca="1" si="1567"/>
        <v>2005</v>
      </c>
      <c r="G834" s="38">
        <f t="shared" ref="G834" ca="1" si="1576">VLOOKUP(INDIRECT(CHAR(39)&amp;$A834&amp;CHAR(39)&amp;"!r2c"&amp;$C834,0),variables,2,0)</f>
        <v>10843</v>
      </c>
      <c r="H834" s="41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Main system- 4.12%; Judges- 14.52%; National guard- 8.33%; Law enforcement with prior main service- 8.31%; Law enforcement without prior main service- 6.43%</v>
      </c>
    </row>
    <row r="835" spans="1:8" x14ac:dyDescent="0.3">
      <c r="A835" s="38" t="s">
        <v>289</v>
      </c>
      <c r="B835" s="38">
        <f t="shared" si="1551"/>
        <v>8</v>
      </c>
      <c r="C835" s="38">
        <f t="shared" si="1518"/>
        <v>15</v>
      </c>
      <c r="E835" s="38">
        <f t="shared" ref="E835" si="1577">plan_id</f>
        <v>1536</v>
      </c>
      <c r="F835" s="38">
        <f t="shared" ca="1" si="1567"/>
        <v>2005</v>
      </c>
      <c r="G835" s="38">
        <f t="shared" ref="G835" ca="1" si="1578">VLOOKUP(INDIRECT(CHAR(39)&amp;$A835&amp;CHAR(39)&amp;"!r2c"&amp;$C835,0),variables,2,0)</f>
        <v>10931</v>
      </c>
      <c r="H835" s="4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8" t="s">
        <v>289</v>
      </c>
      <c r="B836" s="38">
        <f t="shared" si="1551"/>
        <v>8</v>
      </c>
      <c r="C836" s="38">
        <f t="shared" si="1518"/>
        <v>16</v>
      </c>
      <c r="E836" s="38">
        <f t="shared" ref="E836" si="1579">plan_id</f>
        <v>1536</v>
      </c>
      <c r="F836" s="38">
        <f t="shared" ca="1" si="1567"/>
        <v>2005</v>
      </c>
      <c r="G836" s="38">
        <f t="shared" ref="G836" ca="1" si="1580">VLOOKUP(INDIRECT(CHAR(39)&amp;$A836&amp;CHAR(39)&amp;"!r2c"&amp;$C836,0),variables,2,0)</f>
        <v>10932</v>
      </c>
      <c r="H836" s="4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8" t="s">
        <v>289</v>
      </c>
      <c r="B837" s="38">
        <f t="shared" si="1551"/>
        <v>8</v>
      </c>
      <c r="C837" s="38">
        <f t="shared" si="1518"/>
        <v>17</v>
      </c>
      <c r="E837" s="38">
        <f t="shared" ref="E837" si="1581">plan_id</f>
        <v>1536</v>
      </c>
      <c r="F837" s="38">
        <f t="shared" ca="1" si="1567"/>
        <v>2005</v>
      </c>
      <c r="G837" s="38">
        <f t="shared" ref="G837" ca="1" si="1582">VLOOKUP(INDIRECT(CHAR(39)&amp;$A837&amp;CHAR(39)&amp;"!r2c"&amp;$C837,0),variables,2,0)</f>
        <v>10933</v>
      </c>
      <c r="H837" s="4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6.1199999999999997E-2</v>
      </c>
    </row>
    <row r="838" spans="1:8" x14ac:dyDescent="0.3">
      <c r="A838" s="38" t="s">
        <v>289</v>
      </c>
      <c r="B838" s="38">
        <f t="shared" si="1551"/>
        <v>8</v>
      </c>
      <c r="C838" s="38">
        <f t="shared" si="1518"/>
        <v>18</v>
      </c>
      <c r="E838" s="38">
        <f t="shared" ref="E838" si="1583">plan_id</f>
        <v>1536</v>
      </c>
      <c r="F838" s="38">
        <f t="shared" ca="1" si="1567"/>
        <v>2005</v>
      </c>
      <c r="G838" s="38">
        <f t="shared" ref="G838" ca="1" si="1584">VLOOKUP(INDIRECT(CHAR(39)&amp;$A838&amp;CHAR(39)&amp;"!r2c"&amp;$C838,0),variables,2,0)</f>
        <v>10934</v>
      </c>
      <c r="H838" s="4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4.0099999999999997E-2</v>
      </c>
    </row>
    <row r="839" spans="1:8" x14ac:dyDescent="0.3">
      <c r="A839" s="38" t="s">
        <v>289</v>
      </c>
      <c r="B839" s="38">
        <f t="shared" si="1551"/>
        <v>8</v>
      </c>
      <c r="C839" s="38">
        <f t="shared" si="1518"/>
        <v>19</v>
      </c>
      <c r="E839" s="38">
        <f t="shared" ref="E839" si="1585">plan_id</f>
        <v>1536</v>
      </c>
      <c r="F839" s="38">
        <f t="shared" ca="1" si="1567"/>
        <v>2005</v>
      </c>
      <c r="G839" s="38">
        <f t="shared" ref="G839" ca="1" si="1586">VLOOKUP(INDIRECT(CHAR(39)&amp;$A839&amp;CHAR(39)&amp;"!r2c"&amp;$C839,0),variables,2,0)</f>
        <v>10935</v>
      </c>
      <c r="H839" s="41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38" t="s">
        <v>289</v>
      </c>
      <c r="B840" s="38">
        <f t="shared" si="1551"/>
        <v>8</v>
      </c>
      <c r="C840" s="38">
        <f t="shared" si="1518"/>
        <v>20</v>
      </c>
      <c r="E840" s="38">
        <f t="shared" ref="E840" si="1587">plan_id</f>
        <v>1536</v>
      </c>
      <c r="F840" s="38">
        <f t="shared" ca="1" si="1567"/>
        <v>2005</v>
      </c>
      <c r="G840" s="38">
        <f t="shared" ref="G840" ca="1" si="1588">VLOOKUP(INDIRECT(CHAR(39)&amp;$A840&amp;CHAR(39)&amp;"!r2c"&amp;$C840,0),variables,2,0)</f>
        <v>10937</v>
      </c>
      <c r="H840" s="4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8" t="s">
        <v>289</v>
      </c>
      <c r="B841" s="38">
        <f t="shared" si="1551"/>
        <v>8</v>
      </c>
      <c r="C841" s="38">
        <f t="shared" si="1518"/>
        <v>21</v>
      </c>
      <c r="E841" s="38">
        <f t="shared" ref="E841" si="1589">plan_id</f>
        <v>1536</v>
      </c>
      <c r="F841" s="38">
        <f t="shared" ca="1" si="1567"/>
        <v>2005</v>
      </c>
      <c r="G841" s="38">
        <f t="shared" ref="G841" ca="1" si="1590">VLOOKUP(INDIRECT(CHAR(39)&amp;$A841&amp;CHAR(39)&amp;"!r2c"&amp;$C841,0),variables,2,0)</f>
        <v>10938</v>
      </c>
      <c r="H841" s="4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8" t="s">
        <v>289</v>
      </c>
      <c r="B842" s="38">
        <f t="shared" si="1551"/>
        <v>8</v>
      </c>
      <c r="C842" s="38">
        <f t="shared" si="1518"/>
        <v>22</v>
      </c>
      <c r="E842" s="38">
        <f t="shared" ref="E842" si="1591">plan_id</f>
        <v>1536</v>
      </c>
      <c r="F842" s="38">
        <f t="shared" ca="1" si="1567"/>
        <v>2005</v>
      </c>
      <c r="G842" s="38">
        <f t="shared" ref="G842" ca="1" si="1592">VLOOKUP(INDIRECT(CHAR(39)&amp;$A842&amp;CHAR(39)&amp;"!r2c"&amp;$C842,0),variables,2,0)</f>
        <v>11007</v>
      </c>
      <c r="H842" s="41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Main System,National Guard and law enforcement:2% of FAC times service; Judges:3.5% of FAC for first 10 yrs of service,2.8%-next 10 yrs,1.25% - excess of 20 yrs</v>
      </c>
    </row>
    <row r="843" spans="1:8" x14ac:dyDescent="0.3">
      <c r="A843" s="38" t="s">
        <v>289</v>
      </c>
      <c r="B843" s="38">
        <f t="shared" si="1551"/>
        <v>8</v>
      </c>
      <c r="C843" s="38">
        <f t="shared" si="1518"/>
        <v>23</v>
      </c>
      <c r="E843" s="38">
        <f t="shared" ref="E843" si="1593">plan_id</f>
        <v>1536</v>
      </c>
      <c r="F843" s="38">
        <f t="shared" ca="1" si="1567"/>
        <v>2005</v>
      </c>
      <c r="G843" s="38">
        <f t="shared" ref="G843" ca="1" si="1594">VLOOKUP(INDIRECT(CHAR(39)&amp;$A843&amp;CHAR(39)&amp;"!r2c"&amp;$C843,0),variables,2,0)</f>
        <v>10941</v>
      </c>
      <c r="H843" s="41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</row>
    <row r="844" spans="1:8" x14ac:dyDescent="0.3">
      <c r="A844" s="38" t="s">
        <v>289</v>
      </c>
      <c r="B844" s="38">
        <f t="shared" si="1551"/>
        <v>8</v>
      </c>
      <c r="C844" s="38">
        <f t="shared" si="1518"/>
        <v>24</v>
      </c>
      <c r="E844" s="38">
        <f t="shared" ref="E844" si="1595">plan_id</f>
        <v>1536</v>
      </c>
      <c r="F844" s="38">
        <f t="shared" ca="1" si="1567"/>
        <v>2005</v>
      </c>
      <c r="G844" s="38">
        <f t="shared" ref="G844" ca="1" si="1596">VLOOKUP(INDIRECT(CHAR(39)&amp;$A844&amp;CHAR(39)&amp;"!r2c"&amp;$C844,0),variables,2,0)</f>
        <v>10942</v>
      </c>
      <c r="H844" s="41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38" t="s">
        <v>289</v>
      </c>
      <c r="B845" s="38">
        <f t="shared" si="1551"/>
        <v>8</v>
      </c>
      <c r="C845" s="38">
        <f t="shared" si="1518"/>
        <v>25</v>
      </c>
      <c r="E845" s="38">
        <f t="shared" ref="E845" si="1597">plan_id</f>
        <v>1536</v>
      </c>
      <c r="F845" s="38">
        <f t="shared" ca="1" si="1567"/>
        <v>2005</v>
      </c>
      <c r="G845" s="38">
        <f t="shared" ref="G845" ca="1" si="1598">VLOOKUP(INDIRECT(CHAR(39)&amp;$A845&amp;CHAR(39)&amp;"!r2c"&amp;$C845,0),variables,2,0)</f>
        <v>10701</v>
      </c>
      <c r="H845" s="4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8" t="s">
        <v>289</v>
      </c>
      <c r="B846" s="38">
        <f t="shared" si="1551"/>
        <v>8</v>
      </c>
      <c r="C846" s="38">
        <f t="shared" si="1518"/>
        <v>26</v>
      </c>
      <c r="E846" s="38">
        <f t="shared" ref="E846" si="1599">plan_id</f>
        <v>1536</v>
      </c>
      <c r="F846" s="38">
        <f t="shared" ca="1" si="1567"/>
        <v>2005</v>
      </c>
      <c r="G846" s="38">
        <f t="shared" ref="G846" ca="1" si="1600">VLOOKUP(INDIRECT(CHAR(39)&amp;$A846&amp;CHAR(39)&amp;"!r2c"&amp;$C846,0),variables,2,0)</f>
        <v>10702</v>
      </c>
      <c r="H846" s="4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8" t="s">
        <v>289</v>
      </c>
      <c r="B847" s="38">
        <f t="shared" si="1551"/>
        <v>8</v>
      </c>
      <c r="C847" s="38">
        <f t="shared" si="1518"/>
        <v>27</v>
      </c>
      <c r="E847" s="38">
        <f t="shared" ref="E847" si="1601">plan_id</f>
        <v>1536</v>
      </c>
      <c r="F847" s="38">
        <f t="shared" ca="1" si="1567"/>
        <v>2005</v>
      </c>
      <c r="G847" s="38">
        <f t="shared" ref="G847" ca="1" si="1602">VLOOKUP(INDIRECT(CHAR(39)&amp;$A847&amp;CHAR(39)&amp;"!r2c"&amp;$C847,0),variables,2,0)</f>
        <v>10943</v>
      </c>
      <c r="H847" s="4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8" t="s">
        <v>289</v>
      </c>
      <c r="B848" s="38">
        <f t="shared" si="1551"/>
        <v>8</v>
      </c>
      <c r="C848" s="38">
        <f t="shared" si="1518"/>
        <v>28</v>
      </c>
      <c r="E848" s="38">
        <f t="shared" ref="E848" si="1603">plan_id</f>
        <v>1536</v>
      </c>
      <c r="F848" s="38">
        <f t="shared" ca="1" si="1567"/>
        <v>2005</v>
      </c>
      <c r="G848" s="38">
        <f t="shared" ref="G848" ca="1" si="1604">VLOOKUP(INDIRECT(CHAR(39)&amp;$A848&amp;CHAR(39)&amp;"!r2c"&amp;$C848,0),variables,2,0)</f>
        <v>10944</v>
      </c>
      <c r="H848" s="41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38" t="s">
        <v>289</v>
      </c>
      <c r="B849" s="38">
        <f t="shared" si="1551"/>
        <v>8</v>
      </c>
      <c r="C849" s="38">
        <f t="shared" si="1518"/>
        <v>29</v>
      </c>
      <c r="E849" s="38">
        <f t="shared" ref="E849" si="1605">plan_id</f>
        <v>1536</v>
      </c>
      <c r="F849" s="38">
        <f t="shared" ca="1" si="1567"/>
        <v>2005</v>
      </c>
      <c r="G849" s="38">
        <f t="shared" ref="G849" ca="1" si="1606">VLOOKUP(INDIRECT(CHAR(39)&amp;$A849&amp;CHAR(39)&amp;"!r2c"&amp;$C849,0),variables,2,0)</f>
        <v>10945</v>
      </c>
      <c r="H849" s="41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38" t="s">
        <v>289</v>
      </c>
      <c r="B850" s="38">
        <f t="shared" si="1551"/>
        <v>8</v>
      </c>
      <c r="C850" s="38">
        <f t="shared" si="1518"/>
        <v>30</v>
      </c>
      <c r="E850" s="38">
        <f t="shared" ref="E850" si="1607">plan_id</f>
        <v>1536</v>
      </c>
      <c r="F850" s="38">
        <f t="shared" ca="1" si="1567"/>
        <v>2005</v>
      </c>
      <c r="G850" s="38">
        <f t="shared" ref="G850" ca="1" si="1608">VLOOKUP(INDIRECT(CHAR(39)&amp;$A850&amp;CHAR(39)&amp;"!r2c"&amp;$C850,0),variables,2,0)</f>
        <v>10947</v>
      </c>
      <c r="H850" s="4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8" t="s">
        <v>289</v>
      </c>
      <c r="B851" s="38">
        <f t="shared" si="1551"/>
        <v>8</v>
      </c>
      <c r="C851" s="38">
        <f t="shared" si="1518"/>
        <v>31</v>
      </c>
      <c r="E851" s="38">
        <f t="shared" ref="E851" si="1609">plan_id</f>
        <v>1536</v>
      </c>
      <c r="F851" s="38">
        <f t="shared" ca="1" si="1567"/>
        <v>2005</v>
      </c>
      <c r="G851" s="38">
        <f t="shared" ref="G851" ca="1" si="1610">VLOOKUP(INDIRECT(CHAR(39)&amp;$A851&amp;CHAR(39)&amp;"!r2c"&amp;$C851,0),variables,2,0)</f>
        <v>10948</v>
      </c>
      <c r="H851" s="41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38" t="s">
        <v>289</v>
      </c>
      <c r="B852" s="38">
        <f t="shared" si="1551"/>
        <v>8</v>
      </c>
      <c r="C852" s="38">
        <f t="shared" si="1518"/>
        <v>32</v>
      </c>
      <c r="E852" s="38">
        <f t="shared" ref="E852" si="1611">plan_id</f>
        <v>1536</v>
      </c>
      <c r="F852" s="38">
        <f t="shared" ca="1" si="1567"/>
        <v>2005</v>
      </c>
      <c r="G852" s="38">
        <f t="shared" ref="G852" ca="1" si="1612">VLOOKUP(INDIRECT(CHAR(39)&amp;$A852&amp;CHAR(39)&amp;"!r2c"&amp;$C852,0),variables,2,0)</f>
        <v>10949</v>
      </c>
      <c r="H852" s="41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38" t="s">
        <v>289</v>
      </c>
      <c r="B853" s="38">
        <f t="shared" si="1551"/>
        <v>8</v>
      </c>
      <c r="C853" s="38">
        <f t="shared" si="1518"/>
        <v>33</v>
      </c>
      <c r="E853" s="38">
        <f t="shared" ref="E853" si="1613">plan_id</f>
        <v>1536</v>
      </c>
      <c r="F853" s="38">
        <f t="shared" ca="1" si="1567"/>
        <v>2005</v>
      </c>
      <c r="G853" s="38">
        <f t="shared" ref="G853" ca="1" si="1614">VLOOKUP(INDIRECT(CHAR(39)&amp;$A853&amp;CHAR(39)&amp;"!r2c"&amp;$C853,0),variables,2,0)</f>
        <v>10951</v>
      </c>
      <c r="H853" s="41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38" t="s">
        <v>289</v>
      </c>
      <c r="B854" s="38">
        <f t="shared" si="1551"/>
        <v>8</v>
      </c>
      <c r="C854" s="38">
        <f t="shared" si="1518"/>
        <v>34</v>
      </c>
      <c r="E854" s="38">
        <f t="shared" ref="E854" si="1615">plan_id</f>
        <v>1536</v>
      </c>
      <c r="F854" s="38">
        <f t="shared" ca="1" si="1567"/>
        <v>2005</v>
      </c>
      <c r="G854" s="38">
        <f t="shared" ref="G854" ca="1" si="1616">VLOOKUP(INDIRECT(CHAR(39)&amp;$A854&amp;CHAR(39)&amp;"!r2c"&amp;$C854,0),variables,2,0)</f>
        <v>10950</v>
      </c>
      <c r="H854" s="4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8" t="s">
        <v>289</v>
      </c>
      <c r="B855" s="38">
        <f t="shared" si="1551"/>
        <v>8</v>
      </c>
      <c r="C855" s="38">
        <f t="shared" si="1518"/>
        <v>35</v>
      </c>
      <c r="E855" s="38">
        <f t="shared" ref="E855" si="1617">plan_id</f>
        <v>1536</v>
      </c>
      <c r="F855" s="38">
        <f t="shared" ca="1" si="1567"/>
        <v>2005</v>
      </c>
      <c r="G855" s="38">
        <f t="shared" ref="G855" ca="1" si="1618">VLOOKUP(INDIRECT(CHAR(39)&amp;$A855&amp;CHAR(39)&amp;"!r2c"&amp;$C855,0),variables,2,0)</f>
        <v>10954</v>
      </c>
      <c r="H855" s="4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8" t="s">
        <v>289</v>
      </c>
      <c r="B856" s="38">
        <f t="shared" si="1551"/>
        <v>8</v>
      </c>
      <c r="C856" s="38">
        <f t="shared" si="1518"/>
        <v>36</v>
      </c>
      <c r="E856" s="38">
        <f t="shared" ref="E856" si="1619">plan_id</f>
        <v>1536</v>
      </c>
      <c r="F856" s="38">
        <f t="shared" ca="1" si="1567"/>
        <v>2005</v>
      </c>
      <c r="G856" s="38">
        <f t="shared" ref="G856" ca="1" si="1620">VLOOKUP(INDIRECT(CHAR(39)&amp;$A856&amp;CHAR(39)&amp;"!r2c"&amp;$C856,0),variables,2,0)</f>
        <v>10955</v>
      </c>
      <c r="H856" s="4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38" t="s">
        <v>289</v>
      </c>
      <c r="B857" s="38">
        <f t="shared" si="1551"/>
        <v>8</v>
      </c>
      <c r="C857" s="38">
        <f t="shared" si="1518"/>
        <v>37</v>
      </c>
      <c r="E857" s="38">
        <f t="shared" ref="E857" si="1621">plan_id</f>
        <v>1536</v>
      </c>
      <c r="F857" s="38">
        <f t="shared" ca="1" si="1567"/>
        <v>2005</v>
      </c>
      <c r="G857" s="38">
        <f t="shared" ref="G857" ca="1" si="1622">VLOOKUP(INDIRECT(CHAR(39)&amp;$A857&amp;CHAR(39)&amp;"!r2c"&amp;$C857,0),variables,2,0)</f>
        <v>10956</v>
      </c>
      <c r="H857" s="41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4%-4.5%</v>
      </c>
    </row>
    <row r="858" spans="1:8" x14ac:dyDescent="0.3">
      <c r="A858" s="38" t="s">
        <v>289</v>
      </c>
      <c r="B858" s="38">
        <f t="shared" si="1551"/>
        <v>8</v>
      </c>
      <c r="C858" s="38">
        <f t="shared" si="1518"/>
        <v>38</v>
      </c>
      <c r="E858" s="38">
        <f t="shared" ref="E858" si="1623">plan_id</f>
        <v>1536</v>
      </c>
      <c r="F858" s="38">
        <f t="shared" ca="1" si="1567"/>
        <v>2005</v>
      </c>
      <c r="G858" s="38">
        <f t="shared" ref="G858" ca="1" si="1624">VLOOKUP(INDIRECT(CHAR(39)&amp;$A858&amp;CHAR(39)&amp;"!r2c"&amp;$C858,0),variables,2,0)</f>
        <v>10959</v>
      </c>
      <c r="H858" s="41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4.7%-7%</v>
      </c>
    </row>
    <row r="859" spans="1:8" x14ac:dyDescent="0.3">
      <c r="A859" s="38" t="s">
        <v>289</v>
      </c>
      <c r="B859" s="38">
        <f t="shared" si="1551"/>
        <v>8</v>
      </c>
      <c r="C859" s="38">
        <f t="shared" si="1518"/>
        <v>39</v>
      </c>
      <c r="E859" s="38">
        <f t="shared" ref="E859" si="1625">plan_id</f>
        <v>1536</v>
      </c>
      <c r="F859" s="38">
        <f t="shared" ca="1" si="1567"/>
        <v>2005</v>
      </c>
      <c r="G859" s="38">
        <f t="shared" ref="G859" ca="1" si="1626">VLOOKUP(INDIRECT(CHAR(39)&amp;$A859&amp;CHAR(39)&amp;"!r2c"&amp;$C859,0),variables,2,0)</f>
        <v>10962</v>
      </c>
      <c r="H859" s="41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no.36</v>
      </c>
    </row>
    <row r="860" spans="1:8" x14ac:dyDescent="0.3">
      <c r="A860" s="38" t="s">
        <v>289</v>
      </c>
      <c r="B860" s="38">
        <f t="shared" si="1551"/>
        <v>8</v>
      </c>
      <c r="C860" s="38">
        <f t="shared" si="1518"/>
        <v>40</v>
      </c>
      <c r="E860" s="38">
        <f t="shared" ref="E860" si="1627">plan_id</f>
        <v>1536</v>
      </c>
      <c r="F860" s="38">
        <f t="shared" ca="1" si="1567"/>
        <v>2005</v>
      </c>
      <c r="G860" s="38">
        <f t="shared" ref="G860" ca="1" si="1628">VLOOKUP(INDIRECT(CHAR(39)&amp;$A860&amp;CHAR(39)&amp;"!r2c"&amp;$C860,0),variables,2,0)</f>
        <v>10964</v>
      </c>
      <c r="H860" s="41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no.37</v>
      </c>
    </row>
    <row r="861" spans="1:8" x14ac:dyDescent="0.3">
      <c r="A861" s="38" t="s">
        <v>289</v>
      </c>
      <c r="B861" s="38">
        <f t="shared" si="1551"/>
        <v>8</v>
      </c>
      <c r="C861" s="38">
        <f t="shared" si="1518"/>
        <v>41</v>
      </c>
      <c r="E861" s="38">
        <f t="shared" ref="E861" si="1629">plan_id</f>
        <v>1536</v>
      </c>
      <c r="F861" s="38">
        <f t="shared" ca="1" si="1567"/>
        <v>2005</v>
      </c>
      <c r="G861" s="38">
        <f t="shared" ref="G861" ca="1" si="1630">VLOOKUP(INDIRECT(CHAR(39)&amp;$A861&amp;CHAR(39)&amp;"!r2c"&amp;$C861,0),variables,2,0)</f>
        <v>10967</v>
      </c>
      <c r="H861" s="41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">
      <c r="A862" s="38" t="s">
        <v>289</v>
      </c>
      <c r="B862" s="38">
        <f t="shared" si="1551"/>
        <v>8</v>
      </c>
      <c r="C862" s="38">
        <f t="shared" si="1518"/>
        <v>42</v>
      </c>
      <c r="E862" s="38">
        <f t="shared" ref="E862" si="1631">plan_id</f>
        <v>1536</v>
      </c>
      <c r="F862" s="38">
        <f t="shared" ca="1" si="1567"/>
        <v>2005</v>
      </c>
      <c r="G862" s="38">
        <f t="shared" ref="G862" ca="1" si="1632">VLOOKUP(INDIRECT(CHAR(39)&amp;$A862&amp;CHAR(39)&amp;"!r2c"&amp;$C862,0),variables,2,0)</f>
        <v>10968</v>
      </c>
      <c r="H862" s="4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38" t="s">
        <v>289</v>
      </c>
      <c r="B863" s="38">
        <f t="shared" si="1551"/>
        <v>8</v>
      </c>
      <c r="C863" s="38">
        <f t="shared" si="1518"/>
        <v>43</v>
      </c>
      <c r="E863" s="38">
        <f t="shared" ref="E863" si="1633">plan_id</f>
        <v>1536</v>
      </c>
      <c r="F863" s="38">
        <f t="shared" ca="1" si="1567"/>
        <v>2005</v>
      </c>
      <c r="G863" s="38">
        <f t="shared" ref="G863" ca="1" si="1634">VLOOKUP(INDIRECT(CHAR(39)&amp;$A863&amp;CHAR(39)&amp;"!r2c"&amp;$C863,0),variables,2,0)</f>
        <v>10969</v>
      </c>
      <c r="H863" s="4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8" t="s">
        <v>289</v>
      </c>
      <c r="B864" s="38">
        <f t="shared" si="1551"/>
        <v>8</v>
      </c>
      <c r="C864" s="38">
        <f t="shared" si="1518"/>
        <v>44</v>
      </c>
      <c r="E864" s="38">
        <f t="shared" ref="E864" si="1635">plan_id</f>
        <v>1536</v>
      </c>
      <c r="F864" s="38">
        <f t="shared" ca="1" si="1567"/>
        <v>2005</v>
      </c>
      <c r="G864" s="38">
        <f t="shared" ref="G864" ca="1" si="1636">VLOOKUP(INDIRECT(CHAR(39)&amp;$A864&amp;CHAR(39)&amp;"!r2c"&amp;$C864,0),variables,2,0)</f>
        <v>10970</v>
      </c>
      <c r="H864" s="4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8" t="s">
        <v>289</v>
      </c>
      <c r="B865" s="38">
        <f t="shared" si="1551"/>
        <v>8</v>
      </c>
      <c r="C865" s="38">
        <f t="shared" si="1518"/>
        <v>45</v>
      </c>
      <c r="E865" s="38">
        <f t="shared" ref="E865" si="1637">plan_id</f>
        <v>1536</v>
      </c>
      <c r="F865" s="38">
        <f t="shared" ca="1" si="1567"/>
        <v>2005</v>
      </c>
      <c r="G865" s="38">
        <f t="shared" ref="G865" ca="1" si="1638">VLOOKUP(INDIRECT(CHAR(39)&amp;$A865&amp;CHAR(39)&amp;"!r2c"&amp;$C865,0),variables,2,0)</f>
        <v>10971</v>
      </c>
      <c r="H865" s="4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8" t="s">
        <v>289</v>
      </c>
      <c r="B866" s="38">
        <f t="shared" si="1551"/>
        <v>8</v>
      </c>
      <c r="C866" s="38">
        <f t="shared" si="1518"/>
        <v>46</v>
      </c>
      <c r="E866" s="38">
        <f t="shared" ref="E866" si="1639">plan_id</f>
        <v>1536</v>
      </c>
      <c r="F866" s="38">
        <f t="shared" ca="1" si="1567"/>
        <v>2005</v>
      </c>
      <c r="G866" s="38">
        <f t="shared" ref="G866" ca="1" si="1640">VLOOKUP(INDIRECT(CHAR(39)&amp;$A866&amp;CHAR(39)&amp;"!r2c"&amp;$C866,0),variables,2,0)</f>
        <v>10972</v>
      </c>
      <c r="H866" s="41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 of Payroll, Open Period</v>
      </c>
    </row>
    <row r="867" spans="1:8" x14ac:dyDescent="0.3">
      <c r="A867" s="38" t="s">
        <v>289</v>
      </c>
      <c r="B867" s="38">
        <f t="shared" si="1551"/>
        <v>8</v>
      </c>
      <c r="C867" s="38">
        <f t="shared" si="1518"/>
        <v>47</v>
      </c>
      <c r="E867" s="38">
        <f t="shared" ref="E867" si="1641">plan_id</f>
        <v>1536</v>
      </c>
      <c r="F867" s="38">
        <f t="shared" ca="1" si="1567"/>
        <v>2005</v>
      </c>
      <c r="G867" s="38">
        <f t="shared" ref="G867" ca="1" si="1642">VLOOKUP(INDIRECT(CHAR(39)&amp;$A867&amp;CHAR(39)&amp;"!r2c"&amp;$C867,0),variables,2,0)</f>
        <v>10973</v>
      </c>
      <c r="H867" s="41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20 years</v>
      </c>
    </row>
    <row r="868" spans="1:8" x14ac:dyDescent="0.3">
      <c r="A868" s="38" t="s">
        <v>289</v>
      </c>
      <c r="B868" s="38">
        <f t="shared" si="1551"/>
        <v>8</v>
      </c>
      <c r="C868" s="38">
        <f t="shared" si="1518"/>
        <v>48</v>
      </c>
      <c r="E868" s="38">
        <f t="shared" ref="E868" si="1643">plan_id</f>
        <v>1536</v>
      </c>
      <c r="F868" s="38">
        <f t="shared" ca="1" si="1567"/>
        <v>2005</v>
      </c>
      <c r="G868" s="38">
        <f t="shared" ref="G868" ca="1" si="1644">VLOOKUP(INDIRECT(CHAR(39)&amp;$A868&amp;CHAR(39)&amp;"!r2c"&amp;$C868,0),variables,2,0)</f>
        <v>10975</v>
      </c>
      <c r="H868" s="4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38" t="s">
        <v>289</v>
      </c>
      <c r="B869" s="38">
        <f t="shared" si="1551"/>
        <v>8</v>
      </c>
      <c r="C869" s="38">
        <f t="shared" si="1518"/>
        <v>49</v>
      </c>
      <c r="E869" s="38">
        <f t="shared" ref="E869" si="1645">plan_id</f>
        <v>1536</v>
      </c>
      <c r="F869" s="38">
        <f t="shared" ca="1" si="1567"/>
        <v>2005</v>
      </c>
      <c r="G869" s="38">
        <f t="shared" ref="G869" ca="1" si="1646">VLOOKUP(INDIRECT(CHAR(39)&amp;$A869&amp;CHAR(39)&amp;"!r2c"&amp;$C869,0),variables,2,0)</f>
        <v>10976</v>
      </c>
      <c r="H869" s="4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38" t="s">
        <v>289</v>
      </c>
      <c r="B870" s="38">
        <f t="shared" si="1551"/>
        <v>8</v>
      </c>
      <c r="C870" s="38">
        <f t="shared" si="1518"/>
        <v>50</v>
      </c>
      <c r="E870" s="38">
        <f t="shared" ref="E870" si="1647">plan_id</f>
        <v>1536</v>
      </c>
      <c r="F870" s="38">
        <f t="shared" ca="1" si="1567"/>
        <v>2005</v>
      </c>
      <c r="G870" s="38">
        <f t="shared" ref="G870" ca="1" si="1648">VLOOKUP(INDIRECT(CHAR(39)&amp;$A870&amp;CHAR(39)&amp;"!r2c"&amp;$C870,0),variables,2,0)</f>
        <v>10977</v>
      </c>
      <c r="H870" s="4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8" t="s">
        <v>289</v>
      </c>
      <c r="B871" s="38">
        <f t="shared" si="1551"/>
        <v>8</v>
      </c>
      <c r="C871" s="38">
        <f t="shared" ref="C871:C934" si="1649">C780</f>
        <v>51</v>
      </c>
      <c r="E871" s="38">
        <f t="shared" ref="E871" si="1650">plan_id</f>
        <v>1536</v>
      </c>
      <c r="F871" s="38">
        <f t="shared" ca="1" si="1567"/>
        <v>2005</v>
      </c>
      <c r="G871" s="38">
        <f t="shared" ref="G871" ca="1" si="1651">VLOOKUP(INDIRECT(CHAR(39)&amp;$A871&amp;CHAR(39)&amp;"!r2c"&amp;$C871,0),variables,2,0)</f>
        <v>10978</v>
      </c>
      <c r="H871" s="4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38" t="s">
        <v>289</v>
      </c>
      <c r="B872" s="38">
        <f t="shared" si="1551"/>
        <v>8</v>
      </c>
      <c r="C872" s="38">
        <f t="shared" si="1649"/>
        <v>52</v>
      </c>
      <c r="E872" s="38">
        <f t="shared" ref="E872" si="1652">plan_id</f>
        <v>1536</v>
      </c>
      <c r="F872" s="38">
        <f t="shared" ca="1" si="1567"/>
        <v>2005</v>
      </c>
      <c r="G872" s="38">
        <f t="shared" ref="G872" ca="1" si="1653">VLOOKUP(INDIRECT(CHAR(39)&amp;$A872&amp;CHAR(39)&amp;"!r2c"&amp;$C872,0),variables,2,0)</f>
        <v>10979</v>
      </c>
      <c r="H872" s="41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38" t="s">
        <v>289</v>
      </c>
      <c r="B873" s="38">
        <f t="shared" si="1551"/>
        <v>8</v>
      </c>
      <c r="C873" s="38">
        <f t="shared" si="1649"/>
        <v>53</v>
      </c>
      <c r="E873" s="38">
        <f t="shared" ref="E873" si="1654">plan_id</f>
        <v>1536</v>
      </c>
      <c r="F873" s="38">
        <f t="shared" ca="1" si="1567"/>
        <v>2005</v>
      </c>
      <c r="G873" s="38">
        <f t="shared" ref="G873" ca="1" si="1655">VLOOKUP(INDIRECT(CHAR(39)&amp;$A873&amp;CHAR(39)&amp;"!r2c"&amp;$C873,0),variables,2,0)</f>
        <v>10980</v>
      </c>
      <c r="H873" s="4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4.36E-2</v>
      </c>
    </row>
    <row r="874" spans="1:8" x14ac:dyDescent="0.3">
      <c r="A874" s="38" t="s">
        <v>289</v>
      </c>
      <c r="B874" s="38">
        <f t="shared" si="1551"/>
        <v>8</v>
      </c>
      <c r="C874" s="38">
        <f t="shared" si="1649"/>
        <v>54</v>
      </c>
      <c r="E874" s="38">
        <f t="shared" ref="E874" si="1656">plan_id</f>
        <v>1536</v>
      </c>
      <c r="F874" s="38">
        <f t="shared" ca="1" si="1567"/>
        <v>2005</v>
      </c>
      <c r="G874" s="38">
        <f t="shared" ref="G874" ca="1" si="1657">VLOOKUP(INDIRECT(CHAR(39)&amp;$A874&amp;CHAR(39)&amp;"!r2c"&amp;$C874,0),variables,2,0)</f>
        <v>10981</v>
      </c>
      <c r="H874" s="4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0.14169999999999999</v>
      </c>
    </row>
    <row r="875" spans="1:8" x14ac:dyDescent="0.3">
      <c r="A875" s="38" t="s">
        <v>289</v>
      </c>
      <c r="B875" s="38">
        <f t="shared" si="1551"/>
        <v>8</v>
      </c>
      <c r="C875" s="38">
        <f t="shared" si="1649"/>
        <v>55</v>
      </c>
      <c r="E875" s="38">
        <f t="shared" ref="E875" si="1658">plan_id</f>
        <v>1536</v>
      </c>
      <c r="F875" s="38">
        <f t="shared" ca="1" si="1567"/>
        <v>2005</v>
      </c>
      <c r="G875" s="38">
        <f t="shared" ref="G875" ca="1" si="1659">VLOOKUP(INDIRECT(CHAR(39)&amp;$A875&amp;CHAR(39)&amp;"!r2c"&amp;$C875,0),variables,2,0)</f>
        <v>10706</v>
      </c>
      <c r="H875" s="4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7.2442064511653564E-4</v>
      </c>
    </row>
    <row r="876" spans="1:8" x14ac:dyDescent="0.3">
      <c r="A876" s="38" t="s">
        <v>289</v>
      </c>
      <c r="B876" s="38">
        <f t="shared" si="1551"/>
        <v>8</v>
      </c>
      <c r="C876" s="38">
        <f t="shared" si="1649"/>
        <v>56</v>
      </c>
      <c r="E876" s="38">
        <f t="shared" ref="E876" si="1660">plan_id</f>
        <v>1536</v>
      </c>
      <c r="F876" s="38">
        <f t="shared" ca="1" si="1567"/>
        <v>2005</v>
      </c>
      <c r="G876" s="38">
        <f t="shared" ref="G876" ca="1" si="1661">VLOOKUP(INDIRECT(CHAR(39)&amp;$A876&amp;CHAR(39)&amp;"!r2c"&amp;$C876,0),variables,2,0)</f>
        <v>10983</v>
      </c>
      <c r="H876" s="41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38" t="s">
        <v>289</v>
      </c>
      <c r="B877" s="38">
        <f t="shared" si="1551"/>
        <v>8</v>
      </c>
      <c r="C877" s="38">
        <f t="shared" si="1649"/>
        <v>57</v>
      </c>
      <c r="E877" s="38">
        <f t="shared" ref="E877" si="1662">plan_id</f>
        <v>1536</v>
      </c>
      <c r="F877" s="38">
        <f t="shared" ca="1" si="1567"/>
        <v>2005</v>
      </c>
      <c r="G877" s="38">
        <f t="shared" ref="G877" ca="1" si="1663">VLOOKUP(INDIRECT(CHAR(39)&amp;$A877&amp;CHAR(39)&amp;"!r2c"&amp;$C877,0),variables,2,0)</f>
        <v>10989</v>
      </c>
      <c r="H877" s="4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1236114100</v>
      </c>
    </row>
    <row r="878" spans="1:8" x14ac:dyDescent="0.3">
      <c r="A878" s="38" t="s">
        <v>289</v>
      </c>
      <c r="B878" s="38">
        <f t="shared" si="1551"/>
        <v>8</v>
      </c>
      <c r="C878" s="38">
        <f t="shared" si="1649"/>
        <v>58</v>
      </c>
      <c r="E878" s="38">
        <f t="shared" ref="E878" si="1664">plan_id</f>
        <v>1536</v>
      </c>
      <c r="F878" s="38">
        <f t="shared" ca="1" si="1567"/>
        <v>2005</v>
      </c>
      <c r="G878" s="38">
        <f t="shared" ref="G878" ca="1" si="1665">VLOOKUP(INDIRECT(CHAR(39)&amp;$A878&amp;CHAR(39)&amp;"!r2c"&amp;$C878,0),variables,2,0)</f>
        <v>10990</v>
      </c>
      <c r="H878" s="4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1361182100</v>
      </c>
    </row>
    <row r="879" spans="1:8" x14ac:dyDescent="0.3">
      <c r="A879" s="38" t="s">
        <v>289</v>
      </c>
      <c r="B879" s="38">
        <f t="shared" si="1551"/>
        <v>8</v>
      </c>
      <c r="C879" s="38">
        <f t="shared" si="1649"/>
        <v>59</v>
      </c>
      <c r="E879" s="38">
        <f t="shared" ref="E879" si="1666">plan_id</f>
        <v>1536</v>
      </c>
      <c r="F879" s="38">
        <f t="shared" ca="1" si="1567"/>
        <v>2005</v>
      </c>
      <c r="G879" s="38">
        <f t="shared" ref="G879" ca="1" si="1667">VLOOKUP(INDIRECT(CHAR(39)&amp;$A879&amp;CHAR(39)&amp;"!r2c"&amp;$C879,0),variables,2,0)</f>
        <v>10991</v>
      </c>
      <c r="H879" s="4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125068000</v>
      </c>
    </row>
    <row r="880" spans="1:8" x14ac:dyDescent="0.3">
      <c r="A880" s="38" t="s">
        <v>289</v>
      </c>
      <c r="B880" s="38">
        <f t="shared" si="1551"/>
        <v>8</v>
      </c>
      <c r="C880" s="38">
        <f t="shared" si="1649"/>
        <v>60</v>
      </c>
      <c r="E880" s="38">
        <f t="shared" ref="E880" si="1668">plan_id</f>
        <v>1536</v>
      </c>
      <c r="F880" s="38">
        <f t="shared" ca="1" si="1567"/>
        <v>2005</v>
      </c>
      <c r="G880" s="38">
        <f t="shared" ref="G880" ca="1" si="1669">VLOOKUP(INDIRECT(CHAR(39)&amp;$A880&amp;CHAR(39)&amp;"!r2c"&amp;$C880,0),variables,2,0)</f>
        <v>10992</v>
      </c>
      <c r="H880" s="4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0.90800000000000003</v>
      </c>
    </row>
    <row r="881" spans="1:8" x14ac:dyDescent="0.3">
      <c r="A881" s="38" t="s">
        <v>289</v>
      </c>
      <c r="B881" s="38">
        <f t="shared" si="1551"/>
        <v>8</v>
      </c>
      <c r="C881" s="38">
        <f t="shared" si="1649"/>
        <v>61</v>
      </c>
      <c r="E881" s="38">
        <f t="shared" ref="E881" si="1670">plan_id</f>
        <v>1536</v>
      </c>
      <c r="F881" s="38">
        <f t="shared" ca="1" si="1567"/>
        <v>2005</v>
      </c>
      <c r="G881" s="38">
        <f t="shared" ref="G881" ca="1" si="1671">VLOOKUP(INDIRECT(CHAR(39)&amp;$A881&amp;CHAR(39)&amp;"!r2c"&amp;$C881,0),variables,2,0)</f>
        <v>10993</v>
      </c>
      <c r="H881" s="4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521132349</v>
      </c>
    </row>
    <row r="882" spans="1:8" x14ac:dyDescent="0.3">
      <c r="A882" s="38" t="s">
        <v>289</v>
      </c>
      <c r="B882" s="38">
        <f t="shared" si="1551"/>
        <v>8</v>
      </c>
      <c r="C882" s="38">
        <f t="shared" si="1649"/>
        <v>62</v>
      </c>
      <c r="E882" s="38">
        <f t="shared" ref="E882" si="1672">plan_id</f>
        <v>1536</v>
      </c>
      <c r="F882" s="38">
        <f t="shared" ca="1" si="1567"/>
        <v>2005</v>
      </c>
      <c r="G882" s="38">
        <f t="shared" ref="G882" ca="1" si="1673">VLOOKUP(INDIRECT(CHAR(39)&amp;$A882&amp;CHAR(39)&amp;"!r2c"&amp;$C882,0),variables,2,0)</f>
        <v>10801</v>
      </c>
      <c r="H882" s="4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8" t="s">
        <v>289</v>
      </c>
      <c r="B883" s="38">
        <f t="shared" si="1551"/>
        <v>8</v>
      </c>
      <c r="C883" s="38">
        <f t="shared" si="1649"/>
        <v>63</v>
      </c>
      <c r="E883" s="38">
        <f t="shared" ref="E883" si="1674">plan_id</f>
        <v>1536</v>
      </c>
      <c r="F883" s="38">
        <f t="shared" ca="1" si="1567"/>
        <v>2005</v>
      </c>
      <c r="G883" s="38">
        <f t="shared" ref="G883" ca="1" si="1675">VLOOKUP(INDIRECT(CHAR(39)&amp;$A883&amp;CHAR(39)&amp;"!r2c"&amp;$C883,0),variables,2,0)</f>
        <v>10802</v>
      </c>
      <c r="H883" s="4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8" t="s">
        <v>289</v>
      </c>
      <c r="B884" s="38">
        <f t="shared" si="1551"/>
        <v>8</v>
      </c>
      <c r="C884" s="38">
        <f t="shared" si="1649"/>
        <v>64</v>
      </c>
      <c r="E884" s="38">
        <f t="shared" ref="E884" si="1676">plan_id</f>
        <v>1536</v>
      </c>
      <c r="F884" s="38">
        <f t="shared" ca="1" si="1567"/>
        <v>2005</v>
      </c>
      <c r="G884" s="38">
        <f t="shared" ref="G884" ca="1" si="1677">VLOOKUP(INDIRECT(CHAR(39)&amp;$A884&amp;CHAR(39)&amp;"!r2c"&amp;$C884,0),variables,2,0)</f>
        <v>10803</v>
      </c>
      <c r="H884" s="4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8" t="s">
        <v>289</v>
      </c>
      <c r="B885" s="38">
        <f t="shared" si="1551"/>
        <v>8</v>
      </c>
      <c r="C885" s="38">
        <f t="shared" si="1649"/>
        <v>65</v>
      </c>
      <c r="E885" s="38">
        <f t="shared" ref="E885" si="1678">plan_id</f>
        <v>1536</v>
      </c>
      <c r="F885" s="38">
        <f t="shared" ca="1" si="1567"/>
        <v>2005</v>
      </c>
      <c r="G885" s="38">
        <f t="shared" ref="G885" ca="1" si="1679">VLOOKUP(INDIRECT(CHAR(39)&amp;$A885&amp;CHAR(39)&amp;"!r2c"&amp;$C885,0),variables,2,0)</f>
        <v>10804</v>
      </c>
      <c r="H885" s="4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8" t="s">
        <v>289</v>
      </c>
      <c r="B886" s="38">
        <f t="shared" si="1551"/>
        <v>8</v>
      </c>
      <c r="C886" s="38">
        <f t="shared" si="1649"/>
        <v>66</v>
      </c>
      <c r="E886" s="38">
        <f t="shared" ref="E886" si="1680">plan_id</f>
        <v>1536</v>
      </c>
      <c r="F886" s="38">
        <f t="shared" ca="1" si="1567"/>
        <v>2005</v>
      </c>
      <c r="G886" s="38">
        <f t="shared" ref="G886" ca="1" si="1681">VLOOKUP(INDIRECT(CHAR(39)&amp;$A886&amp;CHAR(39)&amp;"!r2c"&amp;$C886,0),variables,2,0)</f>
        <v>10805</v>
      </c>
      <c r="H886" s="4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8" t="s">
        <v>289</v>
      </c>
      <c r="B887" s="38">
        <f t="shared" ref="B887" si="1682">B822+1</f>
        <v>8</v>
      </c>
      <c r="C887" s="38">
        <f t="shared" si="1649"/>
        <v>67</v>
      </c>
      <c r="E887" s="38">
        <f t="shared" ref="E887" si="1683">plan_id</f>
        <v>1536</v>
      </c>
      <c r="F887" s="38">
        <f t="shared" ca="1" si="1567"/>
        <v>2005</v>
      </c>
      <c r="G887" s="38">
        <f t="shared" ref="G887" ca="1" si="1684">VLOOKUP(INDIRECT(CHAR(39)&amp;$A887&amp;CHAR(39)&amp;"!r2c"&amp;$C887,0),variables,2,0)</f>
        <v>10806</v>
      </c>
      <c r="H887" s="4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8" t="s">
        <v>289</v>
      </c>
      <c r="B888" s="38">
        <f>B887</f>
        <v>8</v>
      </c>
      <c r="C888" s="38">
        <f t="shared" si="1649"/>
        <v>68</v>
      </c>
      <c r="E888" s="38">
        <f t="shared" ref="E888" si="1685">plan_id</f>
        <v>1536</v>
      </c>
      <c r="F888" s="38">
        <f t="shared" ca="1" si="1567"/>
        <v>2005</v>
      </c>
      <c r="G888" s="38">
        <f t="shared" ref="G888" ca="1" si="1686">VLOOKUP(INDIRECT(CHAR(39)&amp;$A888&amp;CHAR(39)&amp;"!r2c"&amp;$C888,0),variables,2,0)</f>
        <v>10807</v>
      </c>
      <c r="H888" s="4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8" t="s">
        <v>289</v>
      </c>
      <c r="B889" s="38">
        <f t="shared" ref="B889:B913" si="1687">B888</f>
        <v>8</v>
      </c>
      <c r="C889" s="38">
        <f t="shared" si="1649"/>
        <v>69</v>
      </c>
      <c r="E889" s="38">
        <f t="shared" ref="E889" si="1688">plan_id</f>
        <v>1536</v>
      </c>
      <c r="F889" s="38">
        <f t="shared" ca="1" si="1567"/>
        <v>2005</v>
      </c>
      <c r="G889" s="38">
        <f t="shared" ref="G889" ca="1" si="1689">VLOOKUP(INDIRECT(CHAR(39)&amp;$A889&amp;CHAR(39)&amp;"!r2c"&amp;$C889,0),variables,2,0)</f>
        <v>10808</v>
      </c>
      <c r="H889" s="4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8" t="s">
        <v>289</v>
      </c>
      <c r="B890" s="38">
        <f t="shared" si="1687"/>
        <v>8</v>
      </c>
      <c r="C890" s="38">
        <f t="shared" si="1649"/>
        <v>70</v>
      </c>
      <c r="E890" s="38">
        <f t="shared" ref="E890" si="1690">plan_id</f>
        <v>1536</v>
      </c>
      <c r="F890" s="38">
        <f t="shared" ca="1" si="1567"/>
        <v>2005</v>
      </c>
      <c r="G890" s="38">
        <f t="shared" ref="G890" ca="1" si="1691">VLOOKUP(INDIRECT(CHAR(39)&amp;$A890&amp;CHAR(39)&amp;"!r2c"&amp;$C890,0),variables,2,0)</f>
        <v>10809</v>
      </c>
      <c r="H890" s="4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8" t="s">
        <v>289</v>
      </c>
      <c r="B891" s="38">
        <f t="shared" si="1687"/>
        <v>8</v>
      </c>
      <c r="C891" s="38">
        <f t="shared" si="1649"/>
        <v>71</v>
      </c>
      <c r="E891" s="38">
        <f t="shared" ref="E891" si="1692">plan_id</f>
        <v>1536</v>
      </c>
      <c r="F891" s="38">
        <f t="shared" ca="1" si="1567"/>
        <v>2005</v>
      </c>
      <c r="G891" s="38">
        <f t="shared" ref="G891" ca="1" si="1693">VLOOKUP(INDIRECT(CHAR(39)&amp;$A891&amp;CHAR(39)&amp;"!r2c"&amp;$C891,0),variables,2,0)</f>
        <v>10810</v>
      </c>
      <c r="H891" s="4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8" t="s">
        <v>289</v>
      </c>
      <c r="B892" s="38">
        <f t="shared" si="1687"/>
        <v>8</v>
      </c>
      <c r="C892" s="38">
        <f t="shared" si="1649"/>
        <v>72</v>
      </c>
      <c r="E892" s="38">
        <f t="shared" ref="E892" si="1694">plan_id</f>
        <v>1536</v>
      </c>
      <c r="F892" s="38">
        <f t="shared" ca="1" si="1567"/>
        <v>2005</v>
      </c>
      <c r="G892" s="38">
        <f t="shared" ref="G892" ca="1" si="1695">VLOOKUP(INDIRECT(CHAR(39)&amp;$A892&amp;CHAR(39)&amp;"!r2c"&amp;$C892,0),variables,2,0)</f>
        <v>10811</v>
      </c>
      <c r="H892" s="4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8" t="s">
        <v>289</v>
      </c>
      <c r="B893" s="38">
        <f t="shared" si="1687"/>
        <v>8</v>
      </c>
      <c r="C893" s="38">
        <f t="shared" si="1649"/>
        <v>73</v>
      </c>
      <c r="E893" s="38">
        <f t="shared" ref="E893" si="1696">plan_id</f>
        <v>1536</v>
      </c>
      <c r="F893" s="38">
        <f t="shared" ca="1" si="1567"/>
        <v>2005</v>
      </c>
      <c r="G893" s="38">
        <f t="shared" ref="G893" ca="1" si="1697">VLOOKUP(INDIRECT(CHAR(39)&amp;$A893&amp;CHAR(39)&amp;"!r2c"&amp;$C893,0),variables,2,0)</f>
        <v>10812</v>
      </c>
      <c r="H893" s="4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8" t="s">
        <v>289</v>
      </c>
      <c r="B894" s="38">
        <f t="shared" si="1687"/>
        <v>8</v>
      </c>
      <c r="C894" s="38">
        <f t="shared" si="1649"/>
        <v>74</v>
      </c>
      <c r="E894" s="38">
        <f t="shared" ref="E894" si="1698">plan_id</f>
        <v>1536</v>
      </c>
      <c r="F894" s="38">
        <f t="shared" ca="1" si="1567"/>
        <v>2005</v>
      </c>
      <c r="G894" s="38">
        <f t="shared" ref="G894" ca="1" si="1699">VLOOKUP(INDIRECT(CHAR(39)&amp;$A894&amp;CHAR(39)&amp;"!r2c"&amp;$C894,0),variables,2,0)</f>
        <v>10813</v>
      </c>
      <c r="H894" s="4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8" t="s">
        <v>289</v>
      </c>
      <c r="B895" s="38">
        <f t="shared" si="1687"/>
        <v>8</v>
      </c>
      <c r="C895" s="38">
        <f t="shared" si="1649"/>
        <v>75</v>
      </c>
      <c r="E895" s="38">
        <f t="shared" ref="E895" si="1700">plan_id</f>
        <v>1536</v>
      </c>
      <c r="F895" s="38">
        <f t="shared" ca="1" si="1567"/>
        <v>2005</v>
      </c>
      <c r="G895" s="38">
        <f t="shared" ref="G895" ca="1" si="1701">VLOOKUP(INDIRECT(CHAR(39)&amp;$A895&amp;CHAR(39)&amp;"!r2c"&amp;$C895,0),variables,2,0)</f>
        <v>10814</v>
      </c>
      <c r="H895" s="4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8" t="s">
        <v>289</v>
      </c>
      <c r="B896" s="38">
        <f t="shared" si="1687"/>
        <v>8</v>
      </c>
      <c r="C896" s="38">
        <f t="shared" si="1649"/>
        <v>76</v>
      </c>
      <c r="E896" s="38">
        <f t="shared" ref="E896" si="1702">plan_id</f>
        <v>1536</v>
      </c>
      <c r="F896" s="38">
        <f t="shared" ca="1" si="1567"/>
        <v>2005</v>
      </c>
      <c r="G896" s="38">
        <f t="shared" ref="G896" ca="1" si="1703">VLOOKUP(INDIRECT(CHAR(39)&amp;$A896&amp;CHAR(39)&amp;"!r2c"&amp;$C896,0),variables,2,0)</f>
        <v>10815</v>
      </c>
      <c r="H896" s="4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8" t="s">
        <v>289</v>
      </c>
      <c r="B897" s="38">
        <f t="shared" si="1687"/>
        <v>8</v>
      </c>
      <c r="C897" s="38">
        <f t="shared" si="1649"/>
        <v>77</v>
      </c>
      <c r="E897" s="38">
        <f t="shared" ref="E897" si="1704">plan_id</f>
        <v>1536</v>
      </c>
      <c r="F897" s="38">
        <f t="shared" ca="1" si="1567"/>
        <v>2005</v>
      </c>
      <c r="G897" s="38">
        <f t="shared" ref="G897" ca="1" si="1705">VLOOKUP(INDIRECT(CHAR(39)&amp;$A897&amp;CHAR(39)&amp;"!r2c"&amp;$C897,0),variables,2,0)</f>
        <v>10816</v>
      </c>
      <c r="H897" s="4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8" t="s">
        <v>289</v>
      </c>
      <c r="B898" s="38">
        <f t="shared" si="1687"/>
        <v>8</v>
      </c>
      <c r="C898" s="38">
        <f t="shared" si="1649"/>
        <v>78</v>
      </c>
      <c r="E898" s="38">
        <f t="shared" ref="E898" si="1706">plan_id</f>
        <v>1536</v>
      </c>
      <c r="F898" s="38">
        <f t="shared" ca="1" si="1567"/>
        <v>2005</v>
      </c>
      <c r="G898" s="38">
        <f t="shared" ref="G898" ca="1" si="1707">VLOOKUP(INDIRECT(CHAR(39)&amp;$A898&amp;CHAR(39)&amp;"!r2c"&amp;$C898,0),variables,2,0)</f>
        <v>10817</v>
      </c>
      <c r="H898" s="4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8" t="s">
        <v>289</v>
      </c>
      <c r="B899" s="38">
        <f t="shared" si="1687"/>
        <v>8</v>
      </c>
      <c r="C899" s="38">
        <f t="shared" si="1649"/>
        <v>79</v>
      </c>
      <c r="E899" s="38">
        <f t="shared" ref="E899" si="1708">plan_id</f>
        <v>1536</v>
      </c>
      <c r="F899" s="38">
        <f t="shared" ca="1" si="1567"/>
        <v>2005</v>
      </c>
      <c r="G899" s="38">
        <f t="shared" ref="G899" ca="1" si="1709">VLOOKUP(INDIRECT(CHAR(39)&amp;$A899&amp;CHAR(39)&amp;"!r2c"&amp;$C899,0),variables,2,0)</f>
        <v>10818</v>
      </c>
      <c r="H899" s="4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8" t="s">
        <v>289</v>
      </c>
      <c r="B900" s="38">
        <f t="shared" si="1687"/>
        <v>8</v>
      </c>
      <c r="C900" s="38">
        <f t="shared" si="1649"/>
        <v>80</v>
      </c>
      <c r="E900" s="38">
        <f t="shared" ref="E900" si="1710">plan_id</f>
        <v>1536</v>
      </c>
      <c r="F900" s="38">
        <f t="shared" ca="1" si="1567"/>
        <v>2005</v>
      </c>
      <c r="G900" s="38">
        <f t="shared" ref="G900" ca="1" si="1711">VLOOKUP(INDIRECT(CHAR(39)&amp;$A900&amp;CHAR(39)&amp;"!r2c"&amp;$C900,0),variables,2,0)</f>
        <v>10819</v>
      </c>
      <c r="H900" s="4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8" t="s">
        <v>289</v>
      </c>
      <c r="B901" s="38">
        <f t="shared" si="1687"/>
        <v>8</v>
      </c>
      <c r="C901" s="38">
        <f t="shared" si="1649"/>
        <v>81</v>
      </c>
      <c r="E901" s="38">
        <f t="shared" ref="E901" si="1712">plan_id</f>
        <v>1536</v>
      </c>
      <c r="F901" s="38">
        <f t="shared" ca="1" si="1567"/>
        <v>2005</v>
      </c>
      <c r="G901" s="38">
        <f t="shared" ref="G901" ca="1" si="1713">VLOOKUP(INDIRECT(CHAR(39)&amp;$A901&amp;CHAR(39)&amp;"!r2c"&amp;$C901,0),variables,2,0)</f>
        <v>10820</v>
      </c>
      <c r="H901" s="4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8" t="s">
        <v>289</v>
      </c>
      <c r="B902" s="38">
        <f t="shared" si="1687"/>
        <v>8</v>
      </c>
      <c r="C902" s="38">
        <f t="shared" si="1649"/>
        <v>82</v>
      </c>
      <c r="E902" s="38">
        <f t="shared" ref="E902" si="1714">plan_id</f>
        <v>1536</v>
      </c>
      <c r="F902" s="38">
        <f t="shared" ca="1" si="1567"/>
        <v>2005</v>
      </c>
      <c r="G902" s="38">
        <f t="shared" ref="G902" ca="1" si="1715">VLOOKUP(INDIRECT(CHAR(39)&amp;$A902&amp;CHAR(39)&amp;"!r2c"&amp;$C902,0),variables,2,0)</f>
        <v>10821</v>
      </c>
      <c r="H902" s="4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8" t="s">
        <v>289</v>
      </c>
      <c r="B903" s="38">
        <f t="shared" si="1687"/>
        <v>8</v>
      </c>
      <c r="C903" s="38">
        <f t="shared" si="1649"/>
        <v>83</v>
      </c>
      <c r="E903" s="38">
        <f t="shared" ref="E903" si="1716">plan_id</f>
        <v>1536</v>
      </c>
      <c r="F903" s="38">
        <f t="shared" ca="1" si="1567"/>
        <v>2005</v>
      </c>
      <c r="G903" s="38">
        <f t="shared" ref="G903" ca="1" si="1717">VLOOKUP(INDIRECT(CHAR(39)&amp;$A903&amp;CHAR(39)&amp;"!r2c"&amp;$C903,0),variables,2,0)</f>
        <v>10822</v>
      </c>
      <c r="H903" s="4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8" t="s">
        <v>289</v>
      </c>
      <c r="B904" s="38">
        <f t="shared" si="1687"/>
        <v>8</v>
      </c>
      <c r="C904" s="38">
        <f t="shared" si="1649"/>
        <v>84</v>
      </c>
      <c r="E904" s="38">
        <f t="shared" ref="E904" si="1718">plan_id</f>
        <v>1536</v>
      </c>
      <c r="F904" s="38">
        <f t="shared" ca="1" si="1567"/>
        <v>2005</v>
      </c>
      <c r="G904" s="38">
        <f t="shared" ref="G904" ca="1" si="1719">VLOOKUP(INDIRECT(CHAR(39)&amp;$A904&amp;CHAR(39)&amp;"!r2c"&amp;$C904,0),variables,2,0)</f>
        <v>10829</v>
      </c>
      <c r="H904" s="4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8" t="s">
        <v>289</v>
      </c>
      <c r="B905" s="38">
        <f t="shared" si="1687"/>
        <v>8</v>
      </c>
      <c r="C905" s="38">
        <f t="shared" si="1649"/>
        <v>85</v>
      </c>
      <c r="E905" s="38">
        <f t="shared" ref="E905" si="1720">plan_id</f>
        <v>1536</v>
      </c>
      <c r="F905" s="38">
        <f t="shared" ca="1" si="1567"/>
        <v>2005</v>
      </c>
      <c r="G905" s="38">
        <f t="shared" ref="G905" ca="1" si="1721">VLOOKUP(INDIRECT(CHAR(39)&amp;$A905&amp;CHAR(39)&amp;"!r2c"&amp;$C905,0),variables,2,0)</f>
        <v>10823</v>
      </c>
      <c r="H905" s="4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8" t="s">
        <v>289</v>
      </c>
      <c r="B906" s="38">
        <f t="shared" si="1687"/>
        <v>8</v>
      </c>
      <c r="C906" s="38">
        <f t="shared" si="1649"/>
        <v>86</v>
      </c>
      <c r="E906" s="38">
        <f t="shared" ref="E906" si="1722">plan_id</f>
        <v>1536</v>
      </c>
      <c r="F906" s="38">
        <f t="shared" ca="1" si="1567"/>
        <v>2005</v>
      </c>
      <c r="G906" s="38">
        <f t="shared" ref="G906" ca="1" si="1723">VLOOKUP(INDIRECT(CHAR(39)&amp;$A906&amp;CHAR(39)&amp;"!r2c"&amp;$C906,0),variables,2,0)</f>
        <v>10798</v>
      </c>
      <c r="H906" s="4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8" t="s">
        <v>289</v>
      </c>
      <c r="B907" s="38">
        <f t="shared" si="1687"/>
        <v>8</v>
      </c>
      <c r="C907" s="38">
        <f t="shared" si="1649"/>
        <v>87</v>
      </c>
      <c r="E907" s="38">
        <f t="shared" ref="E907" si="1724">plan_id</f>
        <v>1536</v>
      </c>
      <c r="F907" s="38">
        <f t="shared" ca="1" si="1567"/>
        <v>2005</v>
      </c>
      <c r="G907" s="38">
        <f t="shared" ref="G907" ca="1" si="1725">VLOOKUP(INDIRECT(CHAR(39)&amp;$A907&amp;CHAR(39)&amp;"!r2c"&amp;$C907,0),variables,2,0)</f>
        <v>10799</v>
      </c>
      <c r="H907" s="4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8" t="s">
        <v>289</v>
      </c>
      <c r="B908" s="38">
        <f t="shared" si="1687"/>
        <v>8</v>
      </c>
      <c r="C908" s="38">
        <f t="shared" si="1649"/>
        <v>88</v>
      </c>
      <c r="E908" s="38">
        <f t="shared" ref="E908" si="1726">plan_id</f>
        <v>1536</v>
      </c>
      <c r="F908" s="38">
        <f t="shared" ca="1" si="1567"/>
        <v>2005</v>
      </c>
      <c r="G908" s="38">
        <f t="shared" ref="G908" ca="1" si="1727">VLOOKUP(INDIRECT(CHAR(39)&amp;$A908&amp;CHAR(39)&amp;"!r2c"&amp;$C908,0),variables,2,0)</f>
        <v>10800</v>
      </c>
      <c r="H908" s="4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8" t="s">
        <v>289</v>
      </c>
      <c r="B909" s="38">
        <f t="shared" si="1687"/>
        <v>8</v>
      </c>
      <c r="C909" s="38">
        <f t="shared" si="1649"/>
        <v>89</v>
      </c>
      <c r="E909" s="38">
        <f t="shared" ref="E909" si="1728">plan_id</f>
        <v>1536</v>
      </c>
      <c r="F909" s="38">
        <f t="shared" ca="1" si="1567"/>
        <v>2005</v>
      </c>
      <c r="G909" s="38">
        <f t="shared" ref="G909" ca="1" si="1729">VLOOKUP(INDIRECT(CHAR(39)&amp;$A909&amp;CHAR(39)&amp;"!r2c"&amp;$C909,0),variables,2,0)</f>
        <v>10824</v>
      </c>
      <c r="H909" s="4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8" t="s">
        <v>289</v>
      </c>
      <c r="B910" s="38">
        <f t="shared" si="1687"/>
        <v>8</v>
      </c>
      <c r="C910" s="38">
        <f t="shared" si="1649"/>
        <v>90</v>
      </c>
      <c r="E910" s="38">
        <f t="shared" ref="E910" si="1730">plan_id</f>
        <v>1536</v>
      </c>
      <c r="F910" s="38">
        <f t="shared" ca="1" si="1567"/>
        <v>2005</v>
      </c>
      <c r="G910" s="38">
        <f t="shared" ref="G910" ca="1" si="1731">VLOOKUP(INDIRECT(CHAR(39)&amp;$A910&amp;CHAR(39)&amp;"!r2c"&amp;$C910,0),variables,2,0)</f>
        <v>10825</v>
      </c>
      <c r="H910" s="4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8" t="s">
        <v>289</v>
      </c>
      <c r="B911" s="38">
        <f t="shared" si="1687"/>
        <v>8</v>
      </c>
      <c r="C911" s="38">
        <f t="shared" si="1649"/>
        <v>91</v>
      </c>
      <c r="E911" s="38">
        <f t="shared" ref="E911" si="1732">plan_id</f>
        <v>1536</v>
      </c>
      <c r="F911" s="38">
        <f t="shared" ca="1" si="1567"/>
        <v>2005</v>
      </c>
      <c r="G911" s="38">
        <f t="shared" ref="G911" ca="1" si="1733">VLOOKUP(INDIRECT(CHAR(39)&amp;$A911&amp;CHAR(39)&amp;"!r2c"&amp;$C911,0),variables,2,0)</f>
        <v>10826</v>
      </c>
      <c r="H911" s="4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8" t="s">
        <v>289</v>
      </c>
      <c r="B912" s="38">
        <f t="shared" si="1687"/>
        <v>8</v>
      </c>
      <c r="C912" s="38">
        <f t="shared" si="1649"/>
        <v>92</v>
      </c>
      <c r="E912" s="38">
        <f t="shared" ref="E912" si="1734">plan_id</f>
        <v>1536</v>
      </c>
      <c r="F912" s="38">
        <f t="shared" ca="1" si="1567"/>
        <v>2005</v>
      </c>
      <c r="G912" s="38">
        <f t="shared" ref="G912" ca="1" si="1735">VLOOKUP(INDIRECT(CHAR(39)&amp;$A912&amp;CHAR(39)&amp;"!r2c"&amp;$C912,0),variables,2,0)</f>
        <v>10828</v>
      </c>
      <c r="H912" s="4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8" t="s">
        <v>289</v>
      </c>
      <c r="B913" s="38">
        <f t="shared" si="1687"/>
        <v>8</v>
      </c>
      <c r="C913" s="38">
        <f t="shared" si="1649"/>
        <v>93</v>
      </c>
      <c r="E913" s="38">
        <f t="shared" ref="E913" si="1736">plan_id</f>
        <v>1536</v>
      </c>
      <c r="F913" s="38">
        <f t="shared" ca="1" si="1567"/>
        <v>2005</v>
      </c>
      <c r="G913" s="38">
        <f t="shared" ref="G913" ca="1" si="1737">VLOOKUP(INDIRECT(CHAR(39)&amp;$A913&amp;CHAR(39)&amp;"!r2c"&amp;$C913,0),variables,2,0)</f>
        <v>10827</v>
      </c>
      <c r="H913" s="4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8" t="s">
        <v>289</v>
      </c>
      <c r="B914" s="38">
        <f t="shared" ref="B914:B977" si="1738">B849+1</f>
        <v>9</v>
      </c>
      <c r="C914" s="38">
        <f t="shared" si="1649"/>
        <v>3</v>
      </c>
      <c r="E914" s="38">
        <f t="shared" ref="E914" si="1739">plan_id</f>
        <v>1536</v>
      </c>
      <c r="F914" s="38">
        <f t="shared" ca="1" si="1567"/>
        <v>2006</v>
      </c>
      <c r="G914" s="38">
        <f t="shared" ref="G914" ca="1" si="1740">VLOOKUP(INDIRECT(CHAR(39)&amp;$A914&amp;CHAR(39)&amp;"!r2c"&amp;$C914,0),variables,2,0)</f>
        <v>10703</v>
      </c>
      <c r="H914" s="4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38" t="s">
        <v>289</v>
      </c>
      <c r="B915" s="38">
        <f t="shared" si="1738"/>
        <v>9</v>
      </c>
      <c r="C915" s="38">
        <f t="shared" si="1649"/>
        <v>4</v>
      </c>
      <c r="E915" s="38">
        <f t="shared" ref="E915" si="1741">plan_id</f>
        <v>1536</v>
      </c>
      <c r="F915" s="38">
        <f t="shared" ca="1" si="1567"/>
        <v>2006</v>
      </c>
      <c r="G915" s="38">
        <f t="shared" ref="G915" ca="1" si="1742">VLOOKUP(INDIRECT(CHAR(39)&amp;$A915&amp;CHAR(39)&amp;"!r2c"&amp;$C915,0),variables,2,0)</f>
        <v>10845</v>
      </c>
      <c r="H915" s="41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THE SEGAL COMPANY</v>
      </c>
    </row>
    <row r="916" spans="1:8" x14ac:dyDescent="0.3">
      <c r="A916" s="38" t="s">
        <v>289</v>
      </c>
      <c r="B916" s="38">
        <f t="shared" si="1738"/>
        <v>9</v>
      </c>
      <c r="C916" s="38">
        <f t="shared" si="1649"/>
        <v>5</v>
      </c>
      <c r="E916" s="38">
        <f t="shared" ref="E916" si="1743">plan_id</f>
        <v>1536</v>
      </c>
      <c r="F916" s="38">
        <f t="shared" ca="1" si="1567"/>
        <v>2006</v>
      </c>
      <c r="G916" s="38">
        <f t="shared" ref="G916" ca="1" si="1744">VLOOKUP(INDIRECT(CHAR(39)&amp;$A916&amp;CHAR(39)&amp;"!r2c"&amp;$C916,0),variables,2,0)</f>
        <v>10924</v>
      </c>
      <c r="H916" s="4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8.7400000000000005E-2</v>
      </c>
    </row>
    <row r="917" spans="1:8" x14ac:dyDescent="0.3">
      <c r="A917" s="38" t="s">
        <v>289</v>
      </c>
      <c r="B917" s="38">
        <f t="shared" si="1738"/>
        <v>9</v>
      </c>
      <c r="C917" s="38">
        <f t="shared" si="1649"/>
        <v>6</v>
      </c>
      <c r="E917" s="38">
        <f t="shared" ref="E917" si="1745">plan_id</f>
        <v>1536</v>
      </c>
      <c r="F917" s="38">
        <f t="shared" ca="1" si="1567"/>
        <v>2006</v>
      </c>
      <c r="G917" s="38">
        <f t="shared" ref="G917" ca="1" si="1746">VLOOKUP(INDIRECT(CHAR(39)&amp;$A917&amp;CHAR(39)&amp;"!r2c"&amp;$C917,0),variables,2,0)</f>
        <v>10925</v>
      </c>
      <c r="H917" s="4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4.8600000000000004E-2</v>
      </c>
    </row>
    <row r="918" spans="1:8" x14ac:dyDescent="0.3">
      <c r="A918" s="38" t="s">
        <v>289</v>
      </c>
      <c r="B918" s="38">
        <f t="shared" si="1738"/>
        <v>9</v>
      </c>
      <c r="C918" s="38">
        <f t="shared" si="1649"/>
        <v>7</v>
      </c>
      <c r="E918" s="38">
        <f t="shared" ref="E918" si="1747">plan_id</f>
        <v>1536</v>
      </c>
      <c r="F918" s="38">
        <f t="shared" ca="1" si="1567"/>
        <v>2006</v>
      </c>
      <c r="G918" s="38">
        <f t="shared" ref="G918" ca="1" si="1748">VLOOKUP(INDIRECT(CHAR(39)&amp;$A918&amp;CHAR(39)&amp;"!r2c"&amp;$C918,0),variables,2,0)</f>
        <v>10926</v>
      </c>
      <c r="H918" s="4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4.0099999999999997E-2</v>
      </c>
    </row>
    <row r="919" spans="1:8" x14ac:dyDescent="0.3">
      <c r="A919" s="38" t="s">
        <v>289</v>
      </c>
      <c r="B919" s="38">
        <f t="shared" si="1738"/>
        <v>9</v>
      </c>
      <c r="C919" s="38">
        <f t="shared" si="1649"/>
        <v>8</v>
      </c>
      <c r="E919" s="38">
        <f t="shared" ref="E919" si="1749">plan_id</f>
        <v>1536</v>
      </c>
      <c r="F919" s="38">
        <f t="shared" ca="1" si="1567"/>
        <v>2006</v>
      </c>
      <c r="G919" s="38">
        <f t="shared" ref="G919" ca="1" si="1750">VLOOKUP(INDIRECT(CHAR(39)&amp;$A919&amp;CHAR(39)&amp;"!r2c"&amp;$C919,0),variables,2,0)</f>
        <v>10704</v>
      </c>
      <c r="H919" s="4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11574541</v>
      </c>
    </row>
    <row r="920" spans="1:8" x14ac:dyDescent="0.3">
      <c r="A920" s="38" t="s">
        <v>289</v>
      </c>
      <c r="B920" s="38">
        <f t="shared" si="1738"/>
        <v>9</v>
      </c>
      <c r="C920" s="38">
        <f t="shared" si="1649"/>
        <v>9</v>
      </c>
      <c r="E920" s="38">
        <f t="shared" ref="E920" si="1751">plan_id</f>
        <v>1536</v>
      </c>
      <c r="F920" s="38">
        <f t="shared" ca="1" si="1567"/>
        <v>2006</v>
      </c>
      <c r="G920" s="38">
        <f t="shared" ref="G920" ca="1" si="1752">VLOOKUP(INDIRECT(CHAR(39)&amp;$A920&amp;CHAR(39)&amp;"!r2c"&amp;$C920,0),variables,2,0)</f>
        <v>10928</v>
      </c>
      <c r="H920" s="4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2.12E-2</v>
      </c>
    </row>
    <row r="921" spans="1:8" x14ac:dyDescent="0.3">
      <c r="A921" s="38" t="s">
        <v>289</v>
      </c>
      <c r="B921" s="38">
        <f t="shared" si="1738"/>
        <v>9</v>
      </c>
      <c r="C921" s="38">
        <f t="shared" si="1649"/>
        <v>10</v>
      </c>
      <c r="E921" s="38">
        <f t="shared" ref="E921" si="1753">plan_id</f>
        <v>1536</v>
      </c>
      <c r="F921" s="38">
        <f t="shared" ca="1" si="1567"/>
        <v>2006</v>
      </c>
      <c r="G921" s="38">
        <f t="shared" ref="G921" ca="1" si="1754">VLOOKUP(INDIRECT(CHAR(39)&amp;$A921&amp;CHAR(39)&amp;"!r2c"&amp;$C921,0),variables,2,0)</f>
        <v>10929</v>
      </c>
      <c r="H921" s="4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2.12E-2</v>
      </c>
    </row>
    <row r="922" spans="1:8" x14ac:dyDescent="0.3">
      <c r="A922" s="38" t="s">
        <v>289</v>
      </c>
      <c r="B922" s="38">
        <f t="shared" si="1738"/>
        <v>9</v>
      </c>
      <c r="C922" s="38">
        <f t="shared" si="1649"/>
        <v>11</v>
      </c>
      <c r="E922" s="38">
        <f t="shared" ref="E922" si="1755">plan_id</f>
        <v>1536</v>
      </c>
      <c r="F922" s="38">
        <f t="shared" ca="1" si="1567"/>
        <v>2006</v>
      </c>
      <c r="G922" s="38">
        <f t="shared" ref="G922" ca="1" si="1756">VLOOKUP(INDIRECT(CHAR(39)&amp;$A922&amp;CHAR(39)&amp;"!r2c"&amp;$C922,0),variables,2,0)</f>
        <v>10930</v>
      </c>
      <c r="H922" s="4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8" t="s">
        <v>289</v>
      </c>
      <c r="B923" s="38">
        <f t="shared" si="1738"/>
        <v>9</v>
      </c>
      <c r="C923" s="38">
        <f t="shared" si="1649"/>
        <v>12</v>
      </c>
      <c r="E923" s="38">
        <f t="shared" ref="E923" si="1757">plan_id</f>
        <v>1536</v>
      </c>
      <c r="F923" s="38">
        <f t="shared" ca="1" si="1567"/>
        <v>2006</v>
      </c>
      <c r="G923" s="38">
        <f t="shared" ref="G923" ca="1" si="1758">VLOOKUP(INDIRECT(CHAR(39)&amp;$A923&amp;CHAR(39)&amp;"!r2c"&amp;$C923,0),variables,2,0)</f>
        <v>10705</v>
      </c>
      <c r="H923" s="4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20805715</v>
      </c>
    </row>
    <row r="924" spans="1:8" x14ac:dyDescent="0.3">
      <c r="A924" s="38" t="s">
        <v>289</v>
      </c>
      <c r="B924" s="38">
        <f t="shared" si="1738"/>
        <v>9</v>
      </c>
      <c r="C924" s="38">
        <f t="shared" si="1649"/>
        <v>13</v>
      </c>
      <c r="E924" s="38">
        <f t="shared" ref="E924" si="1759">plan_id</f>
        <v>1536</v>
      </c>
      <c r="F924" s="38">
        <f t="shared" ca="1" si="1567"/>
        <v>2006</v>
      </c>
      <c r="G924" s="38">
        <f t="shared" ref="G924" ca="1" si="1760">VLOOKUP(INDIRECT(CHAR(39)&amp;$A924&amp;CHAR(39)&amp;"!r2c"&amp;$C924,0),variables,2,0)</f>
        <v>10842</v>
      </c>
      <c r="H924" s="4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21969517</v>
      </c>
    </row>
    <row r="925" spans="1:8" x14ac:dyDescent="0.3">
      <c r="A925" s="38" t="s">
        <v>289</v>
      </c>
      <c r="B925" s="38">
        <f t="shared" si="1738"/>
        <v>9</v>
      </c>
      <c r="C925" s="38">
        <f t="shared" si="1649"/>
        <v>14</v>
      </c>
      <c r="E925" s="38">
        <f t="shared" ref="E925" si="1761">plan_id</f>
        <v>1536</v>
      </c>
      <c r="F925" s="38">
        <f t="shared" ca="1" si="1567"/>
        <v>2006</v>
      </c>
      <c r="G925" s="38">
        <f t="shared" ref="G925" ca="1" si="1762">VLOOKUP(INDIRECT(CHAR(39)&amp;$A925&amp;CHAR(39)&amp;"!r2c"&amp;$C925,0),variables,2,0)</f>
        <v>10843</v>
      </c>
      <c r="H925" s="41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Main system- 4.12%; Judges- 14.52%; National guard- 6%; Law enforcement with prior main service- 8.31%; Law enforcement without prior main service- 6.43%</v>
      </c>
    </row>
    <row r="926" spans="1:8" x14ac:dyDescent="0.3">
      <c r="A926" s="38" t="s">
        <v>289</v>
      </c>
      <c r="B926" s="38">
        <f t="shared" si="1738"/>
        <v>9</v>
      </c>
      <c r="C926" s="38">
        <f t="shared" si="1649"/>
        <v>15</v>
      </c>
      <c r="E926" s="38">
        <f t="shared" ref="E926" si="1763">plan_id</f>
        <v>1536</v>
      </c>
      <c r="F926" s="38">
        <f t="shared" ca="1" si="1567"/>
        <v>2006</v>
      </c>
      <c r="G926" s="38">
        <f t="shared" ref="G926" ca="1" si="1764">VLOOKUP(INDIRECT(CHAR(39)&amp;$A926&amp;CHAR(39)&amp;"!r2c"&amp;$C926,0),variables,2,0)</f>
        <v>10931</v>
      </c>
      <c r="H926" s="4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8" t="s">
        <v>289</v>
      </c>
      <c r="B927" s="38">
        <f t="shared" si="1738"/>
        <v>9</v>
      </c>
      <c r="C927" s="38">
        <f t="shared" si="1649"/>
        <v>16</v>
      </c>
      <c r="E927" s="38">
        <f t="shared" ref="E927" si="1765">plan_id</f>
        <v>1536</v>
      </c>
      <c r="F927" s="38">
        <f t="shared" ca="1" si="1567"/>
        <v>2006</v>
      </c>
      <c r="G927" s="38">
        <f t="shared" ref="G927" ca="1" si="1766">VLOOKUP(INDIRECT(CHAR(39)&amp;$A927&amp;CHAR(39)&amp;"!r2c"&amp;$C927,0),variables,2,0)</f>
        <v>10932</v>
      </c>
      <c r="H927" s="4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8" t="s">
        <v>289</v>
      </c>
      <c r="B928" s="38">
        <f t="shared" si="1738"/>
        <v>9</v>
      </c>
      <c r="C928" s="38">
        <f t="shared" si="1649"/>
        <v>17</v>
      </c>
      <c r="E928" s="38">
        <f t="shared" ref="E928" si="1767">plan_id</f>
        <v>1536</v>
      </c>
      <c r="F928" s="38">
        <f t="shared" ca="1" si="1567"/>
        <v>2006</v>
      </c>
      <c r="G928" s="38">
        <f t="shared" ref="G928" ca="1" si="1768">VLOOKUP(INDIRECT(CHAR(39)&amp;$A928&amp;CHAR(39)&amp;"!r2c"&amp;$C928,0),variables,2,0)</f>
        <v>10933</v>
      </c>
      <c r="H928" s="4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6.9800000000000001E-2</v>
      </c>
    </row>
    <row r="929" spans="1:8" x14ac:dyDescent="0.3">
      <c r="A929" s="38" t="s">
        <v>289</v>
      </c>
      <c r="B929" s="38">
        <f t="shared" si="1738"/>
        <v>9</v>
      </c>
      <c r="C929" s="38">
        <f t="shared" si="1649"/>
        <v>18</v>
      </c>
      <c r="E929" s="38">
        <f t="shared" ref="E929" si="1769">plan_id</f>
        <v>1536</v>
      </c>
      <c r="F929" s="38">
        <f t="shared" ca="1" si="1567"/>
        <v>2006</v>
      </c>
      <c r="G929" s="38">
        <f t="shared" ref="G929" ca="1" si="1770">VLOOKUP(INDIRECT(CHAR(39)&amp;$A929&amp;CHAR(39)&amp;"!r2c"&amp;$C929,0),variables,2,0)</f>
        <v>10934</v>
      </c>
      <c r="H929" s="4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4.0099999999999997E-2</v>
      </c>
    </row>
    <row r="930" spans="1:8" x14ac:dyDescent="0.3">
      <c r="A930" s="38" t="s">
        <v>289</v>
      </c>
      <c r="B930" s="38">
        <f t="shared" si="1738"/>
        <v>9</v>
      </c>
      <c r="C930" s="38">
        <f t="shared" si="1649"/>
        <v>19</v>
      </c>
      <c r="E930" s="38">
        <f t="shared" ref="E930" si="1771">plan_id</f>
        <v>1536</v>
      </c>
      <c r="F930" s="38">
        <f t="shared" ca="1" si="1567"/>
        <v>2006</v>
      </c>
      <c r="G930" s="38">
        <f t="shared" ref="G930" ca="1" si="1772">VLOOKUP(INDIRECT(CHAR(39)&amp;$A930&amp;CHAR(39)&amp;"!r2c"&amp;$C930,0),variables,2,0)</f>
        <v>10935</v>
      </c>
      <c r="H930" s="41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38" t="s">
        <v>289</v>
      </c>
      <c r="B931" s="38">
        <f t="shared" si="1738"/>
        <v>9</v>
      </c>
      <c r="C931" s="38">
        <f t="shared" si="1649"/>
        <v>20</v>
      </c>
      <c r="E931" s="38">
        <f t="shared" ref="E931" si="1773">plan_id</f>
        <v>1536</v>
      </c>
      <c r="F931" s="38">
        <f t="shared" ca="1" si="1567"/>
        <v>2006</v>
      </c>
      <c r="G931" s="38">
        <f t="shared" ref="G931" ca="1" si="1774">VLOOKUP(INDIRECT(CHAR(39)&amp;$A931&amp;CHAR(39)&amp;"!r2c"&amp;$C931,0),variables,2,0)</f>
        <v>10937</v>
      </c>
      <c r="H931" s="4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8" t="s">
        <v>289</v>
      </c>
      <c r="B932" s="38">
        <f t="shared" si="1738"/>
        <v>9</v>
      </c>
      <c r="C932" s="38">
        <f t="shared" si="1649"/>
        <v>21</v>
      </c>
      <c r="E932" s="38">
        <f t="shared" ref="E932" si="1775">plan_id</f>
        <v>1536</v>
      </c>
      <c r="F932" s="38">
        <f t="shared" ca="1" si="1567"/>
        <v>2006</v>
      </c>
      <c r="G932" s="38">
        <f t="shared" ref="G932" ca="1" si="1776">VLOOKUP(INDIRECT(CHAR(39)&amp;$A932&amp;CHAR(39)&amp;"!r2c"&amp;$C932,0),variables,2,0)</f>
        <v>10938</v>
      </c>
      <c r="H932" s="4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8" t="s">
        <v>289</v>
      </c>
      <c r="B933" s="38">
        <f t="shared" si="1738"/>
        <v>9</v>
      </c>
      <c r="C933" s="38">
        <f t="shared" si="1649"/>
        <v>22</v>
      </c>
      <c r="E933" s="38">
        <f t="shared" ref="E933" si="1777">plan_id</f>
        <v>1536</v>
      </c>
      <c r="F933" s="38">
        <f t="shared" ca="1" si="1567"/>
        <v>2006</v>
      </c>
      <c r="G933" s="38">
        <f t="shared" ref="G933" ca="1" si="1778">VLOOKUP(INDIRECT(CHAR(39)&amp;$A933&amp;CHAR(39)&amp;"!r2c"&amp;$C933,0),variables,2,0)</f>
        <v>11007</v>
      </c>
      <c r="H933" s="41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Main System,National Guard and law enforcement:2% of FAC times service; Judges:3.5% of FAC for first 10 yrs of service,2.8%-next 10 yrs,1.25% - excess of 20 yrs</v>
      </c>
    </row>
    <row r="934" spans="1:8" x14ac:dyDescent="0.3">
      <c r="A934" s="38" t="s">
        <v>289</v>
      </c>
      <c r="B934" s="38">
        <f t="shared" si="1738"/>
        <v>9</v>
      </c>
      <c r="C934" s="38">
        <f t="shared" si="1649"/>
        <v>23</v>
      </c>
      <c r="E934" s="38">
        <f t="shared" ref="E934" si="1779">plan_id</f>
        <v>1536</v>
      </c>
      <c r="F934" s="38">
        <f t="shared" ca="1" si="1567"/>
        <v>2006</v>
      </c>
      <c r="G934" s="38">
        <f t="shared" ref="G934" ca="1" si="1780">VLOOKUP(INDIRECT(CHAR(39)&amp;$A934&amp;CHAR(39)&amp;"!r2c"&amp;$C934,0),variables,2,0)</f>
        <v>10941</v>
      </c>
      <c r="H934" s="41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</row>
    <row r="935" spans="1:8" x14ac:dyDescent="0.3">
      <c r="A935" s="38" t="s">
        <v>289</v>
      </c>
      <c r="B935" s="38">
        <f t="shared" si="1738"/>
        <v>9</v>
      </c>
      <c r="C935" s="38">
        <f t="shared" ref="C935:C998" si="1781">C844</f>
        <v>24</v>
      </c>
      <c r="E935" s="38">
        <f t="shared" ref="E935" si="1782">plan_id</f>
        <v>1536</v>
      </c>
      <c r="F935" s="38">
        <f t="shared" ca="1" si="1567"/>
        <v>2006</v>
      </c>
      <c r="G935" s="38">
        <f t="shared" ref="G935" ca="1" si="1783">VLOOKUP(INDIRECT(CHAR(39)&amp;$A935&amp;CHAR(39)&amp;"!r2c"&amp;$C935,0),variables,2,0)</f>
        <v>10942</v>
      </c>
      <c r="H935" s="41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38" t="s">
        <v>289</v>
      </c>
      <c r="B936" s="38">
        <f t="shared" si="1738"/>
        <v>9</v>
      </c>
      <c r="C936" s="38">
        <f t="shared" si="1781"/>
        <v>25</v>
      </c>
      <c r="E936" s="38">
        <f t="shared" ref="E936" si="1784">plan_id</f>
        <v>1536</v>
      </c>
      <c r="F936" s="38">
        <f t="shared" ca="1" si="1567"/>
        <v>2006</v>
      </c>
      <c r="G936" s="38">
        <f t="shared" ref="G936" ca="1" si="1785">VLOOKUP(INDIRECT(CHAR(39)&amp;$A936&amp;CHAR(39)&amp;"!r2c"&amp;$C936,0),variables,2,0)</f>
        <v>10701</v>
      </c>
      <c r="H936" s="4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8" t="s">
        <v>289</v>
      </c>
      <c r="B937" s="38">
        <f t="shared" si="1738"/>
        <v>9</v>
      </c>
      <c r="C937" s="38">
        <f t="shared" si="1781"/>
        <v>26</v>
      </c>
      <c r="E937" s="38">
        <f t="shared" ref="E937" si="1786">plan_id</f>
        <v>1536</v>
      </c>
      <c r="F937" s="38">
        <f t="shared" ca="1" si="1567"/>
        <v>2006</v>
      </c>
      <c r="G937" s="38">
        <f t="shared" ref="G937" ca="1" si="1787">VLOOKUP(INDIRECT(CHAR(39)&amp;$A937&amp;CHAR(39)&amp;"!r2c"&amp;$C937,0),variables,2,0)</f>
        <v>10702</v>
      </c>
      <c r="H937" s="4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8" t="s">
        <v>289</v>
      </c>
      <c r="B938" s="38">
        <f t="shared" si="1738"/>
        <v>9</v>
      </c>
      <c r="C938" s="38">
        <f t="shared" si="1781"/>
        <v>27</v>
      </c>
      <c r="E938" s="38">
        <f t="shared" ref="E938" si="1788">plan_id</f>
        <v>1536</v>
      </c>
      <c r="F938" s="38">
        <f t="shared" ca="1" si="1567"/>
        <v>2006</v>
      </c>
      <c r="G938" s="38">
        <f t="shared" ref="G938" ca="1" si="1789">VLOOKUP(INDIRECT(CHAR(39)&amp;$A938&amp;CHAR(39)&amp;"!r2c"&amp;$C938,0),variables,2,0)</f>
        <v>10943</v>
      </c>
      <c r="H938" s="4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8" t="s">
        <v>289</v>
      </c>
      <c r="B939" s="38">
        <f t="shared" si="1738"/>
        <v>9</v>
      </c>
      <c r="C939" s="38">
        <f t="shared" si="1781"/>
        <v>28</v>
      </c>
      <c r="E939" s="38">
        <f t="shared" ref="E939" si="1790">plan_id</f>
        <v>1536</v>
      </c>
      <c r="F939" s="38">
        <f t="shared" ca="1" si="1567"/>
        <v>2006</v>
      </c>
      <c r="G939" s="38">
        <f t="shared" ref="G939" ca="1" si="1791">VLOOKUP(INDIRECT(CHAR(39)&amp;$A939&amp;CHAR(39)&amp;"!r2c"&amp;$C939,0),variables,2,0)</f>
        <v>10944</v>
      </c>
      <c r="H939" s="41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38" t="s">
        <v>289</v>
      </c>
      <c r="B940" s="38">
        <f t="shared" si="1738"/>
        <v>9</v>
      </c>
      <c r="C940" s="38">
        <f t="shared" si="1781"/>
        <v>29</v>
      </c>
      <c r="E940" s="38">
        <f t="shared" ref="E940" si="1792">plan_id</f>
        <v>1536</v>
      </c>
      <c r="F940" s="38">
        <f t="shared" ca="1" si="1567"/>
        <v>2006</v>
      </c>
      <c r="G940" s="38">
        <f t="shared" ref="G940" ca="1" si="1793">VLOOKUP(INDIRECT(CHAR(39)&amp;$A940&amp;CHAR(39)&amp;"!r2c"&amp;$C940,0),variables,2,0)</f>
        <v>10945</v>
      </c>
      <c r="H940" s="41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38" t="s">
        <v>289</v>
      </c>
      <c r="B941" s="38">
        <f t="shared" si="1738"/>
        <v>9</v>
      </c>
      <c r="C941" s="38">
        <f t="shared" si="1781"/>
        <v>30</v>
      </c>
      <c r="E941" s="38">
        <f t="shared" ref="E941" si="1794">plan_id</f>
        <v>1536</v>
      </c>
      <c r="F941" s="38">
        <f t="shared" ca="1" si="1567"/>
        <v>2006</v>
      </c>
      <c r="G941" s="38">
        <f t="shared" ref="G941" ca="1" si="1795">VLOOKUP(INDIRECT(CHAR(39)&amp;$A941&amp;CHAR(39)&amp;"!r2c"&amp;$C941,0),variables,2,0)</f>
        <v>10947</v>
      </c>
      <c r="H941" s="4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8" t="s">
        <v>289</v>
      </c>
      <c r="B942" s="38">
        <f t="shared" si="1738"/>
        <v>9</v>
      </c>
      <c r="C942" s="38">
        <f t="shared" si="1781"/>
        <v>31</v>
      </c>
      <c r="E942" s="38">
        <f t="shared" ref="E942" si="1796">plan_id</f>
        <v>1536</v>
      </c>
      <c r="F942" s="38">
        <f t="shared" ca="1" si="1567"/>
        <v>2006</v>
      </c>
      <c r="G942" s="38">
        <f t="shared" ref="G942" ca="1" si="1797">VLOOKUP(INDIRECT(CHAR(39)&amp;$A942&amp;CHAR(39)&amp;"!r2c"&amp;$C942,0),variables,2,0)</f>
        <v>10948</v>
      </c>
      <c r="H942" s="41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38" t="s">
        <v>289</v>
      </c>
      <c r="B943" s="38">
        <f t="shared" si="1738"/>
        <v>9</v>
      </c>
      <c r="C943" s="38">
        <f t="shared" si="1781"/>
        <v>32</v>
      </c>
      <c r="E943" s="38">
        <f t="shared" ref="E943" si="1798">plan_id</f>
        <v>1536</v>
      </c>
      <c r="F943" s="38">
        <f t="shared" ca="1" si="1567"/>
        <v>2006</v>
      </c>
      <c r="G943" s="38">
        <f t="shared" ref="G943" ca="1" si="1799">VLOOKUP(INDIRECT(CHAR(39)&amp;$A943&amp;CHAR(39)&amp;"!r2c"&amp;$C943,0),variables,2,0)</f>
        <v>10949</v>
      </c>
      <c r="H943" s="41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38" t="s">
        <v>289</v>
      </c>
      <c r="B944" s="38">
        <f t="shared" si="1738"/>
        <v>9</v>
      </c>
      <c r="C944" s="38">
        <f t="shared" si="1781"/>
        <v>33</v>
      </c>
      <c r="E944" s="38">
        <f t="shared" ref="E944" si="1800">plan_id</f>
        <v>1536</v>
      </c>
      <c r="F944" s="38">
        <f t="shared" ca="1" si="1567"/>
        <v>2006</v>
      </c>
      <c r="G944" s="38">
        <f t="shared" ref="G944" ca="1" si="1801">VLOOKUP(INDIRECT(CHAR(39)&amp;$A944&amp;CHAR(39)&amp;"!r2c"&amp;$C944,0),variables,2,0)</f>
        <v>10951</v>
      </c>
      <c r="H944" s="41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38" t="s">
        <v>289</v>
      </c>
      <c r="B945" s="38">
        <f t="shared" si="1738"/>
        <v>9</v>
      </c>
      <c r="C945" s="38">
        <f t="shared" si="1781"/>
        <v>34</v>
      </c>
      <c r="E945" s="38">
        <f t="shared" ref="E945" si="1802">plan_id</f>
        <v>1536</v>
      </c>
      <c r="F945" s="38">
        <f t="shared" ca="1" si="1567"/>
        <v>2006</v>
      </c>
      <c r="G945" s="38">
        <f t="shared" ref="G945" ca="1" si="1803">VLOOKUP(INDIRECT(CHAR(39)&amp;$A945&amp;CHAR(39)&amp;"!r2c"&amp;$C945,0),variables,2,0)</f>
        <v>10950</v>
      </c>
      <c r="H945" s="4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8" t="s">
        <v>289</v>
      </c>
      <c r="B946" s="38">
        <f t="shared" si="1738"/>
        <v>9</v>
      </c>
      <c r="C946" s="38">
        <f t="shared" si="1781"/>
        <v>35</v>
      </c>
      <c r="E946" s="38">
        <f t="shared" ref="E946" si="1804">plan_id</f>
        <v>1536</v>
      </c>
      <c r="F946" s="38">
        <f t="shared" ca="1" si="1567"/>
        <v>2006</v>
      </c>
      <c r="G946" s="38">
        <f t="shared" ref="G946" ca="1" si="1805">VLOOKUP(INDIRECT(CHAR(39)&amp;$A946&amp;CHAR(39)&amp;"!r2c"&amp;$C946,0),variables,2,0)</f>
        <v>10954</v>
      </c>
      <c r="H946" s="4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8" t="s">
        <v>289</v>
      </c>
      <c r="B947" s="38">
        <f t="shared" si="1738"/>
        <v>9</v>
      </c>
      <c r="C947" s="38">
        <f t="shared" si="1781"/>
        <v>36</v>
      </c>
      <c r="E947" s="38">
        <f t="shared" ref="E947" si="1806">plan_id</f>
        <v>1536</v>
      </c>
      <c r="F947" s="38">
        <f t="shared" ca="1" si="1567"/>
        <v>2006</v>
      </c>
      <c r="G947" s="38">
        <f t="shared" ref="G947" ca="1" si="1807">VLOOKUP(INDIRECT(CHAR(39)&amp;$A947&amp;CHAR(39)&amp;"!r2c"&amp;$C947,0),variables,2,0)</f>
        <v>10955</v>
      </c>
      <c r="H947" s="4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38" t="s">
        <v>289</v>
      </c>
      <c r="B948" s="38">
        <f t="shared" si="1738"/>
        <v>9</v>
      </c>
      <c r="C948" s="38">
        <f t="shared" si="1781"/>
        <v>37</v>
      </c>
      <c r="E948" s="38">
        <f t="shared" ref="E948" si="1808">plan_id</f>
        <v>1536</v>
      </c>
      <c r="F948" s="38">
        <f t="shared" ca="1" si="1567"/>
        <v>2006</v>
      </c>
      <c r="G948" s="38">
        <f t="shared" ref="G948" ca="1" si="1809">VLOOKUP(INDIRECT(CHAR(39)&amp;$A948&amp;CHAR(39)&amp;"!r2c"&amp;$C948,0),variables,2,0)</f>
        <v>10956</v>
      </c>
      <c r="H948" s="41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4%-4.5%</v>
      </c>
    </row>
    <row r="949" spans="1:8" x14ac:dyDescent="0.3">
      <c r="A949" s="38" t="s">
        <v>289</v>
      </c>
      <c r="B949" s="38">
        <f t="shared" si="1738"/>
        <v>9</v>
      </c>
      <c r="C949" s="38">
        <f t="shared" si="1781"/>
        <v>38</v>
      </c>
      <c r="E949" s="38">
        <f t="shared" ref="E949" si="1810">plan_id</f>
        <v>1536</v>
      </c>
      <c r="F949" s="38">
        <f t="shared" ca="1" si="1567"/>
        <v>2006</v>
      </c>
      <c r="G949" s="38">
        <f t="shared" ref="G949" ca="1" si="1811">VLOOKUP(INDIRECT(CHAR(39)&amp;$A949&amp;CHAR(39)&amp;"!r2c"&amp;$C949,0),variables,2,0)</f>
        <v>10959</v>
      </c>
      <c r="H949" s="41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4.7%-7%</v>
      </c>
    </row>
    <row r="950" spans="1:8" x14ac:dyDescent="0.3">
      <c r="A950" s="38" t="s">
        <v>289</v>
      </c>
      <c r="B950" s="38">
        <f t="shared" si="1738"/>
        <v>9</v>
      </c>
      <c r="C950" s="38">
        <f t="shared" si="1781"/>
        <v>39</v>
      </c>
      <c r="E950" s="38">
        <f t="shared" ref="E950" si="1812">plan_id</f>
        <v>1536</v>
      </c>
      <c r="F950" s="38">
        <f t="shared" ca="1" si="1567"/>
        <v>2006</v>
      </c>
      <c r="G950" s="38">
        <f t="shared" ref="G950" ca="1" si="1813">VLOOKUP(INDIRECT(CHAR(39)&amp;$A950&amp;CHAR(39)&amp;"!r2c"&amp;$C950,0),variables,2,0)</f>
        <v>10962</v>
      </c>
      <c r="H950" s="41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no.35-36</v>
      </c>
    </row>
    <row r="951" spans="1:8" x14ac:dyDescent="0.3">
      <c r="A951" s="38" t="s">
        <v>289</v>
      </c>
      <c r="B951" s="38">
        <f t="shared" si="1738"/>
        <v>9</v>
      </c>
      <c r="C951" s="38">
        <f t="shared" si="1781"/>
        <v>40</v>
      </c>
      <c r="E951" s="38">
        <f t="shared" ref="E951" si="1814">plan_id</f>
        <v>1536</v>
      </c>
      <c r="F951" s="38">
        <f t="shared" ca="1" si="1567"/>
        <v>2006</v>
      </c>
      <c r="G951" s="38">
        <f t="shared" ref="G951" ca="1" si="1815">VLOOKUP(INDIRECT(CHAR(39)&amp;$A951&amp;CHAR(39)&amp;"!r2c"&amp;$C951,0),variables,2,0)</f>
        <v>10964</v>
      </c>
      <c r="H951" s="41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no.37</v>
      </c>
    </row>
    <row r="952" spans="1:8" x14ac:dyDescent="0.3">
      <c r="A952" s="38" t="s">
        <v>289</v>
      </c>
      <c r="B952" s="38">
        <f t="shared" si="1738"/>
        <v>9</v>
      </c>
      <c r="C952" s="38">
        <f t="shared" si="1781"/>
        <v>41</v>
      </c>
      <c r="E952" s="38">
        <f t="shared" ref="E952" si="1816">plan_id</f>
        <v>1536</v>
      </c>
      <c r="F952" s="38">
        <f t="shared" ref="F952:F1044" ca="1" si="1817">INDIRECT(CHAR(39)&amp;$A952&amp;CHAR(39)&amp;"!r"&amp;$B952&amp;"c2",0)</f>
        <v>2006</v>
      </c>
      <c r="G952" s="38">
        <f t="shared" ref="G952" ca="1" si="1818">VLOOKUP(INDIRECT(CHAR(39)&amp;$A952&amp;CHAR(39)&amp;"!r2c"&amp;$C952,0),variables,2,0)</f>
        <v>10967</v>
      </c>
      <c r="H952" s="41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</row>
    <row r="953" spans="1:8" x14ac:dyDescent="0.3">
      <c r="A953" s="38" t="s">
        <v>289</v>
      </c>
      <c r="B953" s="38">
        <f t="shared" si="1738"/>
        <v>9</v>
      </c>
      <c r="C953" s="38">
        <f t="shared" si="1781"/>
        <v>42</v>
      </c>
      <c r="E953" s="38">
        <f t="shared" ref="E953" si="1819">plan_id</f>
        <v>1536</v>
      </c>
      <c r="F953" s="38">
        <f t="shared" ca="1" si="1817"/>
        <v>2006</v>
      </c>
      <c r="G953" s="38">
        <f t="shared" ref="G953" ca="1" si="1820">VLOOKUP(INDIRECT(CHAR(39)&amp;$A953&amp;CHAR(39)&amp;"!r2c"&amp;$C953,0),variables,2,0)</f>
        <v>10968</v>
      </c>
      <c r="H953" s="4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38" t="s">
        <v>289</v>
      </c>
      <c r="B954" s="38">
        <f t="shared" si="1738"/>
        <v>9</v>
      </c>
      <c r="C954" s="38">
        <f t="shared" si="1781"/>
        <v>43</v>
      </c>
      <c r="E954" s="38">
        <f t="shared" ref="E954" si="1821">plan_id</f>
        <v>1536</v>
      </c>
      <c r="F954" s="38">
        <f t="shared" ca="1" si="1817"/>
        <v>2006</v>
      </c>
      <c r="G954" s="38">
        <f t="shared" ref="G954" ca="1" si="1822">VLOOKUP(INDIRECT(CHAR(39)&amp;$A954&amp;CHAR(39)&amp;"!r2c"&amp;$C954,0),variables,2,0)</f>
        <v>10969</v>
      </c>
      <c r="H954" s="4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8" t="s">
        <v>289</v>
      </c>
      <c r="B955" s="38">
        <f t="shared" si="1738"/>
        <v>9</v>
      </c>
      <c r="C955" s="38">
        <f t="shared" si="1781"/>
        <v>44</v>
      </c>
      <c r="E955" s="38">
        <f t="shared" ref="E955" si="1823">plan_id</f>
        <v>1536</v>
      </c>
      <c r="F955" s="38">
        <f t="shared" ca="1" si="1817"/>
        <v>2006</v>
      </c>
      <c r="G955" s="38">
        <f t="shared" ref="G955" ca="1" si="1824">VLOOKUP(INDIRECT(CHAR(39)&amp;$A955&amp;CHAR(39)&amp;"!r2c"&amp;$C955,0),variables,2,0)</f>
        <v>10970</v>
      </c>
      <c r="H955" s="4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8" t="s">
        <v>289</v>
      </c>
      <c r="B956" s="38">
        <f t="shared" si="1738"/>
        <v>9</v>
      </c>
      <c r="C956" s="38">
        <f t="shared" si="1781"/>
        <v>45</v>
      </c>
      <c r="E956" s="38">
        <f t="shared" ref="E956" si="1825">plan_id</f>
        <v>1536</v>
      </c>
      <c r="F956" s="38">
        <f t="shared" ca="1" si="1817"/>
        <v>2006</v>
      </c>
      <c r="G956" s="38">
        <f t="shared" ref="G956" ca="1" si="1826">VLOOKUP(INDIRECT(CHAR(39)&amp;$A956&amp;CHAR(39)&amp;"!r2c"&amp;$C956,0),variables,2,0)</f>
        <v>10971</v>
      </c>
      <c r="H956" s="4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8" t="s">
        <v>289</v>
      </c>
      <c r="B957" s="38">
        <f t="shared" si="1738"/>
        <v>9</v>
      </c>
      <c r="C957" s="38">
        <f t="shared" si="1781"/>
        <v>46</v>
      </c>
      <c r="E957" s="38">
        <f t="shared" ref="E957" si="1827">plan_id</f>
        <v>1536</v>
      </c>
      <c r="F957" s="38">
        <f t="shared" ca="1" si="1817"/>
        <v>2006</v>
      </c>
      <c r="G957" s="38">
        <f t="shared" ref="G957" ca="1" si="1828">VLOOKUP(INDIRECT(CHAR(39)&amp;$A957&amp;CHAR(39)&amp;"!r2c"&amp;$C957,0),variables,2,0)</f>
        <v>10972</v>
      </c>
      <c r="H957" s="41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 of Payroll, Open Period</v>
      </c>
    </row>
    <row r="958" spans="1:8" x14ac:dyDescent="0.3">
      <c r="A958" s="38" t="s">
        <v>289</v>
      </c>
      <c r="B958" s="38">
        <f t="shared" si="1738"/>
        <v>9</v>
      </c>
      <c r="C958" s="38">
        <f t="shared" si="1781"/>
        <v>47</v>
      </c>
      <c r="E958" s="38">
        <f t="shared" ref="E958" si="1829">plan_id</f>
        <v>1536</v>
      </c>
      <c r="F958" s="38">
        <f t="shared" ca="1" si="1817"/>
        <v>2006</v>
      </c>
      <c r="G958" s="38">
        <f t="shared" ref="G958" ca="1" si="1830">VLOOKUP(INDIRECT(CHAR(39)&amp;$A958&amp;CHAR(39)&amp;"!r2c"&amp;$C958,0),variables,2,0)</f>
        <v>10973</v>
      </c>
      <c r="H958" s="41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20 years</v>
      </c>
    </row>
    <row r="959" spans="1:8" x14ac:dyDescent="0.3">
      <c r="A959" s="38" t="s">
        <v>289</v>
      </c>
      <c r="B959" s="38">
        <f t="shared" si="1738"/>
        <v>9</v>
      </c>
      <c r="C959" s="38">
        <f t="shared" si="1781"/>
        <v>48</v>
      </c>
      <c r="E959" s="38">
        <f t="shared" ref="E959" si="1831">plan_id</f>
        <v>1536</v>
      </c>
      <c r="F959" s="38">
        <f t="shared" ca="1" si="1817"/>
        <v>2006</v>
      </c>
      <c r="G959" s="38">
        <f t="shared" ref="G959" ca="1" si="1832">VLOOKUP(INDIRECT(CHAR(39)&amp;$A959&amp;CHAR(39)&amp;"!r2c"&amp;$C959,0),variables,2,0)</f>
        <v>10975</v>
      </c>
      <c r="H959" s="4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38" t="s">
        <v>289</v>
      </c>
      <c r="B960" s="38">
        <f t="shared" si="1738"/>
        <v>9</v>
      </c>
      <c r="C960" s="38">
        <f t="shared" si="1781"/>
        <v>49</v>
      </c>
      <c r="E960" s="38">
        <f t="shared" ref="E960" si="1833">plan_id</f>
        <v>1536</v>
      </c>
      <c r="F960" s="38">
        <f t="shared" ca="1" si="1817"/>
        <v>2006</v>
      </c>
      <c r="G960" s="38">
        <f t="shared" ref="G960" ca="1" si="1834">VLOOKUP(INDIRECT(CHAR(39)&amp;$A960&amp;CHAR(39)&amp;"!r2c"&amp;$C960,0),variables,2,0)</f>
        <v>10976</v>
      </c>
      <c r="H960" s="4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38" t="s">
        <v>289</v>
      </c>
      <c r="B961" s="38">
        <f t="shared" si="1738"/>
        <v>9</v>
      </c>
      <c r="C961" s="38">
        <f t="shared" si="1781"/>
        <v>50</v>
      </c>
      <c r="E961" s="38">
        <f t="shared" ref="E961" si="1835">plan_id</f>
        <v>1536</v>
      </c>
      <c r="F961" s="38">
        <f t="shared" ca="1" si="1817"/>
        <v>2006</v>
      </c>
      <c r="G961" s="38">
        <f t="shared" ref="G961" ca="1" si="1836">VLOOKUP(INDIRECT(CHAR(39)&amp;$A961&amp;CHAR(39)&amp;"!r2c"&amp;$C961,0),variables,2,0)</f>
        <v>10977</v>
      </c>
      <c r="H961" s="4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8" t="s">
        <v>289</v>
      </c>
      <c r="B962" s="38">
        <f t="shared" si="1738"/>
        <v>9</v>
      </c>
      <c r="C962" s="38">
        <f t="shared" si="1781"/>
        <v>51</v>
      </c>
      <c r="E962" s="38">
        <f t="shared" ref="E962" si="1837">plan_id</f>
        <v>1536</v>
      </c>
      <c r="F962" s="38">
        <f t="shared" ca="1" si="1817"/>
        <v>2006</v>
      </c>
      <c r="G962" s="38">
        <f t="shared" ref="G962" ca="1" si="1838">VLOOKUP(INDIRECT(CHAR(39)&amp;$A962&amp;CHAR(39)&amp;"!r2c"&amp;$C962,0),variables,2,0)</f>
        <v>10978</v>
      </c>
      <c r="H962" s="4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38" t="s">
        <v>289</v>
      </c>
      <c r="B963" s="38">
        <f t="shared" si="1738"/>
        <v>9</v>
      </c>
      <c r="C963" s="38">
        <f t="shared" si="1781"/>
        <v>52</v>
      </c>
      <c r="E963" s="38">
        <f t="shared" ref="E963" si="1839">plan_id</f>
        <v>1536</v>
      </c>
      <c r="F963" s="38">
        <f t="shared" ca="1" si="1817"/>
        <v>2006</v>
      </c>
      <c r="G963" s="38">
        <f t="shared" ref="G963" ca="1" si="1840">VLOOKUP(INDIRECT(CHAR(39)&amp;$A963&amp;CHAR(39)&amp;"!r2c"&amp;$C963,0),variables,2,0)</f>
        <v>10979</v>
      </c>
      <c r="H963" s="41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38" t="s">
        <v>289</v>
      </c>
      <c r="B964" s="38">
        <f t="shared" si="1738"/>
        <v>9</v>
      </c>
      <c r="C964" s="38">
        <f t="shared" si="1781"/>
        <v>53</v>
      </c>
      <c r="E964" s="38">
        <f t="shared" ref="E964" si="1841">plan_id</f>
        <v>1536</v>
      </c>
      <c r="F964" s="38">
        <f t="shared" ca="1" si="1817"/>
        <v>2006</v>
      </c>
      <c r="G964" s="38">
        <f t="shared" ref="G964" ca="1" si="1842">VLOOKUP(INDIRECT(CHAR(39)&amp;$A964&amp;CHAR(39)&amp;"!r2c"&amp;$C964,0),variables,2,0)</f>
        <v>10980</v>
      </c>
      <c r="H964" s="4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7.7899999999999997E-2</v>
      </c>
    </row>
    <row r="965" spans="1:8" x14ac:dyDescent="0.3">
      <c r="A965" s="38" t="s">
        <v>289</v>
      </c>
      <c r="B965" s="38">
        <f t="shared" si="1738"/>
        <v>9</v>
      </c>
      <c r="C965" s="38">
        <f t="shared" si="1781"/>
        <v>54</v>
      </c>
      <c r="E965" s="38">
        <f t="shared" ref="E965" si="1843">plan_id</f>
        <v>1536</v>
      </c>
      <c r="F965" s="38">
        <f t="shared" ca="1" si="1817"/>
        <v>2006</v>
      </c>
      <c r="G965" s="38">
        <f t="shared" ref="G965" ca="1" si="1844">VLOOKUP(INDIRECT(CHAR(39)&amp;$A965&amp;CHAR(39)&amp;"!r2c"&amp;$C965,0),variables,2,0)</f>
        <v>10981</v>
      </c>
      <c r="H965" s="4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0.12039999999999999</v>
      </c>
    </row>
    <row r="966" spans="1:8" x14ac:dyDescent="0.3">
      <c r="A966" s="38" t="s">
        <v>289</v>
      </c>
      <c r="B966" s="38">
        <f t="shared" si="1738"/>
        <v>9</v>
      </c>
      <c r="C966" s="38">
        <f t="shared" si="1781"/>
        <v>55</v>
      </c>
      <c r="E966" s="38">
        <f t="shared" ref="E966" si="1845">plan_id</f>
        <v>1536</v>
      </c>
      <c r="F966" s="38">
        <f t="shared" ca="1" si="1817"/>
        <v>2006</v>
      </c>
      <c r="G966" s="38">
        <f t="shared" ref="G966" ca="1" si="1846">VLOOKUP(INDIRECT(CHAR(39)&amp;$A966&amp;CHAR(39)&amp;"!r2c"&amp;$C966,0),variables,2,0)</f>
        <v>10706</v>
      </c>
      <c r="H966" s="4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6.3308007392715092E-4</v>
      </c>
    </row>
    <row r="967" spans="1:8" x14ac:dyDescent="0.3">
      <c r="A967" s="38" t="s">
        <v>289</v>
      </c>
      <c r="B967" s="38">
        <f t="shared" si="1738"/>
        <v>9</v>
      </c>
      <c r="C967" s="38">
        <f t="shared" si="1781"/>
        <v>56</v>
      </c>
      <c r="E967" s="38">
        <f t="shared" ref="E967" si="1847">plan_id</f>
        <v>1536</v>
      </c>
      <c r="F967" s="38">
        <f t="shared" ca="1" si="1817"/>
        <v>2006</v>
      </c>
      <c r="G967" s="38">
        <f t="shared" ref="G967" ca="1" si="1848">VLOOKUP(INDIRECT(CHAR(39)&amp;$A967&amp;CHAR(39)&amp;"!r2c"&amp;$C967,0),variables,2,0)</f>
        <v>10983</v>
      </c>
      <c r="H967" s="41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38" t="s">
        <v>289</v>
      </c>
      <c r="B968" s="38">
        <f t="shared" si="1738"/>
        <v>9</v>
      </c>
      <c r="C968" s="38">
        <f t="shared" si="1781"/>
        <v>57</v>
      </c>
      <c r="E968" s="38">
        <f t="shared" ref="E968" si="1849">plan_id</f>
        <v>1536</v>
      </c>
      <c r="F968" s="38">
        <f t="shared" ca="1" si="1817"/>
        <v>2006</v>
      </c>
      <c r="G968" s="38">
        <f t="shared" ref="G968" ca="1" si="1850">VLOOKUP(INDIRECT(CHAR(39)&amp;$A968&amp;CHAR(39)&amp;"!r2c"&amp;$C968,0),variables,2,0)</f>
        <v>10989</v>
      </c>
      <c r="H968" s="4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1480456700</v>
      </c>
    </row>
    <row r="969" spans="1:8" x14ac:dyDescent="0.3">
      <c r="A969" s="38" t="s">
        <v>289</v>
      </c>
      <c r="B969" s="38">
        <f t="shared" si="1738"/>
        <v>9</v>
      </c>
      <c r="C969" s="38">
        <f t="shared" si="1781"/>
        <v>58</v>
      </c>
      <c r="E969" s="38">
        <f t="shared" ref="E969" si="1851">plan_id</f>
        <v>1536</v>
      </c>
      <c r="F969" s="38">
        <f t="shared" ca="1" si="1817"/>
        <v>2006</v>
      </c>
      <c r="G969" s="38">
        <f t="shared" ref="G969" ca="1" si="1852">VLOOKUP(INDIRECT(CHAR(39)&amp;$A969&amp;CHAR(39)&amp;"!r2c"&amp;$C969,0),variables,2,0)</f>
        <v>10990</v>
      </c>
      <c r="H969" s="4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1314542900</v>
      </c>
    </row>
    <row r="970" spans="1:8" x14ac:dyDescent="0.3">
      <c r="A970" s="38" t="s">
        <v>289</v>
      </c>
      <c r="B970" s="38">
        <f t="shared" si="1738"/>
        <v>9</v>
      </c>
      <c r="C970" s="38">
        <f t="shared" si="1781"/>
        <v>59</v>
      </c>
      <c r="E970" s="38">
        <f t="shared" ref="E970" si="1853">plan_id</f>
        <v>1536</v>
      </c>
      <c r="F970" s="38">
        <f t="shared" ca="1" si="1817"/>
        <v>2006</v>
      </c>
      <c r="G970" s="38">
        <f t="shared" ref="G970" ca="1" si="1854">VLOOKUP(INDIRECT(CHAR(39)&amp;$A970&amp;CHAR(39)&amp;"!r2c"&amp;$C970,0),variables,2,0)</f>
        <v>10991</v>
      </c>
      <c r="H970" s="4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-165913800</v>
      </c>
    </row>
    <row r="971" spans="1:8" x14ac:dyDescent="0.3">
      <c r="A971" s="38" t="s">
        <v>289</v>
      </c>
      <c r="B971" s="38">
        <f t="shared" si="1738"/>
        <v>9</v>
      </c>
      <c r="C971" s="38">
        <f t="shared" si="1781"/>
        <v>60</v>
      </c>
      <c r="E971" s="38">
        <f t="shared" ref="E971" si="1855">plan_id</f>
        <v>1536</v>
      </c>
      <c r="F971" s="38">
        <f t="shared" ca="1" si="1817"/>
        <v>2006</v>
      </c>
      <c r="G971" s="38">
        <f t="shared" ref="G971" ca="1" si="1856">VLOOKUP(INDIRECT(CHAR(39)&amp;$A971&amp;CHAR(39)&amp;"!r2c"&amp;$C971,0),variables,2,0)</f>
        <v>10992</v>
      </c>
      <c r="H971" s="4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0.88800000000000001</v>
      </c>
    </row>
    <row r="972" spans="1:8" x14ac:dyDescent="0.3">
      <c r="A972" s="38" t="s">
        <v>289</v>
      </c>
      <c r="B972" s="38">
        <f t="shared" si="1738"/>
        <v>9</v>
      </c>
      <c r="C972" s="38">
        <f t="shared" si="1781"/>
        <v>61</v>
      </c>
      <c r="E972" s="38">
        <f t="shared" ref="E972" si="1857">plan_id</f>
        <v>1536</v>
      </c>
      <c r="F972" s="38">
        <f t="shared" ca="1" si="1817"/>
        <v>2006</v>
      </c>
      <c r="G972" s="38">
        <f t="shared" ref="G972" ca="1" si="1858">VLOOKUP(INDIRECT(CHAR(39)&amp;$A972&amp;CHAR(39)&amp;"!r2c"&amp;$C972,0),variables,2,0)</f>
        <v>10993</v>
      </c>
      <c r="H972" s="4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547006151</v>
      </c>
    </row>
    <row r="973" spans="1:8" x14ac:dyDescent="0.3">
      <c r="A973" s="38" t="s">
        <v>289</v>
      </c>
      <c r="B973" s="38">
        <f t="shared" si="1738"/>
        <v>9</v>
      </c>
      <c r="C973" s="38">
        <f t="shared" si="1781"/>
        <v>62</v>
      </c>
      <c r="E973" s="38">
        <f t="shared" ref="E973" si="1859">plan_id</f>
        <v>1536</v>
      </c>
      <c r="F973" s="38">
        <f t="shared" ca="1" si="1817"/>
        <v>2006</v>
      </c>
      <c r="G973" s="38">
        <f t="shared" ref="G973" ca="1" si="1860">VLOOKUP(INDIRECT(CHAR(39)&amp;$A973&amp;CHAR(39)&amp;"!r2c"&amp;$C973,0),variables,2,0)</f>
        <v>10801</v>
      </c>
      <c r="H973" s="4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8" t="s">
        <v>289</v>
      </c>
      <c r="B974" s="38">
        <f t="shared" si="1738"/>
        <v>9</v>
      </c>
      <c r="C974" s="38">
        <f t="shared" si="1781"/>
        <v>63</v>
      </c>
      <c r="E974" s="38">
        <f t="shared" ref="E974" si="1861">plan_id</f>
        <v>1536</v>
      </c>
      <c r="F974" s="38">
        <f t="shared" ca="1" si="1817"/>
        <v>2006</v>
      </c>
      <c r="G974" s="38">
        <f t="shared" ref="G974" ca="1" si="1862">VLOOKUP(INDIRECT(CHAR(39)&amp;$A974&amp;CHAR(39)&amp;"!r2c"&amp;$C974,0),variables,2,0)</f>
        <v>10802</v>
      </c>
      <c r="H974" s="4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8" t="s">
        <v>289</v>
      </c>
      <c r="B975" s="38">
        <f t="shared" si="1738"/>
        <v>9</v>
      </c>
      <c r="C975" s="38">
        <f t="shared" si="1781"/>
        <v>64</v>
      </c>
      <c r="E975" s="38">
        <f t="shared" ref="E975" si="1863">plan_id</f>
        <v>1536</v>
      </c>
      <c r="F975" s="38">
        <f t="shared" ca="1" si="1817"/>
        <v>2006</v>
      </c>
      <c r="G975" s="38">
        <f t="shared" ref="G975" ca="1" si="1864">VLOOKUP(INDIRECT(CHAR(39)&amp;$A975&amp;CHAR(39)&amp;"!r2c"&amp;$C975,0),variables,2,0)</f>
        <v>10803</v>
      </c>
      <c r="H975" s="4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8" t="s">
        <v>289</v>
      </c>
      <c r="B976" s="38">
        <f t="shared" si="1738"/>
        <v>9</v>
      </c>
      <c r="C976" s="38">
        <f t="shared" si="1781"/>
        <v>65</v>
      </c>
      <c r="E976" s="38">
        <f t="shared" ref="E976" si="1865">plan_id</f>
        <v>1536</v>
      </c>
      <c r="F976" s="38">
        <f t="shared" ca="1" si="1817"/>
        <v>2006</v>
      </c>
      <c r="G976" s="38">
        <f t="shared" ref="G976" ca="1" si="1866">VLOOKUP(INDIRECT(CHAR(39)&amp;$A976&amp;CHAR(39)&amp;"!r2c"&amp;$C976,0),variables,2,0)</f>
        <v>10804</v>
      </c>
      <c r="H976" s="4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8" t="s">
        <v>289</v>
      </c>
      <c r="B977" s="38">
        <f t="shared" si="1738"/>
        <v>9</v>
      </c>
      <c r="C977" s="38">
        <f t="shared" si="1781"/>
        <v>66</v>
      </c>
      <c r="E977" s="38">
        <f t="shared" ref="E977" si="1867">plan_id</f>
        <v>1536</v>
      </c>
      <c r="F977" s="38">
        <f t="shared" ca="1" si="1817"/>
        <v>2006</v>
      </c>
      <c r="G977" s="38">
        <f t="shared" ref="G977" ca="1" si="1868">VLOOKUP(INDIRECT(CHAR(39)&amp;$A977&amp;CHAR(39)&amp;"!r2c"&amp;$C977,0),variables,2,0)</f>
        <v>10805</v>
      </c>
      <c r="H977" s="4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8" t="s">
        <v>289</v>
      </c>
      <c r="B978" s="38">
        <f t="shared" ref="B978" si="1869">B913+1</f>
        <v>9</v>
      </c>
      <c r="C978" s="38">
        <f t="shared" si="1781"/>
        <v>67</v>
      </c>
      <c r="E978" s="38">
        <f t="shared" ref="E978" si="1870">plan_id</f>
        <v>1536</v>
      </c>
      <c r="F978" s="38">
        <f t="shared" ca="1" si="1817"/>
        <v>2006</v>
      </c>
      <c r="G978" s="38">
        <f t="shared" ref="G978" ca="1" si="1871">VLOOKUP(INDIRECT(CHAR(39)&amp;$A978&amp;CHAR(39)&amp;"!r2c"&amp;$C978,0),variables,2,0)</f>
        <v>10806</v>
      </c>
      <c r="H978" s="4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8" t="s">
        <v>289</v>
      </c>
      <c r="B979" s="38">
        <f>B978</f>
        <v>9</v>
      </c>
      <c r="C979" s="38">
        <f t="shared" si="1781"/>
        <v>68</v>
      </c>
      <c r="E979" s="38">
        <f t="shared" ref="E979" si="1872">plan_id</f>
        <v>1536</v>
      </c>
      <c r="F979" s="38">
        <f t="shared" ca="1" si="1817"/>
        <v>2006</v>
      </c>
      <c r="G979" s="38">
        <f t="shared" ref="G979" ca="1" si="1873">VLOOKUP(INDIRECT(CHAR(39)&amp;$A979&amp;CHAR(39)&amp;"!r2c"&amp;$C979,0),variables,2,0)</f>
        <v>10807</v>
      </c>
      <c r="H979" s="4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8" t="s">
        <v>289</v>
      </c>
      <c r="B980" s="38">
        <f t="shared" ref="B980:B1004" si="1874">B979</f>
        <v>9</v>
      </c>
      <c r="C980" s="38">
        <f t="shared" si="1781"/>
        <v>69</v>
      </c>
      <c r="E980" s="38">
        <f t="shared" ref="E980" si="1875">plan_id</f>
        <v>1536</v>
      </c>
      <c r="F980" s="38">
        <f t="shared" ca="1" si="1817"/>
        <v>2006</v>
      </c>
      <c r="G980" s="38">
        <f t="shared" ref="G980" ca="1" si="1876">VLOOKUP(INDIRECT(CHAR(39)&amp;$A980&amp;CHAR(39)&amp;"!r2c"&amp;$C980,0),variables,2,0)</f>
        <v>10808</v>
      </c>
      <c r="H980" s="4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8" t="s">
        <v>289</v>
      </c>
      <c r="B981" s="38">
        <f t="shared" si="1874"/>
        <v>9</v>
      </c>
      <c r="C981" s="38">
        <f t="shared" si="1781"/>
        <v>70</v>
      </c>
      <c r="E981" s="38">
        <f t="shared" ref="E981" si="1877">plan_id</f>
        <v>1536</v>
      </c>
      <c r="F981" s="38">
        <f t="shared" ca="1" si="1817"/>
        <v>2006</v>
      </c>
      <c r="G981" s="38">
        <f t="shared" ref="G981" ca="1" si="1878">VLOOKUP(INDIRECT(CHAR(39)&amp;$A981&amp;CHAR(39)&amp;"!r2c"&amp;$C981,0),variables,2,0)</f>
        <v>10809</v>
      </c>
      <c r="H981" s="4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8" t="s">
        <v>289</v>
      </c>
      <c r="B982" s="38">
        <f t="shared" si="1874"/>
        <v>9</v>
      </c>
      <c r="C982" s="38">
        <f t="shared" si="1781"/>
        <v>71</v>
      </c>
      <c r="E982" s="38">
        <f t="shared" ref="E982" si="1879">plan_id</f>
        <v>1536</v>
      </c>
      <c r="F982" s="38">
        <f t="shared" ca="1" si="1817"/>
        <v>2006</v>
      </c>
      <c r="G982" s="38">
        <f t="shared" ref="G982" ca="1" si="1880">VLOOKUP(INDIRECT(CHAR(39)&amp;$A982&amp;CHAR(39)&amp;"!r2c"&amp;$C982,0),variables,2,0)</f>
        <v>10810</v>
      </c>
      <c r="H982" s="4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8" t="s">
        <v>289</v>
      </c>
      <c r="B983" s="38">
        <f t="shared" si="1874"/>
        <v>9</v>
      </c>
      <c r="C983" s="38">
        <f t="shared" si="1781"/>
        <v>72</v>
      </c>
      <c r="E983" s="38">
        <f t="shared" ref="E983" si="1881">plan_id</f>
        <v>1536</v>
      </c>
      <c r="F983" s="38">
        <f t="shared" ca="1" si="1817"/>
        <v>2006</v>
      </c>
      <c r="G983" s="38">
        <f t="shared" ref="G983" ca="1" si="1882">VLOOKUP(INDIRECT(CHAR(39)&amp;$A983&amp;CHAR(39)&amp;"!r2c"&amp;$C983,0),variables,2,0)</f>
        <v>10811</v>
      </c>
      <c r="H983" s="4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8" t="s">
        <v>289</v>
      </c>
      <c r="B984" s="38">
        <f t="shared" si="1874"/>
        <v>9</v>
      </c>
      <c r="C984" s="38">
        <f t="shared" si="1781"/>
        <v>73</v>
      </c>
      <c r="E984" s="38">
        <f t="shared" ref="E984" si="1883">plan_id</f>
        <v>1536</v>
      </c>
      <c r="F984" s="38">
        <f t="shared" ca="1" si="1817"/>
        <v>2006</v>
      </c>
      <c r="G984" s="38">
        <f t="shared" ref="G984" ca="1" si="1884">VLOOKUP(INDIRECT(CHAR(39)&amp;$A984&amp;CHAR(39)&amp;"!r2c"&amp;$C984,0),variables,2,0)</f>
        <v>10812</v>
      </c>
      <c r="H984" s="4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8" t="s">
        <v>289</v>
      </c>
      <c r="B985" s="38">
        <f t="shared" si="1874"/>
        <v>9</v>
      </c>
      <c r="C985" s="38">
        <f t="shared" si="1781"/>
        <v>74</v>
      </c>
      <c r="E985" s="38">
        <f t="shared" ref="E985" si="1885">plan_id</f>
        <v>1536</v>
      </c>
      <c r="F985" s="38">
        <f t="shared" ca="1" si="1817"/>
        <v>2006</v>
      </c>
      <c r="G985" s="38">
        <f t="shared" ref="G985" ca="1" si="1886">VLOOKUP(INDIRECT(CHAR(39)&amp;$A985&amp;CHAR(39)&amp;"!r2c"&amp;$C985,0),variables,2,0)</f>
        <v>10813</v>
      </c>
      <c r="H985" s="4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8" t="s">
        <v>289</v>
      </c>
      <c r="B986" s="38">
        <f t="shared" si="1874"/>
        <v>9</v>
      </c>
      <c r="C986" s="38">
        <f t="shared" si="1781"/>
        <v>75</v>
      </c>
      <c r="E986" s="38">
        <f t="shared" ref="E986" si="1887">plan_id</f>
        <v>1536</v>
      </c>
      <c r="F986" s="38">
        <f t="shared" ca="1" si="1817"/>
        <v>2006</v>
      </c>
      <c r="G986" s="38">
        <f t="shared" ref="G986" ca="1" si="1888">VLOOKUP(INDIRECT(CHAR(39)&amp;$A986&amp;CHAR(39)&amp;"!r2c"&amp;$C986,0),variables,2,0)</f>
        <v>10814</v>
      </c>
      <c r="H986" s="4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8" t="s">
        <v>289</v>
      </c>
      <c r="B987" s="38">
        <f t="shared" si="1874"/>
        <v>9</v>
      </c>
      <c r="C987" s="38">
        <f t="shared" si="1781"/>
        <v>76</v>
      </c>
      <c r="E987" s="38">
        <f t="shared" ref="E987" si="1889">plan_id</f>
        <v>1536</v>
      </c>
      <c r="F987" s="38">
        <f t="shared" ca="1" si="1817"/>
        <v>2006</v>
      </c>
      <c r="G987" s="38">
        <f t="shared" ref="G987" ca="1" si="1890">VLOOKUP(INDIRECT(CHAR(39)&amp;$A987&amp;CHAR(39)&amp;"!r2c"&amp;$C987,0),variables,2,0)</f>
        <v>10815</v>
      </c>
      <c r="H987" s="4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8" t="s">
        <v>289</v>
      </c>
      <c r="B988" s="38">
        <f t="shared" si="1874"/>
        <v>9</v>
      </c>
      <c r="C988" s="38">
        <f t="shared" si="1781"/>
        <v>77</v>
      </c>
      <c r="E988" s="38">
        <f t="shared" ref="E988" si="1891">plan_id</f>
        <v>1536</v>
      </c>
      <c r="F988" s="38">
        <f t="shared" ca="1" si="1817"/>
        <v>2006</v>
      </c>
      <c r="G988" s="38">
        <f t="shared" ref="G988" ca="1" si="1892">VLOOKUP(INDIRECT(CHAR(39)&amp;$A988&amp;CHAR(39)&amp;"!r2c"&amp;$C988,0),variables,2,0)</f>
        <v>10816</v>
      </c>
      <c r="H988" s="4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8" t="s">
        <v>289</v>
      </c>
      <c r="B989" s="38">
        <f t="shared" si="1874"/>
        <v>9</v>
      </c>
      <c r="C989" s="38">
        <f t="shared" si="1781"/>
        <v>78</v>
      </c>
      <c r="E989" s="38">
        <f t="shared" ref="E989" si="1893">plan_id</f>
        <v>1536</v>
      </c>
      <c r="F989" s="38">
        <f t="shared" ca="1" si="1817"/>
        <v>2006</v>
      </c>
      <c r="G989" s="38">
        <f t="shared" ref="G989" ca="1" si="1894">VLOOKUP(INDIRECT(CHAR(39)&amp;$A989&amp;CHAR(39)&amp;"!r2c"&amp;$C989,0),variables,2,0)</f>
        <v>10817</v>
      </c>
      <c r="H989" s="4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8" t="s">
        <v>289</v>
      </c>
      <c r="B990" s="38">
        <f t="shared" si="1874"/>
        <v>9</v>
      </c>
      <c r="C990" s="38">
        <f t="shared" si="1781"/>
        <v>79</v>
      </c>
      <c r="E990" s="38">
        <f t="shared" ref="E990" si="1895">plan_id</f>
        <v>1536</v>
      </c>
      <c r="F990" s="38">
        <f t="shared" ca="1" si="1817"/>
        <v>2006</v>
      </c>
      <c r="G990" s="38">
        <f t="shared" ref="G990" ca="1" si="1896">VLOOKUP(INDIRECT(CHAR(39)&amp;$A990&amp;CHAR(39)&amp;"!r2c"&amp;$C990,0),variables,2,0)</f>
        <v>10818</v>
      </c>
      <c r="H990" s="4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8" t="s">
        <v>289</v>
      </c>
      <c r="B991" s="38">
        <f t="shared" si="1874"/>
        <v>9</v>
      </c>
      <c r="C991" s="38">
        <f t="shared" si="1781"/>
        <v>80</v>
      </c>
      <c r="E991" s="38">
        <f t="shared" ref="E991" si="1897">plan_id</f>
        <v>1536</v>
      </c>
      <c r="F991" s="38">
        <f t="shared" ca="1" si="1817"/>
        <v>2006</v>
      </c>
      <c r="G991" s="38">
        <f t="shared" ref="G991" ca="1" si="1898">VLOOKUP(INDIRECT(CHAR(39)&amp;$A991&amp;CHAR(39)&amp;"!r2c"&amp;$C991,0),variables,2,0)</f>
        <v>10819</v>
      </c>
      <c r="H991" s="4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8" t="s">
        <v>289</v>
      </c>
      <c r="B992" s="38">
        <f t="shared" si="1874"/>
        <v>9</v>
      </c>
      <c r="C992" s="38">
        <f t="shared" si="1781"/>
        <v>81</v>
      </c>
      <c r="E992" s="38">
        <f t="shared" ref="E992" si="1899">plan_id</f>
        <v>1536</v>
      </c>
      <c r="F992" s="38">
        <f t="shared" ca="1" si="1817"/>
        <v>2006</v>
      </c>
      <c r="G992" s="38">
        <f t="shared" ref="G992" ca="1" si="1900">VLOOKUP(INDIRECT(CHAR(39)&amp;$A992&amp;CHAR(39)&amp;"!r2c"&amp;$C992,0),variables,2,0)</f>
        <v>10820</v>
      </c>
      <c r="H992" s="4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8" t="s">
        <v>289</v>
      </c>
      <c r="B993" s="38">
        <f t="shared" si="1874"/>
        <v>9</v>
      </c>
      <c r="C993" s="38">
        <f t="shared" si="1781"/>
        <v>82</v>
      </c>
      <c r="E993" s="38">
        <f t="shared" ref="E993" si="1901">plan_id</f>
        <v>1536</v>
      </c>
      <c r="F993" s="38">
        <f t="shared" ca="1" si="1817"/>
        <v>2006</v>
      </c>
      <c r="G993" s="38">
        <f t="shared" ref="G993" ca="1" si="1902">VLOOKUP(INDIRECT(CHAR(39)&amp;$A993&amp;CHAR(39)&amp;"!r2c"&amp;$C993,0),variables,2,0)</f>
        <v>10821</v>
      </c>
      <c r="H993" s="4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8" t="s">
        <v>289</v>
      </c>
      <c r="B994" s="38">
        <f t="shared" si="1874"/>
        <v>9</v>
      </c>
      <c r="C994" s="38">
        <f t="shared" si="1781"/>
        <v>83</v>
      </c>
      <c r="E994" s="38">
        <f t="shared" ref="E994" si="1903">plan_id</f>
        <v>1536</v>
      </c>
      <c r="F994" s="38">
        <f t="shared" ca="1" si="1817"/>
        <v>2006</v>
      </c>
      <c r="G994" s="38">
        <f t="shared" ref="G994" ca="1" si="1904">VLOOKUP(INDIRECT(CHAR(39)&amp;$A994&amp;CHAR(39)&amp;"!r2c"&amp;$C994,0),variables,2,0)</f>
        <v>10822</v>
      </c>
      <c r="H994" s="4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8" t="s">
        <v>289</v>
      </c>
      <c r="B995" s="38">
        <f t="shared" si="1874"/>
        <v>9</v>
      </c>
      <c r="C995" s="38">
        <f t="shared" si="1781"/>
        <v>84</v>
      </c>
      <c r="E995" s="38">
        <f t="shared" ref="E995" si="1905">plan_id</f>
        <v>1536</v>
      </c>
      <c r="F995" s="38">
        <f t="shared" ca="1" si="1817"/>
        <v>2006</v>
      </c>
      <c r="G995" s="38">
        <f t="shared" ref="G995" ca="1" si="1906">VLOOKUP(INDIRECT(CHAR(39)&amp;$A995&amp;CHAR(39)&amp;"!r2c"&amp;$C995,0),variables,2,0)</f>
        <v>10829</v>
      </c>
      <c r="H995" s="4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8" t="s">
        <v>289</v>
      </c>
      <c r="B996" s="38">
        <f t="shared" si="1874"/>
        <v>9</v>
      </c>
      <c r="C996" s="38">
        <f t="shared" si="1781"/>
        <v>85</v>
      </c>
      <c r="E996" s="38">
        <f t="shared" ref="E996" si="1907">plan_id</f>
        <v>1536</v>
      </c>
      <c r="F996" s="38">
        <f t="shared" ca="1" si="1817"/>
        <v>2006</v>
      </c>
      <c r="G996" s="38">
        <f t="shared" ref="G996" ca="1" si="1908">VLOOKUP(INDIRECT(CHAR(39)&amp;$A996&amp;CHAR(39)&amp;"!r2c"&amp;$C996,0),variables,2,0)</f>
        <v>10823</v>
      </c>
      <c r="H996" s="4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8" t="s">
        <v>289</v>
      </c>
      <c r="B997" s="38">
        <f t="shared" si="1874"/>
        <v>9</v>
      </c>
      <c r="C997" s="38">
        <f t="shared" si="1781"/>
        <v>86</v>
      </c>
      <c r="E997" s="38">
        <f t="shared" ref="E997" si="1909">plan_id</f>
        <v>1536</v>
      </c>
      <c r="F997" s="38">
        <f t="shared" ca="1" si="1817"/>
        <v>2006</v>
      </c>
      <c r="G997" s="38">
        <f t="shared" ref="G997" ca="1" si="1910">VLOOKUP(INDIRECT(CHAR(39)&amp;$A997&amp;CHAR(39)&amp;"!r2c"&amp;$C997,0),variables,2,0)</f>
        <v>10798</v>
      </c>
      <c r="H997" s="4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8" t="s">
        <v>289</v>
      </c>
      <c r="B998" s="38">
        <f t="shared" si="1874"/>
        <v>9</v>
      </c>
      <c r="C998" s="38">
        <f t="shared" si="1781"/>
        <v>87</v>
      </c>
      <c r="E998" s="38">
        <f t="shared" ref="E998" si="1911">plan_id</f>
        <v>1536</v>
      </c>
      <c r="F998" s="38">
        <f t="shared" ca="1" si="1817"/>
        <v>2006</v>
      </c>
      <c r="G998" s="38">
        <f t="shared" ref="G998" ca="1" si="1912">VLOOKUP(INDIRECT(CHAR(39)&amp;$A998&amp;CHAR(39)&amp;"!r2c"&amp;$C998,0),variables,2,0)</f>
        <v>10799</v>
      </c>
      <c r="H998" s="4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8" t="s">
        <v>289</v>
      </c>
      <c r="B999" s="38">
        <f t="shared" si="1874"/>
        <v>9</v>
      </c>
      <c r="C999" s="38">
        <f t="shared" ref="C999:C1062" si="1913">C908</f>
        <v>88</v>
      </c>
      <c r="E999" s="38">
        <f t="shared" ref="E999" si="1914">plan_id</f>
        <v>1536</v>
      </c>
      <c r="F999" s="38">
        <f t="shared" ca="1" si="1817"/>
        <v>2006</v>
      </c>
      <c r="G999" s="38">
        <f t="shared" ref="G999" ca="1" si="1915">VLOOKUP(INDIRECT(CHAR(39)&amp;$A999&amp;CHAR(39)&amp;"!r2c"&amp;$C999,0),variables,2,0)</f>
        <v>10800</v>
      </c>
      <c r="H999" s="4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8" t="s">
        <v>289</v>
      </c>
      <c r="B1000" s="38">
        <f t="shared" si="1874"/>
        <v>9</v>
      </c>
      <c r="C1000" s="38">
        <f t="shared" si="1913"/>
        <v>89</v>
      </c>
      <c r="E1000" s="38">
        <f t="shared" ref="E1000" si="1916">plan_id</f>
        <v>1536</v>
      </c>
      <c r="F1000" s="38">
        <f t="shared" ca="1" si="1817"/>
        <v>2006</v>
      </c>
      <c r="G1000" s="38">
        <f t="shared" ref="G1000" ca="1" si="1917">VLOOKUP(INDIRECT(CHAR(39)&amp;$A1000&amp;CHAR(39)&amp;"!r2c"&amp;$C1000,0),variables,2,0)</f>
        <v>10824</v>
      </c>
      <c r="H1000" s="4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8" t="s">
        <v>289</v>
      </c>
      <c r="B1001" s="38">
        <f t="shared" si="1874"/>
        <v>9</v>
      </c>
      <c r="C1001" s="38">
        <f t="shared" si="1913"/>
        <v>90</v>
      </c>
      <c r="E1001" s="38">
        <f t="shared" ref="E1001" si="1918">plan_id</f>
        <v>1536</v>
      </c>
      <c r="F1001" s="38">
        <f t="shared" ca="1" si="1817"/>
        <v>2006</v>
      </c>
      <c r="G1001" s="38">
        <f t="shared" ref="G1001" ca="1" si="1919">VLOOKUP(INDIRECT(CHAR(39)&amp;$A1001&amp;CHAR(39)&amp;"!r2c"&amp;$C1001,0),variables,2,0)</f>
        <v>10825</v>
      </c>
      <c r="H1001" s="4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8" t="s">
        <v>289</v>
      </c>
      <c r="B1002" s="38">
        <f t="shared" si="1874"/>
        <v>9</v>
      </c>
      <c r="C1002" s="38">
        <f t="shared" si="1913"/>
        <v>91</v>
      </c>
      <c r="E1002" s="38">
        <f t="shared" ref="E1002" si="1920">plan_id</f>
        <v>1536</v>
      </c>
      <c r="F1002" s="38">
        <f t="shared" ca="1" si="1817"/>
        <v>2006</v>
      </c>
      <c r="G1002" s="38">
        <f t="shared" ref="G1002" ca="1" si="1921">VLOOKUP(INDIRECT(CHAR(39)&amp;$A1002&amp;CHAR(39)&amp;"!r2c"&amp;$C1002,0),variables,2,0)</f>
        <v>10826</v>
      </c>
      <c r="H1002" s="4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8" t="s">
        <v>289</v>
      </c>
      <c r="B1003" s="38">
        <f t="shared" si="1874"/>
        <v>9</v>
      </c>
      <c r="C1003" s="38">
        <f t="shared" si="1913"/>
        <v>92</v>
      </c>
      <c r="E1003" s="38">
        <f t="shared" ref="E1003" si="1922">plan_id</f>
        <v>1536</v>
      </c>
      <c r="F1003" s="38">
        <f t="shared" ca="1" si="1817"/>
        <v>2006</v>
      </c>
      <c r="G1003" s="38">
        <f t="shared" ref="G1003" ca="1" si="1923">VLOOKUP(INDIRECT(CHAR(39)&amp;$A1003&amp;CHAR(39)&amp;"!r2c"&amp;$C1003,0),variables,2,0)</f>
        <v>10828</v>
      </c>
      <c r="H1003" s="4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8" t="s">
        <v>289</v>
      </c>
      <c r="B1004" s="38">
        <f t="shared" si="1874"/>
        <v>9</v>
      </c>
      <c r="C1004" s="38">
        <f t="shared" si="1913"/>
        <v>93</v>
      </c>
      <c r="E1004" s="38">
        <f t="shared" ref="E1004" si="1924">plan_id</f>
        <v>1536</v>
      </c>
      <c r="F1004" s="38">
        <f t="shared" ca="1" si="1817"/>
        <v>2006</v>
      </c>
      <c r="G1004" s="38">
        <f t="shared" ref="G1004" ca="1" si="1925">VLOOKUP(INDIRECT(CHAR(39)&amp;$A1004&amp;CHAR(39)&amp;"!r2c"&amp;$C1004,0),variables,2,0)</f>
        <v>10827</v>
      </c>
      <c r="H1004" s="4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8" t="s">
        <v>289</v>
      </c>
      <c r="B1005" s="38">
        <f t="shared" ref="B1005:B1068" si="1926">B940+1</f>
        <v>10</v>
      </c>
      <c r="C1005" s="38">
        <f t="shared" si="1913"/>
        <v>3</v>
      </c>
      <c r="E1005" s="38">
        <f t="shared" ref="E1005" si="1927">plan_id</f>
        <v>1536</v>
      </c>
      <c r="F1005" s="38">
        <f t="shared" ca="1" si="1817"/>
        <v>2007</v>
      </c>
      <c r="G1005" s="38">
        <f t="shared" ref="G1005" ca="1" si="1928">VLOOKUP(INDIRECT(CHAR(39)&amp;$A1005&amp;CHAR(39)&amp;"!r2c"&amp;$C1005,0),variables,2,0)</f>
        <v>10703</v>
      </c>
      <c r="H1005" s="4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38" t="s">
        <v>289</v>
      </c>
      <c r="B1006" s="38">
        <f t="shared" si="1926"/>
        <v>10</v>
      </c>
      <c r="C1006" s="38">
        <f t="shared" si="1913"/>
        <v>4</v>
      </c>
      <c r="E1006" s="38">
        <f t="shared" ref="E1006" si="1929">plan_id</f>
        <v>1536</v>
      </c>
      <c r="F1006" s="38">
        <f t="shared" ca="1" si="1817"/>
        <v>2007</v>
      </c>
      <c r="G1006" s="38">
        <f t="shared" ref="G1006" ca="1" si="1930">VLOOKUP(INDIRECT(CHAR(39)&amp;$A1006&amp;CHAR(39)&amp;"!r2c"&amp;$C1006,0),variables,2,0)</f>
        <v>10845</v>
      </c>
      <c r="H1006" s="41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THE SEGAL COMPANY</v>
      </c>
    </row>
    <row r="1007" spans="1:8" x14ac:dyDescent="0.3">
      <c r="A1007" s="38" t="s">
        <v>289</v>
      </c>
      <c r="B1007" s="38">
        <f t="shared" si="1926"/>
        <v>10</v>
      </c>
      <c r="C1007" s="38">
        <f t="shared" si="1913"/>
        <v>5</v>
      </c>
      <c r="E1007" s="38">
        <f t="shared" ref="E1007" si="1931">plan_id</f>
        <v>1536</v>
      </c>
      <c r="F1007" s="38">
        <f t="shared" ca="1" si="1817"/>
        <v>2007</v>
      </c>
      <c r="G1007" s="38">
        <f t="shared" ref="G1007" ca="1" si="1932">VLOOKUP(INDIRECT(CHAR(39)&amp;$A1007&amp;CHAR(39)&amp;"!r2c"&amp;$C1007,0),variables,2,0)</f>
        <v>10924</v>
      </c>
      <c r="H1007" s="4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8.77E-2</v>
      </c>
    </row>
    <row r="1008" spans="1:8" x14ac:dyDescent="0.3">
      <c r="A1008" s="38" t="s">
        <v>289</v>
      </c>
      <c r="B1008" s="38">
        <f t="shared" si="1926"/>
        <v>10</v>
      </c>
      <c r="C1008" s="38">
        <f t="shared" si="1913"/>
        <v>6</v>
      </c>
      <c r="E1008" s="38">
        <f t="shared" ref="E1008" si="1933">plan_id</f>
        <v>1536</v>
      </c>
      <c r="F1008" s="38">
        <f t="shared" ca="1" si="1817"/>
        <v>2007</v>
      </c>
      <c r="G1008" s="38">
        <f t="shared" ref="G1008" ca="1" si="1934">VLOOKUP(INDIRECT(CHAR(39)&amp;$A1008&amp;CHAR(39)&amp;"!r2c"&amp;$C1008,0),variables,2,0)</f>
        <v>10925</v>
      </c>
      <c r="H1008" s="4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4.8799999999999996E-2</v>
      </c>
    </row>
    <row r="1009" spans="1:8" x14ac:dyDescent="0.3">
      <c r="A1009" s="38" t="s">
        <v>289</v>
      </c>
      <c r="B1009" s="38">
        <f t="shared" si="1926"/>
        <v>10</v>
      </c>
      <c r="C1009" s="38">
        <f t="shared" si="1913"/>
        <v>7</v>
      </c>
      <c r="E1009" s="38">
        <f t="shared" ref="E1009" si="1935">plan_id</f>
        <v>1536</v>
      </c>
      <c r="F1009" s="38">
        <f t="shared" ca="1" si="1817"/>
        <v>2007</v>
      </c>
      <c r="G1009" s="38">
        <f t="shared" ref="G1009" ca="1" si="1936">VLOOKUP(INDIRECT(CHAR(39)&amp;$A1009&amp;CHAR(39)&amp;"!r2c"&amp;$C1009,0),variables,2,0)</f>
        <v>10926</v>
      </c>
      <c r="H1009" s="4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4.0099999999999997E-2</v>
      </c>
    </row>
    <row r="1010" spans="1:8" x14ac:dyDescent="0.3">
      <c r="A1010" s="38" t="s">
        <v>289</v>
      </c>
      <c r="B1010" s="38">
        <f t="shared" si="1926"/>
        <v>10</v>
      </c>
      <c r="C1010" s="38">
        <f t="shared" si="1913"/>
        <v>8</v>
      </c>
      <c r="E1010" s="38">
        <f t="shared" ref="E1010" si="1937">plan_id</f>
        <v>1536</v>
      </c>
      <c r="F1010" s="38">
        <f t="shared" ca="1" si="1817"/>
        <v>2007</v>
      </c>
      <c r="G1010" s="38">
        <f t="shared" ref="G1010" ca="1" si="1938">VLOOKUP(INDIRECT(CHAR(39)&amp;$A1010&amp;CHAR(39)&amp;"!r2c"&amp;$C1010,0),variables,2,0)</f>
        <v>10704</v>
      </c>
      <c r="H1010" s="4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7459123</v>
      </c>
    </row>
    <row r="1011" spans="1:8" x14ac:dyDescent="0.3">
      <c r="A1011" s="38" t="s">
        <v>289</v>
      </c>
      <c r="B1011" s="38">
        <f t="shared" si="1926"/>
        <v>10</v>
      </c>
      <c r="C1011" s="38">
        <f t="shared" si="1913"/>
        <v>9</v>
      </c>
      <c r="E1011" s="38">
        <f t="shared" ref="E1011" si="1939">plan_id</f>
        <v>1536</v>
      </c>
      <c r="F1011" s="38">
        <f t="shared" ca="1" si="1817"/>
        <v>2007</v>
      </c>
      <c r="G1011" s="38">
        <f t="shared" ref="G1011" ca="1" si="1940">VLOOKUP(INDIRECT(CHAR(39)&amp;$A1011&amp;CHAR(39)&amp;"!r2c"&amp;$C1011,0),variables,2,0)</f>
        <v>10928</v>
      </c>
      <c r="H1011" s="4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1.2800000000000001E-2</v>
      </c>
    </row>
    <row r="1012" spans="1:8" x14ac:dyDescent="0.3">
      <c r="A1012" s="38" t="s">
        <v>289</v>
      </c>
      <c r="B1012" s="38">
        <f t="shared" si="1926"/>
        <v>10</v>
      </c>
      <c r="C1012" s="38">
        <f t="shared" si="1913"/>
        <v>10</v>
      </c>
      <c r="E1012" s="38">
        <f t="shared" ref="E1012" si="1941">plan_id</f>
        <v>1536</v>
      </c>
      <c r="F1012" s="38">
        <f t="shared" ca="1" si="1817"/>
        <v>2007</v>
      </c>
      <c r="G1012" s="38">
        <f t="shared" ref="G1012" ca="1" si="1942">VLOOKUP(INDIRECT(CHAR(39)&amp;$A1012&amp;CHAR(39)&amp;"!r2c"&amp;$C1012,0),variables,2,0)</f>
        <v>10929</v>
      </c>
      <c r="H1012" s="4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1.2800000000000001E-2</v>
      </c>
    </row>
    <row r="1013" spans="1:8" x14ac:dyDescent="0.3">
      <c r="A1013" s="38" t="s">
        <v>289</v>
      </c>
      <c r="B1013" s="38">
        <f t="shared" si="1926"/>
        <v>10</v>
      </c>
      <c r="C1013" s="38">
        <f t="shared" si="1913"/>
        <v>11</v>
      </c>
      <c r="E1013" s="38">
        <f t="shared" ref="E1013" si="1943">plan_id</f>
        <v>1536</v>
      </c>
      <c r="F1013" s="38">
        <f t="shared" ca="1" si="1817"/>
        <v>2007</v>
      </c>
      <c r="G1013" s="38">
        <f t="shared" ref="G1013" ca="1" si="1944">VLOOKUP(INDIRECT(CHAR(39)&amp;$A1013&amp;CHAR(39)&amp;"!r2c"&amp;$C1013,0),variables,2,0)</f>
        <v>10930</v>
      </c>
      <c r="H1013" s="4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8" t="s">
        <v>289</v>
      </c>
      <c r="B1014" s="38">
        <f t="shared" si="1926"/>
        <v>10</v>
      </c>
      <c r="C1014" s="38">
        <f t="shared" si="1913"/>
        <v>12</v>
      </c>
      <c r="E1014" s="38">
        <f t="shared" ref="E1014" si="1945">plan_id</f>
        <v>1536</v>
      </c>
      <c r="F1014" s="38">
        <f t="shared" ca="1" si="1817"/>
        <v>2007</v>
      </c>
      <c r="G1014" s="38">
        <f t="shared" ref="G1014" ca="1" si="1946">VLOOKUP(INDIRECT(CHAR(39)&amp;$A1014&amp;CHAR(39)&amp;"!r2c"&amp;$C1014,0),variables,2,0)</f>
        <v>10705</v>
      </c>
      <c r="H1014" s="4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21883581</v>
      </c>
    </row>
    <row r="1015" spans="1:8" x14ac:dyDescent="0.3">
      <c r="A1015" s="38" t="s">
        <v>289</v>
      </c>
      <c r="B1015" s="38">
        <f t="shared" si="1926"/>
        <v>10</v>
      </c>
      <c r="C1015" s="38">
        <f t="shared" si="1913"/>
        <v>13</v>
      </c>
      <c r="E1015" s="38">
        <f t="shared" ref="E1015" si="1947">plan_id</f>
        <v>1536</v>
      </c>
      <c r="F1015" s="38">
        <f t="shared" ca="1" si="1817"/>
        <v>2007</v>
      </c>
      <c r="G1015" s="38">
        <f t="shared" ref="G1015" ca="1" si="1948">VLOOKUP(INDIRECT(CHAR(39)&amp;$A1015&amp;CHAR(39)&amp;"!r2c"&amp;$C1015,0),variables,2,0)</f>
        <v>10842</v>
      </c>
      <c r="H1015" s="4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23140767</v>
      </c>
    </row>
    <row r="1016" spans="1:8" x14ac:dyDescent="0.3">
      <c r="A1016" s="38" t="s">
        <v>289</v>
      </c>
      <c r="B1016" s="38">
        <f t="shared" si="1926"/>
        <v>10</v>
      </c>
      <c r="C1016" s="38">
        <f t="shared" si="1913"/>
        <v>14</v>
      </c>
      <c r="E1016" s="38">
        <f t="shared" ref="E1016" si="1949">plan_id</f>
        <v>1536</v>
      </c>
      <c r="F1016" s="38">
        <f t="shared" ca="1" si="1817"/>
        <v>2007</v>
      </c>
      <c r="G1016" s="38">
        <f t="shared" ref="G1016" ca="1" si="1950">VLOOKUP(INDIRECT(CHAR(39)&amp;$A1016&amp;CHAR(39)&amp;"!r2c"&amp;$C1016,0),variables,2,0)</f>
        <v>10843</v>
      </c>
      <c r="H1016" s="41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Main system- 4.12%; Judges- 14.52%; National guard- 6.5%; Law enforcement with prior main service- 8.31%; Law enforcement without prior main service- 6.43%</v>
      </c>
    </row>
    <row r="1017" spans="1:8" x14ac:dyDescent="0.3">
      <c r="A1017" s="38" t="s">
        <v>289</v>
      </c>
      <c r="B1017" s="38">
        <f t="shared" si="1926"/>
        <v>10</v>
      </c>
      <c r="C1017" s="38">
        <f t="shared" si="1913"/>
        <v>15</v>
      </c>
      <c r="E1017" s="38">
        <f t="shared" ref="E1017" si="1951">plan_id</f>
        <v>1536</v>
      </c>
      <c r="F1017" s="38">
        <f t="shared" ca="1" si="1817"/>
        <v>2007</v>
      </c>
      <c r="G1017" s="38">
        <f t="shared" ref="G1017" ca="1" si="1952">VLOOKUP(INDIRECT(CHAR(39)&amp;$A1017&amp;CHAR(39)&amp;"!r2c"&amp;$C1017,0),variables,2,0)</f>
        <v>10931</v>
      </c>
      <c r="H1017" s="4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8" t="s">
        <v>289</v>
      </c>
      <c r="B1018" s="38">
        <f t="shared" si="1926"/>
        <v>10</v>
      </c>
      <c r="C1018" s="38">
        <f t="shared" si="1913"/>
        <v>16</v>
      </c>
      <c r="E1018" s="38">
        <f t="shared" ref="E1018" si="1953">plan_id</f>
        <v>1536</v>
      </c>
      <c r="F1018" s="38">
        <f t="shared" ca="1" si="1817"/>
        <v>2007</v>
      </c>
      <c r="G1018" s="38">
        <f t="shared" ref="G1018" ca="1" si="1954">VLOOKUP(INDIRECT(CHAR(39)&amp;$A1018&amp;CHAR(39)&amp;"!r2c"&amp;$C1018,0),variables,2,0)</f>
        <v>10932</v>
      </c>
      <c r="H1018" s="4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8" t="s">
        <v>289</v>
      </c>
      <c r="B1019" s="38">
        <f t="shared" si="1926"/>
        <v>10</v>
      </c>
      <c r="C1019" s="38">
        <f t="shared" si="1913"/>
        <v>17</v>
      </c>
      <c r="E1019" s="38">
        <f t="shared" ref="E1019" si="1955">plan_id</f>
        <v>1536</v>
      </c>
      <c r="F1019" s="38">
        <f t="shared" ca="1" si="1817"/>
        <v>2007</v>
      </c>
      <c r="G1019" s="38">
        <f t="shared" ref="G1019" ca="1" si="1956">VLOOKUP(INDIRECT(CHAR(39)&amp;$A1019&amp;CHAR(39)&amp;"!r2c"&amp;$C1019,0),variables,2,0)</f>
        <v>10933</v>
      </c>
      <c r="H1019" s="4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6.1600000000000002E-2</v>
      </c>
    </row>
    <row r="1020" spans="1:8" x14ac:dyDescent="0.3">
      <c r="A1020" s="38" t="s">
        <v>289</v>
      </c>
      <c r="B1020" s="38">
        <f t="shared" si="1926"/>
        <v>10</v>
      </c>
      <c r="C1020" s="38">
        <f t="shared" si="1913"/>
        <v>18</v>
      </c>
      <c r="E1020" s="38">
        <f t="shared" ref="E1020" si="1957">plan_id</f>
        <v>1536</v>
      </c>
      <c r="F1020" s="38">
        <f t="shared" ca="1" si="1817"/>
        <v>2007</v>
      </c>
      <c r="G1020" s="38">
        <f t="shared" ref="G1020" ca="1" si="1958">VLOOKUP(INDIRECT(CHAR(39)&amp;$A1020&amp;CHAR(39)&amp;"!r2c"&amp;$C1020,0),variables,2,0)</f>
        <v>10934</v>
      </c>
      <c r="H1020" s="4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4.0099999999999997E-2</v>
      </c>
    </row>
    <row r="1021" spans="1:8" x14ac:dyDescent="0.3">
      <c r="A1021" s="38" t="s">
        <v>289</v>
      </c>
      <c r="B1021" s="38">
        <f t="shared" si="1926"/>
        <v>10</v>
      </c>
      <c r="C1021" s="38">
        <f t="shared" si="1913"/>
        <v>19</v>
      </c>
      <c r="E1021" s="38">
        <f t="shared" ref="E1021" si="1959">plan_id</f>
        <v>1536</v>
      </c>
      <c r="F1021" s="38">
        <f t="shared" ca="1" si="1817"/>
        <v>2007</v>
      </c>
      <c r="G1021" s="38">
        <f t="shared" ref="G1021" ca="1" si="1960">VLOOKUP(INDIRECT(CHAR(39)&amp;$A1021&amp;CHAR(39)&amp;"!r2c"&amp;$C1021,0),variables,2,0)</f>
        <v>10935</v>
      </c>
      <c r="H1021" s="41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38" t="s">
        <v>289</v>
      </c>
      <c r="B1022" s="38">
        <f t="shared" si="1926"/>
        <v>10</v>
      </c>
      <c r="C1022" s="38">
        <f t="shared" si="1913"/>
        <v>20</v>
      </c>
      <c r="E1022" s="38">
        <f t="shared" ref="E1022" si="1961">plan_id</f>
        <v>1536</v>
      </c>
      <c r="F1022" s="38">
        <f t="shared" ca="1" si="1817"/>
        <v>2007</v>
      </c>
      <c r="G1022" s="38">
        <f t="shared" ref="G1022" ca="1" si="1962">VLOOKUP(INDIRECT(CHAR(39)&amp;$A1022&amp;CHAR(39)&amp;"!r2c"&amp;$C1022,0),variables,2,0)</f>
        <v>10937</v>
      </c>
      <c r="H1022" s="4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8" t="s">
        <v>289</v>
      </c>
      <c r="B1023" s="38">
        <f t="shared" si="1926"/>
        <v>10</v>
      </c>
      <c r="C1023" s="38">
        <f t="shared" si="1913"/>
        <v>21</v>
      </c>
      <c r="E1023" s="38">
        <f t="shared" ref="E1023" si="1963">plan_id</f>
        <v>1536</v>
      </c>
      <c r="F1023" s="38">
        <f t="shared" ca="1" si="1817"/>
        <v>2007</v>
      </c>
      <c r="G1023" s="38">
        <f t="shared" ref="G1023" ca="1" si="1964">VLOOKUP(INDIRECT(CHAR(39)&amp;$A1023&amp;CHAR(39)&amp;"!r2c"&amp;$C1023,0),variables,2,0)</f>
        <v>10938</v>
      </c>
      <c r="H1023" s="4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8" t="s">
        <v>289</v>
      </c>
      <c r="B1024" s="38">
        <f t="shared" si="1926"/>
        <v>10</v>
      </c>
      <c r="C1024" s="38">
        <f t="shared" si="1913"/>
        <v>22</v>
      </c>
      <c r="E1024" s="38">
        <f t="shared" ref="E1024" si="1965">plan_id</f>
        <v>1536</v>
      </c>
      <c r="F1024" s="38">
        <f t="shared" ca="1" si="1817"/>
        <v>2007</v>
      </c>
      <c r="G1024" s="38">
        <f t="shared" ref="G1024" ca="1" si="1966">VLOOKUP(INDIRECT(CHAR(39)&amp;$A1024&amp;CHAR(39)&amp;"!r2c"&amp;$C1024,0),variables,2,0)</f>
        <v>11007</v>
      </c>
      <c r="H1024" s="41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Main System,National Guard and law enforcement:2% of FAC times service; Judges:3.5% of FAC for first 10 yrs of service,2.8%-next 10 yrs,1.25% - excess of 20 yrs</v>
      </c>
    </row>
    <row r="1025" spans="1:8" x14ac:dyDescent="0.3">
      <c r="A1025" s="38" t="s">
        <v>289</v>
      </c>
      <c r="B1025" s="38">
        <f t="shared" si="1926"/>
        <v>10</v>
      </c>
      <c r="C1025" s="38">
        <f t="shared" si="1913"/>
        <v>23</v>
      </c>
      <c r="E1025" s="38">
        <f t="shared" ref="E1025" si="1967">plan_id</f>
        <v>1536</v>
      </c>
      <c r="F1025" s="38">
        <f t="shared" ca="1" si="1817"/>
        <v>2007</v>
      </c>
      <c r="G1025" s="38">
        <f t="shared" ref="G1025" ca="1" si="1968">VLOOKUP(INDIRECT(CHAR(39)&amp;$A1025&amp;CHAR(39)&amp;"!r2c"&amp;$C1025,0),variables,2,0)</f>
        <v>10941</v>
      </c>
      <c r="H1025" s="41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</row>
    <row r="1026" spans="1:8" x14ac:dyDescent="0.3">
      <c r="A1026" s="38" t="s">
        <v>289</v>
      </c>
      <c r="B1026" s="38">
        <f t="shared" si="1926"/>
        <v>10</v>
      </c>
      <c r="C1026" s="38">
        <f t="shared" si="1913"/>
        <v>24</v>
      </c>
      <c r="E1026" s="38">
        <f t="shared" ref="E1026" si="1969">plan_id</f>
        <v>1536</v>
      </c>
      <c r="F1026" s="38">
        <f t="shared" ca="1" si="1817"/>
        <v>2007</v>
      </c>
      <c r="G1026" s="38">
        <f t="shared" ref="G1026" ca="1" si="1970">VLOOKUP(INDIRECT(CHAR(39)&amp;$A1026&amp;CHAR(39)&amp;"!r2c"&amp;$C1026,0),variables,2,0)</f>
        <v>10942</v>
      </c>
      <c r="H1026" s="41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38" t="s">
        <v>289</v>
      </c>
      <c r="B1027" s="38">
        <f t="shared" si="1926"/>
        <v>10</v>
      </c>
      <c r="C1027" s="38">
        <f t="shared" si="1913"/>
        <v>25</v>
      </c>
      <c r="E1027" s="38">
        <f t="shared" ref="E1027" si="1971">plan_id</f>
        <v>1536</v>
      </c>
      <c r="F1027" s="38">
        <f t="shared" ca="1" si="1817"/>
        <v>2007</v>
      </c>
      <c r="G1027" s="38">
        <f t="shared" ref="G1027" ca="1" si="1972">VLOOKUP(INDIRECT(CHAR(39)&amp;$A1027&amp;CHAR(39)&amp;"!r2c"&amp;$C1027,0),variables,2,0)</f>
        <v>10701</v>
      </c>
      <c r="H1027" s="4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8" t="s">
        <v>289</v>
      </c>
      <c r="B1028" s="38">
        <f t="shared" si="1926"/>
        <v>10</v>
      </c>
      <c r="C1028" s="38">
        <f t="shared" si="1913"/>
        <v>26</v>
      </c>
      <c r="E1028" s="38">
        <f t="shared" ref="E1028" si="1973">plan_id</f>
        <v>1536</v>
      </c>
      <c r="F1028" s="38">
        <f t="shared" ca="1" si="1817"/>
        <v>2007</v>
      </c>
      <c r="G1028" s="38">
        <f t="shared" ref="G1028" ca="1" si="1974">VLOOKUP(INDIRECT(CHAR(39)&amp;$A1028&amp;CHAR(39)&amp;"!r2c"&amp;$C1028,0),variables,2,0)</f>
        <v>10702</v>
      </c>
      <c r="H1028" s="4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8" t="s">
        <v>289</v>
      </c>
      <c r="B1029" s="38">
        <f t="shared" si="1926"/>
        <v>10</v>
      </c>
      <c r="C1029" s="38">
        <f t="shared" si="1913"/>
        <v>27</v>
      </c>
      <c r="E1029" s="38">
        <f t="shared" ref="E1029" si="1975">plan_id</f>
        <v>1536</v>
      </c>
      <c r="F1029" s="38">
        <f t="shared" ca="1" si="1817"/>
        <v>2007</v>
      </c>
      <c r="G1029" s="38">
        <f t="shared" ref="G1029" ca="1" si="1976">VLOOKUP(INDIRECT(CHAR(39)&amp;$A1029&amp;CHAR(39)&amp;"!r2c"&amp;$C1029,0),variables,2,0)</f>
        <v>10943</v>
      </c>
      <c r="H1029" s="4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8" t="s">
        <v>289</v>
      </c>
      <c r="B1030" s="38">
        <f t="shared" si="1926"/>
        <v>10</v>
      </c>
      <c r="C1030" s="38">
        <f t="shared" si="1913"/>
        <v>28</v>
      </c>
      <c r="E1030" s="38">
        <f t="shared" ref="E1030" si="1977">plan_id</f>
        <v>1536</v>
      </c>
      <c r="F1030" s="38">
        <f t="shared" ca="1" si="1817"/>
        <v>2007</v>
      </c>
      <c r="G1030" s="38">
        <f t="shared" ref="G1030" ca="1" si="1978">VLOOKUP(INDIRECT(CHAR(39)&amp;$A1030&amp;CHAR(39)&amp;"!r2c"&amp;$C1030,0),variables,2,0)</f>
        <v>10944</v>
      </c>
      <c r="H1030" s="41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38" t="s">
        <v>289</v>
      </c>
      <c r="B1031" s="38">
        <f t="shared" si="1926"/>
        <v>10</v>
      </c>
      <c r="C1031" s="38">
        <f t="shared" si="1913"/>
        <v>29</v>
      </c>
      <c r="E1031" s="38">
        <f t="shared" ref="E1031" si="1979">plan_id</f>
        <v>1536</v>
      </c>
      <c r="F1031" s="38">
        <f t="shared" ca="1" si="1817"/>
        <v>2007</v>
      </c>
      <c r="G1031" s="38">
        <f t="shared" ref="G1031" ca="1" si="1980">VLOOKUP(INDIRECT(CHAR(39)&amp;$A1031&amp;CHAR(39)&amp;"!r2c"&amp;$C1031,0),variables,2,0)</f>
        <v>10945</v>
      </c>
      <c r="H1031" s="41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38" t="s">
        <v>289</v>
      </c>
      <c r="B1032" s="38">
        <f t="shared" si="1926"/>
        <v>10</v>
      </c>
      <c r="C1032" s="38">
        <f t="shared" si="1913"/>
        <v>30</v>
      </c>
      <c r="E1032" s="38">
        <f t="shared" ref="E1032" si="1981">plan_id</f>
        <v>1536</v>
      </c>
      <c r="F1032" s="38">
        <f t="shared" ca="1" si="1817"/>
        <v>2007</v>
      </c>
      <c r="G1032" s="38">
        <f t="shared" ref="G1032" ca="1" si="1982">VLOOKUP(INDIRECT(CHAR(39)&amp;$A1032&amp;CHAR(39)&amp;"!r2c"&amp;$C1032,0),variables,2,0)</f>
        <v>10947</v>
      </c>
      <c r="H1032" s="4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8" t="s">
        <v>289</v>
      </c>
      <c r="B1033" s="38">
        <f t="shared" si="1926"/>
        <v>10</v>
      </c>
      <c r="C1033" s="38">
        <f t="shared" si="1913"/>
        <v>31</v>
      </c>
      <c r="E1033" s="38">
        <f t="shared" ref="E1033" si="1983">plan_id</f>
        <v>1536</v>
      </c>
      <c r="F1033" s="38">
        <f t="shared" ca="1" si="1817"/>
        <v>2007</v>
      </c>
      <c r="G1033" s="38">
        <f t="shared" ref="G1033" ca="1" si="1984">VLOOKUP(INDIRECT(CHAR(39)&amp;$A1033&amp;CHAR(39)&amp;"!r2c"&amp;$C1033,0),variables,2,0)</f>
        <v>10948</v>
      </c>
      <c r="H1033" s="41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38" t="s">
        <v>289</v>
      </c>
      <c r="B1034" s="38">
        <f t="shared" si="1926"/>
        <v>10</v>
      </c>
      <c r="C1034" s="38">
        <f t="shared" si="1913"/>
        <v>32</v>
      </c>
      <c r="E1034" s="38">
        <f t="shared" ref="E1034" si="1985">plan_id</f>
        <v>1536</v>
      </c>
      <c r="F1034" s="38">
        <f t="shared" ca="1" si="1817"/>
        <v>2007</v>
      </c>
      <c r="G1034" s="38">
        <f t="shared" ref="G1034" ca="1" si="1986">VLOOKUP(INDIRECT(CHAR(39)&amp;$A1034&amp;CHAR(39)&amp;"!r2c"&amp;$C1034,0),variables,2,0)</f>
        <v>10949</v>
      </c>
      <c r="H1034" s="41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38" t="s">
        <v>289</v>
      </c>
      <c r="B1035" s="38">
        <f t="shared" si="1926"/>
        <v>10</v>
      </c>
      <c r="C1035" s="38">
        <f t="shared" si="1913"/>
        <v>33</v>
      </c>
      <c r="E1035" s="38">
        <f t="shared" ref="E1035" si="1987">plan_id</f>
        <v>1536</v>
      </c>
      <c r="F1035" s="38">
        <f t="shared" ca="1" si="1817"/>
        <v>2007</v>
      </c>
      <c r="G1035" s="38">
        <f t="shared" ref="G1035" ca="1" si="1988">VLOOKUP(INDIRECT(CHAR(39)&amp;$A1035&amp;CHAR(39)&amp;"!r2c"&amp;$C1035,0),variables,2,0)</f>
        <v>10951</v>
      </c>
      <c r="H1035" s="41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38" t="s">
        <v>289</v>
      </c>
      <c r="B1036" s="38">
        <f t="shared" si="1926"/>
        <v>10</v>
      </c>
      <c r="C1036" s="38">
        <f t="shared" si="1913"/>
        <v>34</v>
      </c>
      <c r="E1036" s="38">
        <f t="shared" ref="E1036" si="1989">plan_id</f>
        <v>1536</v>
      </c>
      <c r="F1036" s="38">
        <f t="shared" ca="1" si="1817"/>
        <v>2007</v>
      </c>
      <c r="G1036" s="38">
        <f t="shared" ref="G1036" ca="1" si="1990">VLOOKUP(INDIRECT(CHAR(39)&amp;$A1036&amp;CHAR(39)&amp;"!r2c"&amp;$C1036,0),variables,2,0)</f>
        <v>10950</v>
      </c>
      <c r="H1036" s="4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8" t="s">
        <v>289</v>
      </c>
      <c r="B1037" s="38">
        <f t="shared" si="1926"/>
        <v>10</v>
      </c>
      <c r="C1037" s="38">
        <f t="shared" si="1913"/>
        <v>35</v>
      </c>
      <c r="E1037" s="38">
        <f t="shared" ref="E1037" si="1991">plan_id</f>
        <v>1536</v>
      </c>
      <c r="F1037" s="38">
        <f t="shared" ca="1" si="1817"/>
        <v>2007</v>
      </c>
      <c r="G1037" s="38">
        <f t="shared" ref="G1037" ca="1" si="1992">VLOOKUP(INDIRECT(CHAR(39)&amp;$A1037&amp;CHAR(39)&amp;"!r2c"&amp;$C1037,0),variables,2,0)</f>
        <v>10954</v>
      </c>
      <c r="H1037" s="4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8" t="s">
        <v>289</v>
      </c>
      <c r="B1038" s="38">
        <f t="shared" si="1926"/>
        <v>10</v>
      </c>
      <c r="C1038" s="38">
        <f t="shared" si="1913"/>
        <v>36</v>
      </c>
      <c r="E1038" s="38">
        <f t="shared" ref="E1038" si="1993">plan_id</f>
        <v>1536</v>
      </c>
      <c r="F1038" s="38">
        <f t="shared" ca="1" si="1817"/>
        <v>2007</v>
      </c>
      <c r="G1038" s="38">
        <f t="shared" ref="G1038" ca="1" si="1994">VLOOKUP(INDIRECT(CHAR(39)&amp;$A1038&amp;CHAR(39)&amp;"!r2c"&amp;$C1038,0),variables,2,0)</f>
        <v>10955</v>
      </c>
      <c r="H1038" s="4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38" t="s">
        <v>289</v>
      </c>
      <c r="B1039" s="38">
        <f t="shared" si="1926"/>
        <v>10</v>
      </c>
      <c r="C1039" s="38">
        <f t="shared" si="1913"/>
        <v>37</v>
      </c>
      <c r="E1039" s="38">
        <f t="shared" ref="E1039" si="1995">plan_id</f>
        <v>1536</v>
      </c>
      <c r="F1039" s="38">
        <f t="shared" ca="1" si="1817"/>
        <v>2007</v>
      </c>
      <c r="G1039" s="38">
        <f t="shared" ref="G1039" ca="1" si="1996">VLOOKUP(INDIRECT(CHAR(39)&amp;$A1039&amp;CHAR(39)&amp;"!r2c"&amp;$C1039,0),variables,2,0)</f>
        <v>10956</v>
      </c>
      <c r="H1039" s="41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4%-4.5%</v>
      </c>
    </row>
    <row r="1040" spans="1:8" x14ac:dyDescent="0.3">
      <c r="A1040" s="38" t="s">
        <v>289</v>
      </c>
      <c r="B1040" s="38">
        <f t="shared" si="1926"/>
        <v>10</v>
      </c>
      <c r="C1040" s="38">
        <f t="shared" si="1913"/>
        <v>38</v>
      </c>
      <c r="E1040" s="38">
        <f t="shared" ref="E1040" si="1997">plan_id</f>
        <v>1536</v>
      </c>
      <c r="F1040" s="38">
        <f t="shared" ca="1" si="1817"/>
        <v>2007</v>
      </c>
      <c r="G1040" s="38">
        <f t="shared" ref="G1040" ca="1" si="1998">VLOOKUP(INDIRECT(CHAR(39)&amp;$A1040&amp;CHAR(39)&amp;"!r2c"&amp;$C1040,0),variables,2,0)</f>
        <v>10959</v>
      </c>
      <c r="H1040" s="41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4.7%-7%</v>
      </c>
    </row>
    <row r="1041" spans="1:8" x14ac:dyDescent="0.3">
      <c r="A1041" s="38" t="s">
        <v>289</v>
      </c>
      <c r="B1041" s="38">
        <f t="shared" si="1926"/>
        <v>10</v>
      </c>
      <c r="C1041" s="38">
        <f t="shared" si="1913"/>
        <v>39</v>
      </c>
      <c r="E1041" s="38">
        <f t="shared" ref="E1041" si="1999">plan_id</f>
        <v>1536</v>
      </c>
      <c r="F1041" s="38">
        <f t="shared" ca="1" si="1817"/>
        <v>2007</v>
      </c>
      <c r="G1041" s="38">
        <f t="shared" ref="G1041" ca="1" si="2000">VLOOKUP(INDIRECT(CHAR(39)&amp;$A1041&amp;CHAR(39)&amp;"!r2c"&amp;$C1041,0),variables,2,0)</f>
        <v>10962</v>
      </c>
      <c r="H1041" s="41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no.34-35</v>
      </c>
    </row>
    <row r="1042" spans="1:8" x14ac:dyDescent="0.3">
      <c r="A1042" s="38" t="s">
        <v>289</v>
      </c>
      <c r="B1042" s="38">
        <f t="shared" si="1926"/>
        <v>10</v>
      </c>
      <c r="C1042" s="38">
        <f t="shared" si="1913"/>
        <v>40</v>
      </c>
      <c r="E1042" s="38">
        <f t="shared" ref="E1042" si="2001">plan_id</f>
        <v>1536</v>
      </c>
      <c r="F1042" s="38">
        <f t="shared" ca="1" si="1817"/>
        <v>2007</v>
      </c>
      <c r="G1042" s="38">
        <f t="shared" ref="G1042" ca="1" si="2002">VLOOKUP(INDIRECT(CHAR(39)&amp;$A1042&amp;CHAR(39)&amp;"!r2c"&amp;$C1042,0),variables,2,0)</f>
        <v>10964</v>
      </c>
      <c r="H1042" s="41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no.36</v>
      </c>
    </row>
    <row r="1043" spans="1:8" x14ac:dyDescent="0.3">
      <c r="A1043" s="38" t="s">
        <v>289</v>
      </c>
      <c r="B1043" s="38">
        <f t="shared" si="1926"/>
        <v>10</v>
      </c>
      <c r="C1043" s="38">
        <f t="shared" si="1913"/>
        <v>41</v>
      </c>
      <c r="E1043" s="38">
        <f t="shared" ref="E1043" si="2003">plan_id</f>
        <v>1536</v>
      </c>
      <c r="F1043" s="38">
        <f t="shared" ca="1" si="1817"/>
        <v>2007</v>
      </c>
      <c r="G1043" s="38">
        <f t="shared" ref="G1043" ca="1" si="2004">VLOOKUP(INDIRECT(CHAR(39)&amp;$A1043&amp;CHAR(39)&amp;"!r2c"&amp;$C1043,0),variables,2,0)</f>
        <v>10967</v>
      </c>
      <c r="H1043" s="41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</row>
    <row r="1044" spans="1:8" x14ac:dyDescent="0.3">
      <c r="A1044" s="38" t="s">
        <v>289</v>
      </c>
      <c r="B1044" s="38">
        <f t="shared" si="1926"/>
        <v>10</v>
      </c>
      <c r="C1044" s="38">
        <f t="shared" si="1913"/>
        <v>42</v>
      </c>
      <c r="E1044" s="38">
        <f t="shared" ref="E1044" si="2005">plan_id</f>
        <v>1536</v>
      </c>
      <c r="F1044" s="38">
        <f t="shared" ca="1" si="1817"/>
        <v>2007</v>
      </c>
      <c r="G1044" s="38">
        <f t="shared" ref="G1044" ca="1" si="2006">VLOOKUP(INDIRECT(CHAR(39)&amp;$A1044&amp;CHAR(39)&amp;"!r2c"&amp;$C1044,0),variables,2,0)</f>
        <v>10968</v>
      </c>
      <c r="H1044" s="4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38" t="s">
        <v>289</v>
      </c>
      <c r="B1045" s="38">
        <f t="shared" si="1926"/>
        <v>10</v>
      </c>
      <c r="C1045" s="38">
        <f t="shared" si="1913"/>
        <v>43</v>
      </c>
      <c r="E1045" s="38">
        <f t="shared" ref="E1045" si="2007">plan_id</f>
        <v>1536</v>
      </c>
      <c r="F1045" s="38">
        <f t="shared" ref="F1045:F1137" ca="1" si="2008">INDIRECT(CHAR(39)&amp;$A1045&amp;CHAR(39)&amp;"!r"&amp;$B1045&amp;"c2",0)</f>
        <v>2007</v>
      </c>
      <c r="G1045" s="38">
        <f t="shared" ref="G1045" ca="1" si="2009">VLOOKUP(INDIRECT(CHAR(39)&amp;$A1045&amp;CHAR(39)&amp;"!r2c"&amp;$C1045,0),variables,2,0)</f>
        <v>10969</v>
      </c>
      <c r="H1045" s="4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8" t="s">
        <v>289</v>
      </c>
      <c r="B1046" s="38">
        <f t="shared" si="1926"/>
        <v>10</v>
      </c>
      <c r="C1046" s="38">
        <f t="shared" si="1913"/>
        <v>44</v>
      </c>
      <c r="E1046" s="38">
        <f t="shared" ref="E1046" si="2010">plan_id</f>
        <v>1536</v>
      </c>
      <c r="F1046" s="38">
        <f t="shared" ca="1" si="2008"/>
        <v>2007</v>
      </c>
      <c r="G1046" s="38">
        <f t="shared" ref="G1046" ca="1" si="2011">VLOOKUP(INDIRECT(CHAR(39)&amp;$A1046&amp;CHAR(39)&amp;"!r2c"&amp;$C1046,0),variables,2,0)</f>
        <v>10970</v>
      </c>
      <c r="H1046" s="4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8" t="s">
        <v>289</v>
      </c>
      <c r="B1047" s="38">
        <f t="shared" si="1926"/>
        <v>10</v>
      </c>
      <c r="C1047" s="38">
        <f t="shared" si="1913"/>
        <v>45</v>
      </c>
      <c r="E1047" s="38">
        <f t="shared" ref="E1047" si="2012">plan_id</f>
        <v>1536</v>
      </c>
      <c r="F1047" s="38">
        <f t="shared" ca="1" si="2008"/>
        <v>2007</v>
      </c>
      <c r="G1047" s="38">
        <f t="shared" ref="G1047" ca="1" si="2013">VLOOKUP(INDIRECT(CHAR(39)&amp;$A1047&amp;CHAR(39)&amp;"!r2c"&amp;$C1047,0),variables,2,0)</f>
        <v>10971</v>
      </c>
      <c r="H1047" s="4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8" t="s">
        <v>289</v>
      </c>
      <c r="B1048" s="38">
        <f t="shared" si="1926"/>
        <v>10</v>
      </c>
      <c r="C1048" s="38">
        <f t="shared" si="1913"/>
        <v>46</v>
      </c>
      <c r="E1048" s="38">
        <f t="shared" ref="E1048" si="2014">plan_id</f>
        <v>1536</v>
      </c>
      <c r="F1048" s="38">
        <f t="shared" ca="1" si="2008"/>
        <v>2007</v>
      </c>
      <c r="G1048" s="38">
        <f t="shared" ref="G1048" ca="1" si="2015">VLOOKUP(INDIRECT(CHAR(39)&amp;$A1048&amp;CHAR(39)&amp;"!r2c"&amp;$C1048,0),variables,2,0)</f>
        <v>10972</v>
      </c>
      <c r="H1048" s="41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 of Payroll, Open Period</v>
      </c>
    </row>
    <row r="1049" spans="1:8" x14ac:dyDescent="0.3">
      <c r="A1049" s="38" t="s">
        <v>289</v>
      </c>
      <c r="B1049" s="38">
        <f t="shared" si="1926"/>
        <v>10</v>
      </c>
      <c r="C1049" s="38">
        <f t="shared" si="1913"/>
        <v>47</v>
      </c>
      <c r="E1049" s="38">
        <f t="shared" ref="E1049" si="2016">plan_id</f>
        <v>1536</v>
      </c>
      <c r="F1049" s="38">
        <f t="shared" ca="1" si="2008"/>
        <v>2007</v>
      </c>
      <c r="G1049" s="38">
        <f t="shared" ref="G1049" ca="1" si="2017">VLOOKUP(INDIRECT(CHAR(39)&amp;$A1049&amp;CHAR(39)&amp;"!r2c"&amp;$C1049,0),variables,2,0)</f>
        <v>10973</v>
      </c>
      <c r="H1049" s="41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 years</v>
      </c>
    </row>
    <row r="1050" spans="1:8" x14ac:dyDescent="0.3">
      <c r="A1050" s="38" t="s">
        <v>289</v>
      </c>
      <c r="B1050" s="38">
        <f t="shared" si="1926"/>
        <v>10</v>
      </c>
      <c r="C1050" s="38">
        <f t="shared" si="1913"/>
        <v>48</v>
      </c>
      <c r="E1050" s="38">
        <f t="shared" ref="E1050" si="2018">plan_id</f>
        <v>1536</v>
      </c>
      <c r="F1050" s="38">
        <f t="shared" ca="1" si="2008"/>
        <v>2007</v>
      </c>
      <c r="G1050" s="38">
        <f t="shared" ref="G1050" ca="1" si="2019">VLOOKUP(INDIRECT(CHAR(39)&amp;$A1050&amp;CHAR(39)&amp;"!r2c"&amp;$C1050,0),variables,2,0)</f>
        <v>10975</v>
      </c>
      <c r="H1050" s="4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38" t="s">
        <v>289</v>
      </c>
      <c r="B1051" s="38">
        <f t="shared" si="1926"/>
        <v>10</v>
      </c>
      <c r="C1051" s="38">
        <f t="shared" si="1913"/>
        <v>49</v>
      </c>
      <c r="E1051" s="38">
        <f t="shared" ref="E1051" si="2020">plan_id</f>
        <v>1536</v>
      </c>
      <c r="F1051" s="38">
        <f t="shared" ca="1" si="2008"/>
        <v>2007</v>
      </c>
      <c r="G1051" s="38">
        <f t="shared" ref="G1051" ca="1" si="2021">VLOOKUP(INDIRECT(CHAR(39)&amp;$A1051&amp;CHAR(39)&amp;"!r2c"&amp;$C1051,0),variables,2,0)</f>
        <v>10976</v>
      </c>
      <c r="H1051" s="4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38" t="s">
        <v>289</v>
      </c>
      <c r="B1052" s="38">
        <f t="shared" si="1926"/>
        <v>10</v>
      </c>
      <c r="C1052" s="38">
        <f t="shared" si="1913"/>
        <v>50</v>
      </c>
      <c r="E1052" s="38">
        <f t="shared" ref="E1052" si="2022">plan_id</f>
        <v>1536</v>
      </c>
      <c r="F1052" s="38">
        <f t="shared" ca="1" si="2008"/>
        <v>2007</v>
      </c>
      <c r="G1052" s="38">
        <f t="shared" ref="G1052" ca="1" si="2023">VLOOKUP(INDIRECT(CHAR(39)&amp;$A1052&amp;CHAR(39)&amp;"!r2c"&amp;$C1052,0),variables,2,0)</f>
        <v>10977</v>
      </c>
      <c r="H1052" s="4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8" t="s">
        <v>289</v>
      </c>
      <c r="B1053" s="38">
        <f t="shared" si="1926"/>
        <v>10</v>
      </c>
      <c r="C1053" s="38">
        <f t="shared" si="1913"/>
        <v>51</v>
      </c>
      <c r="E1053" s="38">
        <f t="shared" ref="E1053" si="2024">plan_id</f>
        <v>1536</v>
      </c>
      <c r="F1053" s="38">
        <f t="shared" ca="1" si="2008"/>
        <v>2007</v>
      </c>
      <c r="G1053" s="38">
        <f t="shared" ref="G1053" ca="1" si="2025">VLOOKUP(INDIRECT(CHAR(39)&amp;$A1053&amp;CHAR(39)&amp;"!r2c"&amp;$C1053,0),variables,2,0)</f>
        <v>10978</v>
      </c>
      <c r="H1053" s="4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38" t="s">
        <v>289</v>
      </c>
      <c r="B1054" s="38">
        <f t="shared" si="1926"/>
        <v>10</v>
      </c>
      <c r="C1054" s="38">
        <f t="shared" si="1913"/>
        <v>52</v>
      </c>
      <c r="E1054" s="38">
        <f t="shared" ref="E1054" si="2026">plan_id</f>
        <v>1536</v>
      </c>
      <c r="F1054" s="38">
        <f t="shared" ca="1" si="2008"/>
        <v>2007</v>
      </c>
      <c r="G1054" s="38">
        <f t="shared" ref="G1054" ca="1" si="2027">VLOOKUP(INDIRECT(CHAR(39)&amp;$A1054&amp;CHAR(39)&amp;"!r2c"&amp;$C1054,0),variables,2,0)</f>
        <v>10979</v>
      </c>
      <c r="H1054" s="41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38" t="s">
        <v>289</v>
      </c>
      <c r="B1055" s="38">
        <f t="shared" si="1926"/>
        <v>10</v>
      </c>
      <c r="C1055" s="38">
        <f t="shared" si="1913"/>
        <v>53</v>
      </c>
      <c r="E1055" s="38">
        <f t="shared" ref="E1055" si="2028">plan_id</f>
        <v>1536</v>
      </c>
      <c r="F1055" s="38">
        <f t="shared" ca="1" si="2008"/>
        <v>2007</v>
      </c>
      <c r="G1055" s="38">
        <f t="shared" ref="G1055" ca="1" si="2029">VLOOKUP(INDIRECT(CHAR(39)&amp;$A1055&amp;CHAR(39)&amp;"!r2c"&amp;$C1055,0),variables,2,0)</f>
        <v>10980</v>
      </c>
      <c r="H1055" s="4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0.15840000000000001</v>
      </c>
    </row>
    <row r="1056" spans="1:8" x14ac:dyDescent="0.3">
      <c r="A1056" s="38" t="s">
        <v>289</v>
      </c>
      <c r="B1056" s="38">
        <f t="shared" si="1926"/>
        <v>10</v>
      </c>
      <c r="C1056" s="38">
        <f t="shared" si="1913"/>
        <v>54</v>
      </c>
      <c r="E1056" s="38">
        <f t="shared" ref="E1056" si="2030">plan_id</f>
        <v>1536</v>
      </c>
      <c r="F1056" s="38">
        <f t="shared" ca="1" si="2008"/>
        <v>2007</v>
      </c>
      <c r="G1056" s="38">
        <f t="shared" ref="G1056" ca="1" si="2031">VLOOKUP(INDIRECT(CHAR(39)&amp;$A1056&amp;CHAR(39)&amp;"!r2c"&amp;$C1056,0),variables,2,0)</f>
        <v>10981</v>
      </c>
      <c r="H1056" s="4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0.1963</v>
      </c>
    </row>
    <row r="1057" spans="1:8" x14ac:dyDescent="0.3">
      <c r="A1057" s="38" t="s">
        <v>289</v>
      </c>
      <c r="B1057" s="38">
        <f t="shared" si="1926"/>
        <v>10</v>
      </c>
      <c r="C1057" s="38">
        <f t="shared" si="1913"/>
        <v>55</v>
      </c>
      <c r="E1057" s="38">
        <f t="shared" ref="E1057" si="2032">plan_id</f>
        <v>1536</v>
      </c>
      <c r="F1057" s="38">
        <f t="shared" ca="1" si="2008"/>
        <v>2007</v>
      </c>
      <c r="G1057" s="38">
        <f t="shared" ref="G1057" ca="1" si="2033">VLOOKUP(INDIRECT(CHAR(39)&amp;$A1057&amp;CHAR(39)&amp;"!r2c"&amp;$C1057,0),variables,2,0)</f>
        <v>10706</v>
      </c>
      <c r="H1057" s="4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5.7203863468057196E-4</v>
      </c>
    </row>
    <row r="1058" spans="1:8" x14ac:dyDescent="0.3">
      <c r="A1058" s="38" t="s">
        <v>289</v>
      </c>
      <c r="B1058" s="38">
        <f t="shared" si="1926"/>
        <v>10</v>
      </c>
      <c r="C1058" s="38">
        <f t="shared" si="1913"/>
        <v>56</v>
      </c>
      <c r="E1058" s="38">
        <f t="shared" ref="E1058" si="2034">plan_id</f>
        <v>1536</v>
      </c>
      <c r="F1058" s="38">
        <f t="shared" ca="1" si="2008"/>
        <v>2007</v>
      </c>
      <c r="G1058" s="38">
        <f t="shared" ref="G1058" ca="1" si="2035">VLOOKUP(INDIRECT(CHAR(39)&amp;$A1058&amp;CHAR(39)&amp;"!r2c"&amp;$C1058,0),variables,2,0)</f>
        <v>10983</v>
      </c>
      <c r="H1058" s="41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38" t="s">
        <v>289</v>
      </c>
      <c r="B1059" s="38">
        <f t="shared" si="1926"/>
        <v>10</v>
      </c>
      <c r="C1059" s="38">
        <f t="shared" si="1913"/>
        <v>57</v>
      </c>
      <c r="E1059" s="38">
        <f t="shared" ref="E1059" si="2036">plan_id</f>
        <v>1536</v>
      </c>
      <c r="F1059" s="38">
        <f t="shared" ca="1" si="2008"/>
        <v>2007</v>
      </c>
      <c r="G1059" s="38">
        <f t="shared" ref="G1059" ca="1" si="2037">VLOOKUP(INDIRECT(CHAR(39)&amp;$A1059&amp;CHAR(39)&amp;"!r2c"&amp;$C1059,0),variables,2,0)</f>
        <v>10989</v>
      </c>
      <c r="H1059" s="4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1503137900</v>
      </c>
    </row>
    <row r="1060" spans="1:8" x14ac:dyDescent="0.3">
      <c r="A1060" s="38" t="s">
        <v>289</v>
      </c>
      <c r="B1060" s="38">
        <f t="shared" si="1926"/>
        <v>10</v>
      </c>
      <c r="C1060" s="38">
        <f t="shared" si="1913"/>
        <v>58</v>
      </c>
      <c r="E1060" s="38">
        <f t="shared" ref="E1060" si="2038">plan_id</f>
        <v>1536</v>
      </c>
      <c r="F1060" s="38">
        <f t="shared" ca="1" si="2008"/>
        <v>2007</v>
      </c>
      <c r="G1060" s="38">
        <f t="shared" ref="G1060" ca="1" si="2039">VLOOKUP(INDIRECT(CHAR(39)&amp;$A1060&amp;CHAR(39)&amp;"!r2c"&amp;$C1060,0),variables,2,0)</f>
        <v>10990</v>
      </c>
      <c r="H1060" s="4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1609168600</v>
      </c>
    </row>
    <row r="1061" spans="1:8" x14ac:dyDescent="0.3">
      <c r="A1061" s="38" t="s">
        <v>289</v>
      </c>
      <c r="B1061" s="38">
        <f t="shared" si="1926"/>
        <v>10</v>
      </c>
      <c r="C1061" s="38">
        <f t="shared" si="1913"/>
        <v>59</v>
      </c>
      <c r="E1061" s="38">
        <f t="shared" ref="E1061" si="2040">plan_id</f>
        <v>1536</v>
      </c>
      <c r="F1061" s="38">
        <f t="shared" ca="1" si="2008"/>
        <v>2007</v>
      </c>
      <c r="G1061" s="38">
        <f t="shared" ref="G1061" ca="1" si="2041">VLOOKUP(INDIRECT(CHAR(39)&amp;$A1061&amp;CHAR(39)&amp;"!r2c"&amp;$C1061,0),variables,2,0)</f>
        <v>10991</v>
      </c>
      <c r="H1061" s="4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106030700</v>
      </c>
    </row>
    <row r="1062" spans="1:8" x14ac:dyDescent="0.3">
      <c r="A1062" s="38" t="s">
        <v>289</v>
      </c>
      <c r="B1062" s="38">
        <f t="shared" si="1926"/>
        <v>10</v>
      </c>
      <c r="C1062" s="38">
        <f t="shared" si="1913"/>
        <v>60</v>
      </c>
      <c r="E1062" s="38">
        <f t="shared" ref="E1062" si="2042">plan_id</f>
        <v>1536</v>
      </c>
      <c r="F1062" s="38">
        <f t="shared" ca="1" si="2008"/>
        <v>2007</v>
      </c>
      <c r="G1062" s="38">
        <f t="shared" ref="G1062" ca="1" si="2043">VLOOKUP(INDIRECT(CHAR(39)&amp;$A1062&amp;CHAR(39)&amp;"!r2c"&amp;$C1062,0),variables,2,0)</f>
        <v>10992</v>
      </c>
      <c r="H1062" s="4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0.93400000000000005</v>
      </c>
    </row>
    <row r="1063" spans="1:8" x14ac:dyDescent="0.3">
      <c r="A1063" s="38" t="s">
        <v>289</v>
      </c>
      <c r="B1063" s="38">
        <f t="shared" si="1926"/>
        <v>10</v>
      </c>
      <c r="C1063" s="38">
        <f t="shared" ref="C1063:C1126" si="2044">C972</f>
        <v>61</v>
      </c>
      <c r="E1063" s="38">
        <f t="shared" ref="E1063" si="2045">plan_id</f>
        <v>1536</v>
      </c>
      <c r="F1063" s="38">
        <f t="shared" ca="1" si="2008"/>
        <v>2007</v>
      </c>
      <c r="G1063" s="38">
        <f t="shared" ref="G1063" ca="1" si="2046">VLOOKUP(INDIRECT(CHAR(39)&amp;$A1063&amp;CHAR(39)&amp;"!r2c"&amp;$C1063,0),variables,2,0)</f>
        <v>10993</v>
      </c>
      <c r="H1063" s="4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582286825</v>
      </c>
    </row>
    <row r="1064" spans="1:8" x14ac:dyDescent="0.3">
      <c r="A1064" s="38" t="s">
        <v>289</v>
      </c>
      <c r="B1064" s="38">
        <f t="shared" si="1926"/>
        <v>10</v>
      </c>
      <c r="C1064" s="38">
        <f t="shared" si="2044"/>
        <v>62</v>
      </c>
      <c r="E1064" s="38">
        <f t="shared" ref="E1064" si="2047">plan_id</f>
        <v>1536</v>
      </c>
      <c r="F1064" s="38">
        <f t="shared" ca="1" si="2008"/>
        <v>2007</v>
      </c>
      <c r="G1064" s="38">
        <f t="shared" ref="G1064" ca="1" si="2048">VLOOKUP(INDIRECT(CHAR(39)&amp;$A1064&amp;CHAR(39)&amp;"!r2c"&amp;$C1064,0),variables,2,0)</f>
        <v>10801</v>
      </c>
      <c r="H1064" s="4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8" t="s">
        <v>289</v>
      </c>
      <c r="B1065" s="38">
        <f t="shared" si="1926"/>
        <v>10</v>
      </c>
      <c r="C1065" s="38">
        <f t="shared" si="2044"/>
        <v>63</v>
      </c>
      <c r="E1065" s="38">
        <f t="shared" ref="E1065" si="2049">plan_id</f>
        <v>1536</v>
      </c>
      <c r="F1065" s="38">
        <f t="shared" ca="1" si="2008"/>
        <v>2007</v>
      </c>
      <c r="G1065" s="38">
        <f t="shared" ref="G1065" ca="1" si="2050">VLOOKUP(INDIRECT(CHAR(39)&amp;$A1065&amp;CHAR(39)&amp;"!r2c"&amp;$C1065,0),variables,2,0)</f>
        <v>10802</v>
      </c>
      <c r="H1065" s="4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8" t="s">
        <v>289</v>
      </c>
      <c r="B1066" s="38">
        <f t="shared" si="1926"/>
        <v>10</v>
      </c>
      <c r="C1066" s="38">
        <f t="shared" si="2044"/>
        <v>64</v>
      </c>
      <c r="E1066" s="38">
        <f t="shared" ref="E1066" si="2051">plan_id</f>
        <v>1536</v>
      </c>
      <c r="F1066" s="38">
        <f t="shared" ca="1" si="2008"/>
        <v>2007</v>
      </c>
      <c r="G1066" s="38">
        <f t="shared" ref="G1066" ca="1" si="2052">VLOOKUP(INDIRECT(CHAR(39)&amp;$A1066&amp;CHAR(39)&amp;"!r2c"&amp;$C1066,0),variables,2,0)</f>
        <v>10803</v>
      </c>
      <c r="H1066" s="4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8" t="s">
        <v>289</v>
      </c>
      <c r="B1067" s="38">
        <f t="shared" si="1926"/>
        <v>10</v>
      </c>
      <c r="C1067" s="38">
        <f t="shared" si="2044"/>
        <v>65</v>
      </c>
      <c r="E1067" s="38">
        <f t="shared" ref="E1067" si="2053">plan_id</f>
        <v>1536</v>
      </c>
      <c r="F1067" s="38">
        <f t="shared" ca="1" si="2008"/>
        <v>2007</v>
      </c>
      <c r="G1067" s="38">
        <f t="shared" ref="G1067" ca="1" si="2054">VLOOKUP(INDIRECT(CHAR(39)&amp;$A1067&amp;CHAR(39)&amp;"!r2c"&amp;$C1067,0),variables,2,0)</f>
        <v>10804</v>
      </c>
      <c r="H1067" s="4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8" t="s">
        <v>289</v>
      </c>
      <c r="B1068" s="38">
        <f t="shared" si="1926"/>
        <v>10</v>
      </c>
      <c r="C1068" s="38">
        <f t="shared" si="2044"/>
        <v>66</v>
      </c>
      <c r="E1068" s="38">
        <f t="shared" ref="E1068" si="2055">plan_id</f>
        <v>1536</v>
      </c>
      <c r="F1068" s="38">
        <f t="shared" ca="1" si="2008"/>
        <v>2007</v>
      </c>
      <c r="G1068" s="38">
        <f t="shared" ref="G1068" ca="1" si="2056">VLOOKUP(INDIRECT(CHAR(39)&amp;$A1068&amp;CHAR(39)&amp;"!r2c"&amp;$C1068,0),variables,2,0)</f>
        <v>10805</v>
      </c>
      <c r="H1068" s="4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8" t="s">
        <v>289</v>
      </c>
      <c r="B1069" s="38">
        <f t="shared" ref="B1069" si="2057">B1004+1</f>
        <v>10</v>
      </c>
      <c r="C1069" s="38">
        <f t="shared" si="2044"/>
        <v>67</v>
      </c>
      <c r="E1069" s="38">
        <f t="shared" ref="E1069" si="2058">plan_id</f>
        <v>1536</v>
      </c>
      <c r="F1069" s="38">
        <f t="shared" ca="1" si="2008"/>
        <v>2007</v>
      </c>
      <c r="G1069" s="38">
        <f t="shared" ref="G1069" ca="1" si="2059">VLOOKUP(INDIRECT(CHAR(39)&amp;$A1069&amp;CHAR(39)&amp;"!r2c"&amp;$C1069,0),variables,2,0)</f>
        <v>10806</v>
      </c>
      <c r="H1069" s="4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8" t="s">
        <v>289</v>
      </c>
      <c r="B1070" s="38">
        <f>B1069</f>
        <v>10</v>
      </c>
      <c r="C1070" s="38">
        <f t="shared" si="2044"/>
        <v>68</v>
      </c>
      <c r="E1070" s="38">
        <f t="shared" ref="E1070" si="2060">plan_id</f>
        <v>1536</v>
      </c>
      <c r="F1070" s="38">
        <f t="shared" ca="1" si="2008"/>
        <v>2007</v>
      </c>
      <c r="G1070" s="38">
        <f t="shared" ref="G1070" ca="1" si="2061">VLOOKUP(INDIRECT(CHAR(39)&amp;$A1070&amp;CHAR(39)&amp;"!r2c"&amp;$C1070,0),variables,2,0)</f>
        <v>10807</v>
      </c>
      <c r="H1070" s="4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8" t="s">
        <v>289</v>
      </c>
      <c r="B1071" s="38">
        <f t="shared" ref="B1071:B1095" si="2062">B1070</f>
        <v>10</v>
      </c>
      <c r="C1071" s="38">
        <f t="shared" si="2044"/>
        <v>69</v>
      </c>
      <c r="E1071" s="38">
        <f t="shared" ref="E1071" si="2063">plan_id</f>
        <v>1536</v>
      </c>
      <c r="F1071" s="38">
        <f t="shared" ca="1" si="2008"/>
        <v>2007</v>
      </c>
      <c r="G1071" s="38">
        <f t="shared" ref="G1071" ca="1" si="2064">VLOOKUP(INDIRECT(CHAR(39)&amp;$A1071&amp;CHAR(39)&amp;"!r2c"&amp;$C1071,0),variables,2,0)</f>
        <v>10808</v>
      </c>
      <c r="H1071" s="4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8" t="s">
        <v>289</v>
      </c>
      <c r="B1072" s="38">
        <f t="shared" si="2062"/>
        <v>10</v>
      </c>
      <c r="C1072" s="38">
        <f t="shared" si="2044"/>
        <v>70</v>
      </c>
      <c r="E1072" s="38">
        <f t="shared" ref="E1072" si="2065">plan_id</f>
        <v>1536</v>
      </c>
      <c r="F1072" s="38">
        <f t="shared" ca="1" si="2008"/>
        <v>2007</v>
      </c>
      <c r="G1072" s="38">
        <f t="shared" ref="G1072" ca="1" si="2066">VLOOKUP(INDIRECT(CHAR(39)&amp;$A1072&amp;CHAR(39)&amp;"!r2c"&amp;$C1072,0),variables,2,0)</f>
        <v>10809</v>
      </c>
      <c r="H1072" s="4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8" t="s">
        <v>289</v>
      </c>
      <c r="B1073" s="38">
        <f t="shared" si="2062"/>
        <v>10</v>
      </c>
      <c r="C1073" s="38">
        <f t="shared" si="2044"/>
        <v>71</v>
      </c>
      <c r="E1073" s="38">
        <f t="shared" ref="E1073" si="2067">plan_id</f>
        <v>1536</v>
      </c>
      <c r="F1073" s="38">
        <f t="shared" ca="1" si="2008"/>
        <v>2007</v>
      </c>
      <c r="G1073" s="38">
        <f t="shared" ref="G1073" ca="1" si="2068">VLOOKUP(INDIRECT(CHAR(39)&amp;$A1073&amp;CHAR(39)&amp;"!r2c"&amp;$C1073,0),variables,2,0)</f>
        <v>10810</v>
      </c>
      <c r="H1073" s="4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8" t="s">
        <v>289</v>
      </c>
      <c r="B1074" s="38">
        <f t="shared" si="2062"/>
        <v>10</v>
      </c>
      <c r="C1074" s="38">
        <f t="shared" si="2044"/>
        <v>72</v>
      </c>
      <c r="E1074" s="38">
        <f t="shared" ref="E1074" si="2069">plan_id</f>
        <v>1536</v>
      </c>
      <c r="F1074" s="38">
        <f t="shared" ca="1" si="2008"/>
        <v>2007</v>
      </c>
      <c r="G1074" s="38">
        <f t="shared" ref="G1074" ca="1" si="2070">VLOOKUP(INDIRECT(CHAR(39)&amp;$A1074&amp;CHAR(39)&amp;"!r2c"&amp;$C1074,0),variables,2,0)</f>
        <v>10811</v>
      </c>
      <c r="H1074" s="4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8" t="s">
        <v>289</v>
      </c>
      <c r="B1075" s="38">
        <f t="shared" si="2062"/>
        <v>10</v>
      </c>
      <c r="C1075" s="38">
        <f t="shared" si="2044"/>
        <v>73</v>
      </c>
      <c r="E1075" s="38">
        <f t="shared" ref="E1075" si="2071">plan_id</f>
        <v>1536</v>
      </c>
      <c r="F1075" s="38">
        <f t="shared" ca="1" si="2008"/>
        <v>2007</v>
      </c>
      <c r="G1075" s="38">
        <f t="shared" ref="G1075" ca="1" si="2072">VLOOKUP(INDIRECT(CHAR(39)&amp;$A1075&amp;CHAR(39)&amp;"!r2c"&amp;$C1075,0),variables,2,0)</f>
        <v>10812</v>
      </c>
      <c r="H1075" s="4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8" t="s">
        <v>289</v>
      </c>
      <c r="B1076" s="38">
        <f t="shared" si="2062"/>
        <v>10</v>
      </c>
      <c r="C1076" s="38">
        <f t="shared" si="2044"/>
        <v>74</v>
      </c>
      <c r="E1076" s="38">
        <f t="shared" ref="E1076" si="2073">plan_id</f>
        <v>1536</v>
      </c>
      <c r="F1076" s="38">
        <f t="shared" ca="1" si="2008"/>
        <v>2007</v>
      </c>
      <c r="G1076" s="38">
        <f t="shared" ref="G1076" ca="1" si="2074">VLOOKUP(INDIRECT(CHAR(39)&amp;$A1076&amp;CHAR(39)&amp;"!r2c"&amp;$C1076,0),variables,2,0)</f>
        <v>10813</v>
      </c>
      <c r="H1076" s="4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8" t="s">
        <v>289</v>
      </c>
      <c r="B1077" s="38">
        <f t="shared" si="2062"/>
        <v>10</v>
      </c>
      <c r="C1077" s="38">
        <f t="shared" si="2044"/>
        <v>75</v>
      </c>
      <c r="E1077" s="38">
        <f t="shared" ref="E1077" si="2075">plan_id</f>
        <v>1536</v>
      </c>
      <c r="F1077" s="38">
        <f t="shared" ca="1" si="2008"/>
        <v>2007</v>
      </c>
      <c r="G1077" s="38">
        <f t="shared" ref="G1077" ca="1" si="2076">VLOOKUP(INDIRECT(CHAR(39)&amp;$A1077&amp;CHAR(39)&amp;"!r2c"&amp;$C1077,0),variables,2,0)</f>
        <v>10814</v>
      </c>
      <c r="H1077" s="4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8" t="s">
        <v>289</v>
      </c>
      <c r="B1078" s="38">
        <f t="shared" si="2062"/>
        <v>10</v>
      </c>
      <c r="C1078" s="38">
        <f t="shared" si="2044"/>
        <v>76</v>
      </c>
      <c r="E1078" s="38">
        <f t="shared" ref="E1078" si="2077">plan_id</f>
        <v>1536</v>
      </c>
      <c r="F1078" s="38">
        <f t="shared" ca="1" si="2008"/>
        <v>2007</v>
      </c>
      <c r="G1078" s="38">
        <f t="shared" ref="G1078" ca="1" si="2078">VLOOKUP(INDIRECT(CHAR(39)&amp;$A1078&amp;CHAR(39)&amp;"!r2c"&amp;$C1078,0),variables,2,0)</f>
        <v>10815</v>
      </c>
      <c r="H1078" s="4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8" t="s">
        <v>289</v>
      </c>
      <c r="B1079" s="38">
        <f t="shared" si="2062"/>
        <v>10</v>
      </c>
      <c r="C1079" s="38">
        <f t="shared" si="2044"/>
        <v>77</v>
      </c>
      <c r="E1079" s="38">
        <f t="shared" ref="E1079" si="2079">plan_id</f>
        <v>1536</v>
      </c>
      <c r="F1079" s="38">
        <f t="shared" ca="1" si="2008"/>
        <v>2007</v>
      </c>
      <c r="G1079" s="38">
        <f t="shared" ref="G1079" ca="1" si="2080">VLOOKUP(INDIRECT(CHAR(39)&amp;$A1079&amp;CHAR(39)&amp;"!r2c"&amp;$C1079,0),variables,2,0)</f>
        <v>10816</v>
      </c>
      <c r="H1079" s="4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8" t="s">
        <v>289</v>
      </c>
      <c r="B1080" s="38">
        <f t="shared" si="2062"/>
        <v>10</v>
      </c>
      <c r="C1080" s="38">
        <f t="shared" si="2044"/>
        <v>78</v>
      </c>
      <c r="E1080" s="38">
        <f t="shared" ref="E1080" si="2081">plan_id</f>
        <v>1536</v>
      </c>
      <c r="F1080" s="38">
        <f t="shared" ca="1" si="2008"/>
        <v>2007</v>
      </c>
      <c r="G1080" s="38">
        <f t="shared" ref="G1080" ca="1" si="2082">VLOOKUP(INDIRECT(CHAR(39)&amp;$A1080&amp;CHAR(39)&amp;"!r2c"&amp;$C1080,0),variables,2,0)</f>
        <v>10817</v>
      </c>
      <c r="H1080" s="4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8" t="s">
        <v>289</v>
      </c>
      <c r="B1081" s="38">
        <f t="shared" si="2062"/>
        <v>10</v>
      </c>
      <c r="C1081" s="38">
        <f t="shared" si="2044"/>
        <v>79</v>
      </c>
      <c r="E1081" s="38">
        <f t="shared" ref="E1081" si="2083">plan_id</f>
        <v>1536</v>
      </c>
      <c r="F1081" s="38">
        <f t="shared" ca="1" si="2008"/>
        <v>2007</v>
      </c>
      <c r="G1081" s="38">
        <f t="shared" ref="G1081" ca="1" si="2084">VLOOKUP(INDIRECT(CHAR(39)&amp;$A1081&amp;CHAR(39)&amp;"!r2c"&amp;$C1081,0),variables,2,0)</f>
        <v>10818</v>
      </c>
      <c r="H1081" s="4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8" t="s">
        <v>289</v>
      </c>
      <c r="B1082" s="38">
        <f t="shared" si="2062"/>
        <v>10</v>
      </c>
      <c r="C1082" s="38">
        <f t="shared" si="2044"/>
        <v>80</v>
      </c>
      <c r="E1082" s="38">
        <f t="shared" ref="E1082" si="2085">plan_id</f>
        <v>1536</v>
      </c>
      <c r="F1082" s="38">
        <f t="shared" ca="1" si="2008"/>
        <v>2007</v>
      </c>
      <c r="G1082" s="38">
        <f t="shared" ref="G1082" ca="1" si="2086">VLOOKUP(INDIRECT(CHAR(39)&amp;$A1082&amp;CHAR(39)&amp;"!r2c"&amp;$C1082,0),variables,2,0)</f>
        <v>10819</v>
      </c>
      <c r="H1082" s="4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8" t="s">
        <v>289</v>
      </c>
      <c r="B1083" s="38">
        <f t="shared" si="2062"/>
        <v>10</v>
      </c>
      <c r="C1083" s="38">
        <f t="shared" si="2044"/>
        <v>81</v>
      </c>
      <c r="E1083" s="38">
        <f t="shared" ref="E1083" si="2087">plan_id</f>
        <v>1536</v>
      </c>
      <c r="F1083" s="38">
        <f t="shared" ca="1" si="2008"/>
        <v>2007</v>
      </c>
      <c r="G1083" s="38">
        <f t="shared" ref="G1083" ca="1" si="2088">VLOOKUP(INDIRECT(CHAR(39)&amp;$A1083&amp;CHAR(39)&amp;"!r2c"&amp;$C1083,0),variables,2,0)</f>
        <v>10820</v>
      </c>
      <c r="H1083" s="4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8" t="s">
        <v>289</v>
      </c>
      <c r="B1084" s="38">
        <f t="shared" si="2062"/>
        <v>10</v>
      </c>
      <c r="C1084" s="38">
        <f t="shared" si="2044"/>
        <v>82</v>
      </c>
      <c r="E1084" s="38">
        <f t="shared" ref="E1084" si="2089">plan_id</f>
        <v>1536</v>
      </c>
      <c r="F1084" s="38">
        <f t="shared" ca="1" si="2008"/>
        <v>2007</v>
      </c>
      <c r="G1084" s="38">
        <f t="shared" ref="G1084" ca="1" si="2090">VLOOKUP(INDIRECT(CHAR(39)&amp;$A1084&amp;CHAR(39)&amp;"!r2c"&amp;$C1084,0),variables,2,0)</f>
        <v>10821</v>
      </c>
      <c r="H1084" s="4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8" t="s">
        <v>289</v>
      </c>
      <c r="B1085" s="38">
        <f t="shared" si="2062"/>
        <v>10</v>
      </c>
      <c r="C1085" s="38">
        <f t="shared" si="2044"/>
        <v>83</v>
      </c>
      <c r="E1085" s="38">
        <f t="shared" ref="E1085" si="2091">plan_id</f>
        <v>1536</v>
      </c>
      <c r="F1085" s="38">
        <f t="shared" ca="1" si="2008"/>
        <v>2007</v>
      </c>
      <c r="G1085" s="38">
        <f t="shared" ref="G1085" ca="1" si="2092">VLOOKUP(INDIRECT(CHAR(39)&amp;$A1085&amp;CHAR(39)&amp;"!r2c"&amp;$C1085,0),variables,2,0)</f>
        <v>10822</v>
      </c>
      <c r="H1085" s="4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8" t="s">
        <v>289</v>
      </c>
      <c r="B1086" s="38">
        <f t="shared" si="2062"/>
        <v>10</v>
      </c>
      <c r="C1086" s="38">
        <f t="shared" si="2044"/>
        <v>84</v>
      </c>
      <c r="E1086" s="38">
        <f t="shared" ref="E1086" si="2093">plan_id</f>
        <v>1536</v>
      </c>
      <c r="F1086" s="38">
        <f t="shared" ca="1" si="2008"/>
        <v>2007</v>
      </c>
      <c r="G1086" s="38">
        <f t="shared" ref="G1086" ca="1" si="2094">VLOOKUP(INDIRECT(CHAR(39)&amp;$A1086&amp;CHAR(39)&amp;"!r2c"&amp;$C1086,0),variables,2,0)</f>
        <v>10829</v>
      </c>
      <c r="H1086" s="4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8" t="s">
        <v>289</v>
      </c>
      <c r="B1087" s="38">
        <f t="shared" si="2062"/>
        <v>10</v>
      </c>
      <c r="C1087" s="38">
        <f t="shared" si="2044"/>
        <v>85</v>
      </c>
      <c r="E1087" s="38">
        <f t="shared" ref="E1087" si="2095">plan_id</f>
        <v>1536</v>
      </c>
      <c r="F1087" s="38">
        <f t="shared" ca="1" si="2008"/>
        <v>2007</v>
      </c>
      <c r="G1087" s="38">
        <f t="shared" ref="G1087" ca="1" si="2096">VLOOKUP(INDIRECT(CHAR(39)&amp;$A1087&amp;CHAR(39)&amp;"!r2c"&amp;$C1087,0),variables,2,0)</f>
        <v>10823</v>
      </c>
      <c r="H1087" s="4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8" t="s">
        <v>289</v>
      </c>
      <c r="B1088" s="38">
        <f t="shared" si="2062"/>
        <v>10</v>
      </c>
      <c r="C1088" s="38">
        <f t="shared" si="2044"/>
        <v>86</v>
      </c>
      <c r="E1088" s="38">
        <f t="shared" ref="E1088" si="2097">plan_id</f>
        <v>1536</v>
      </c>
      <c r="F1088" s="38">
        <f t="shared" ca="1" si="2008"/>
        <v>2007</v>
      </c>
      <c r="G1088" s="38">
        <f t="shared" ref="G1088" ca="1" si="2098">VLOOKUP(INDIRECT(CHAR(39)&amp;$A1088&amp;CHAR(39)&amp;"!r2c"&amp;$C1088,0),variables,2,0)</f>
        <v>10798</v>
      </c>
      <c r="H1088" s="4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8" t="s">
        <v>289</v>
      </c>
      <c r="B1089" s="38">
        <f t="shared" si="2062"/>
        <v>10</v>
      </c>
      <c r="C1089" s="38">
        <f t="shared" si="2044"/>
        <v>87</v>
      </c>
      <c r="E1089" s="38">
        <f t="shared" ref="E1089" si="2099">plan_id</f>
        <v>1536</v>
      </c>
      <c r="F1089" s="38">
        <f t="shared" ca="1" si="2008"/>
        <v>2007</v>
      </c>
      <c r="G1089" s="38">
        <f t="shared" ref="G1089" ca="1" si="2100">VLOOKUP(INDIRECT(CHAR(39)&amp;$A1089&amp;CHAR(39)&amp;"!r2c"&amp;$C1089,0),variables,2,0)</f>
        <v>10799</v>
      </c>
      <c r="H1089" s="4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8" t="s">
        <v>289</v>
      </c>
      <c r="B1090" s="38">
        <f t="shared" si="2062"/>
        <v>10</v>
      </c>
      <c r="C1090" s="38">
        <f t="shared" si="2044"/>
        <v>88</v>
      </c>
      <c r="E1090" s="38">
        <f t="shared" ref="E1090" si="2101">plan_id</f>
        <v>1536</v>
      </c>
      <c r="F1090" s="38">
        <f t="shared" ca="1" si="2008"/>
        <v>2007</v>
      </c>
      <c r="G1090" s="38">
        <f t="shared" ref="G1090" ca="1" si="2102">VLOOKUP(INDIRECT(CHAR(39)&amp;$A1090&amp;CHAR(39)&amp;"!r2c"&amp;$C1090,0),variables,2,0)</f>
        <v>10800</v>
      </c>
      <c r="H1090" s="4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38" t="s">
        <v>289</v>
      </c>
      <c r="B1091" s="38">
        <f t="shared" si="2062"/>
        <v>10</v>
      </c>
      <c r="C1091" s="38">
        <f t="shared" si="2044"/>
        <v>89</v>
      </c>
      <c r="E1091" s="38">
        <f t="shared" ref="E1091" si="2103">plan_id</f>
        <v>1536</v>
      </c>
      <c r="F1091" s="38">
        <f t="shared" ca="1" si="2008"/>
        <v>2007</v>
      </c>
      <c r="G1091" s="38">
        <f t="shared" ref="G1091" ca="1" si="2104">VLOOKUP(INDIRECT(CHAR(39)&amp;$A1091&amp;CHAR(39)&amp;"!r2c"&amp;$C1091,0),variables,2,0)</f>
        <v>10824</v>
      </c>
      <c r="H1091" s="4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8" t="s">
        <v>289</v>
      </c>
      <c r="B1092" s="38">
        <f t="shared" si="2062"/>
        <v>10</v>
      </c>
      <c r="C1092" s="38">
        <f t="shared" si="2044"/>
        <v>90</v>
      </c>
      <c r="E1092" s="38">
        <f t="shared" ref="E1092" si="2105">plan_id</f>
        <v>1536</v>
      </c>
      <c r="F1092" s="38">
        <f t="shared" ca="1" si="2008"/>
        <v>2007</v>
      </c>
      <c r="G1092" s="38">
        <f t="shared" ref="G1092" ca="1" si="2106">VLOOKUP(INDIRECT(CHAR(39)&amp;$A1092&amp;CHAR(39)&amp;"!r2c"&amp;$C1092,0),variables,2,0)</f>
        <v>10825</v>
      </c>
      <c r="H1092" s="4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8" t="s">
        <v>289</v>
      </c>
      <c r="B1093" s="38">
        <f t="shared" si="2062"/>
        <v>10</v>
      </c>
      <c r="C1093" s="38">
        <f t="shared" si="2044"/>
        <v>91</v>
      </c>
      <c r="E1093" s="38">
        <f t="shared" ref="E1093" si="2107">plan_id</f>
        <v>1536</v>
      </c>
      <c r="F1093" s="38">
        <f t="shared" ca="1" si="2008"/>
        <v>2007</v>
      </c>
      <c r="G1093" s="38">
        <f t="shared" ref="G1093" ca="1" si="2108">VLOOKUP(INDIRECT(CHAR(39)&amp;$A1093&amp;CHAR(39)&amp;"!r2c"&amp;$C1093,0),variables,2,0)</f>
        <v>10826</v>
      </c>
      <c r="H1093" s="4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8" t="s">
        <v>289</v>
      </c>
      <c r="B1094" s="38">
        <f t="shared" si="2062"/>
        <v>10</v>
      </c>
      <c r="C1094" s="38">
        <f t="shared" si="2044"/>
        <v>92</v>
      </c>
      <c r="E1094" s="38">
        <f t="shared" ref="E1094" si="2109">plan_id</f>
        <v>1536</v>
      </c>
      <c r="F1094" s="38">
        <f t="shared" ca="1" si="2008"/>
        <v>2007</v>
      </c>
      <c r="G1094" s="38">
        <f t="shared" ref="G1094" ca="1" si="2110">VLOOKUP(INDIRECT(CHAR(39)&amp;$A1094&amp;CHAR(39)&amp;"!r2c"&amp;$C1094,0),variables,2,0)</f>
        <v>10828</v>
      </c>
      <c r="H1094" s="4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8" t="s">
        <v>289</v>
      </c>
      <c r="B1095" s="38">
        <f t="shared" si="2062"/>
        <v>10</v>
      </c>
      <c r="C1095" s="38">
        <f t="shared" si="2044"/>
        <v>93</v>
      </c>
      <c r="E1095" s="38">
        <f t="shared" ref="E1095" si="2111">plan_id</f>
        <v>1536</v>
      </c>
      <c r="F1095" s="38">
        <f t="shared" ca="1" si="2008"/>
        <v>2007</v>
      </c>
      <c r="G1095" s="38">
        <f t="shared" ref="G1095" ca="1" si="2112">VLOOKUP(INDIRECT(CHAR(39)&amp;$A1095&amp;CHAR(39)&amp;"!r2c"&amp;$C1095,0),variables,2,0)</f>
        <v>10827</v>
      </c>
      <c r="H1095" s="4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8" t="s">
        <v>289</v>
      </c>
      <c r="B1096" s="38">
        <f t="shared" ref="B1096:B1159" si="2113">B1031+1</f>
        <v>11</v>
      </c>
      <c r="C1096" s="38">
        <f t="shared" si="2044"/>
        <v>3</v>
      </c>
      <c r="E1096" s="38">
        <f t="shared" ref="E1096" si="2114">plan_id</f>
        <v>1536</v>
      </c>
      <c r="F1096" s="38">
        <f t="shared" ca="1" si="2008"/>
        <v>2008</v>
      </c>
      <c r="G1096" s="38">
        <f t="shared" ref="G1096" ca="1" si="2115">VLOOKUP(INDIRECT(CHAR(39)&amp;$A1096&amp;CHAR(39)&amp;"!r2c"&amp;$C1096,0),variables,2,0)</f>
        <v>10703</v>
      </c>
      <c r="H1096" s="4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38" t="s">
        <v>289</v>
      </c>
      <c r="B1097" s="38">
        <f t="shared" si="2113"/>
        <v>11</v>
      </c>
      <c r="C1097" s="38">
        <f t="shared" si="2044"/>
        <v>4</v>
      </c>
      <c r="E1097" s="38">
        <f t="shared" ref="E1097" si="2116">plan_id</f>
        <v>1536</v>
      </c>
      <c r="F1097" s="38">
        <f t="shared" ca="1" si="2008"/>
        <v>2008</v>
      </c>
      <c r="G1097" s="38">
        <f t="shared" ref="G1097" ca="1" si="2117">VLOOKUP(INDIRECT(CHAR(39)&amp;$A1097&amp;CHAR(39)&amp;"!r2c"&amp;$C1097,0),variables,2,0)</f>
        <v>10845</v>
      </c>
      <c r="H1097" s="41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THE SEGAL COMPANY</v>
      </c>
    </row>
    <row r="1098" spans="1:8" x14ac:dyDescent="0.3">
      <c r="A1098" s="38" t="s">
        <v>289</v>
      </c>
      <c r="B1098" s="38">
        <f t="shared" si="2113"/>
        <v>11</v>
      </c>
      <c r="C1098" s="38">
        <f t="shared" si="2044"/>
        <v>5</v>
      </c>
      <c r="E1098" s="38">
        <f t="shared" ref="E1098" si="2118">plan_id</f>
        <v>1536</v>
      </c>
      <c r="F1098" s="38">
        <f t="shared" ca="1" si="2008"/>
        <v>2008</v>
      </c>
      <c r="G1098" s="38">
        <f t="shared" ref="G1098" ca="1" si="2119">VLOOKUP(INDIRECT(CHAR(39)&amp;$A1098&amp;CHAR(39)&amp;"!r2c"&amp;$C1098,0),variables,2,0)</f>
        <v>10924</v>
      </c>
      <c r="H1098" s="4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8.7999999999999995E-2</v>
      </c>
    </row>
    <row r="1099" spans="1:8" x14ac:dyDescent="0.3">
      <c r="A1099" s="38" t="s">
        <v>289</v>
      </c>
      <c r="B1099" s="38">
        <f t="shared" si="2113"/>
        <v>11</v>
      </c>
      <c r="C1099" s="38">
        <f t="shared" si="2044"/>
        <v>6</v>
      </c>
      <c r="E1099" s="38">
        <f t="shared" ref="E1099" si="2120">plan_id</f>
        <v>1536</v>
      </c>
      <c r="F1099" s="38">
        <f t="shared" ca="1" si="2008"/>
        <v>2008</v>
      </c>
      <c r="G1099" s="38">
        <f t="shared" ref="G1099" ca="1" si="2121">VLOOKUP(INDIRECT(CHAR(39)&amp;$A1099&amp;CHAR(39)&amp;"!r2c"&amp;$C1099,0),variables,2,0)</f>
        <v>10925</v>
      </c>
      <c r="H1099" s="4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4.9000000000000002E-2</v>
      </c>
    </row>
    <row r="1100" spans="1:8" x14ac:dyDescent="0.3">
      <c r="A1100" s="38" t="s">
        <v>289</v>
      </c>
      <c r="B1100" s="38">
        <f t="shared" si="2113"/>
        <v>11</v>
      </c>
      <c r="C1100" s="38">
        <f t="shared" si="2044"/>
        <v>7</v>
      </c>
      <c r="E1100" s="38">
        <f t="shared" ref="E1100" si="2122">plan_id</f>
        <v>1536</v>
      </c>
      <c r="F1100" s="38">
        <f t="shared" ca="1" si="2008"/>
        <v>2008</v>
      </c>
      <c r="G1100" s="38">
        <f t="shared" ref="G1100" ca="1" si="2123">VLOOKUP(INDIRECT(CHAR(39)&amp;$A1100&amp;CHAR(39)&amp;"!r2c"&amp;$C1100,0),variables,2,0)</f>
        <v>10926</v>
      </c>
      <c r="H1100" s="4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4.0099999999999997E-2</v>
      </c>
    </row>
    <row r="1101" spans="1:8" x14ac:dyDescent="0.3">
      <c r="A1101" s="38" t="s">
        <v>289</v>
      </c>
      <c r="B1101" s="38">
        <f t="shared" si="2113"/>
        <v>11</v>
      </c>
      <c r="C1101" s="38">
        <f t="shared" si="2044"/>
        <v>8</v>
      </c>
      <c r="E1101" s="38">
        <f t="shared" ref="E1101" si="2124">plan_id</f>
        <v>1536</v>
      </c>
      <c r="F1101" s="38">
        <f t="shared" ca="1" si="2008"/>
        <v>2008</v>
      </c>
      <c r="G1101" s="38">
        <f t="shared" ref="G1101" ca="1" si="2125">VLOOKUP(INDIRECT(CHAR(39)&amp;$A1101&amp;CHAR(39)&amp;"!r2c"&amp;$C1101,0),variables,2,0)</f>
        <v>10704</v>
      </c>
      <c r="H1101" s="4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8908685</v>
      </c>
    </row>
    <row r="1102" spans="1:8" x14ac:dyDescent="0.3">
      <c r="A1102" s="38" t="s">
        <v>289</v>
      </c>
      <c r="B1102" s="38">
        <f t="shared" si="2113"/>
        <v>11</v>
      </c>
      <c r="C1102" s="38">
        <f t="shared" si="2044"/>
        <v>9</v>
      </c>
      <c r="E1102" s="38">
        <f t="shared" ref="E1102" si="2126">plan_id</f>
        <v>1536</v>
      </c>
      <c r="F1102" s="38">
        <f t="shared" ca="1" si="2008"/>
        <v>2008</v>
      </c>
      <c r="G1102" s="38">
        <f t="shared" ref="G1102" ca="1" si="2127">VLOOKUP(INDIRECT(CHAR(39)&amp;$A1102&amp;CHAR(39)&amp;"!r2c"&amp;$C1102,0),variables,2,0)</f>
        <v>10928</v>
      </c>
      <c r="H1102" s="4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1.3899999999999999E-2</v>
      </c>
    </row>
    <row r="1103" spans="1:8" x14ac:dyDescent="0.3">
      <c r="A1103" s="38" t="s">
        <v>289</v>
      </c>
      <c r="B1103" s="38">
        <f t="shared" si="2113"/>
        <v>11</v>
      </c>
      <c r="C1103" s="38">
        <f t="shared" si="2044"/>
        <v>10</v>
      </c>
      <c r="E1103" s="38">
        <f t="shared" ref="E1103" si="2128">plan_id</f>
        <v>1536</v>
      </c>
      <c r="F1103" s="38">
        <f t="shared" ca="1" si="2008"/>
        <v>2008</v>
      </c>
      <c r="G1103" s="38">
        <f t="shared" ref="G1103" ca="1" si="2129">VLOOKUP(INDIRECT(CHAR(39)&amp;$A1103&amp;CHAR(39)&amp;"!r2c"&amp;$C1103,0),variables,2,0)</f>
        <v>10929</v>
      </c>
      <c r="H1103" s="4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1.3899999999999999E-2</v>
      </c>
    </row>
    <row r="1104" spans="1:8" x14ac:dyDescent="0.3">
      <c r="A1104" s="38" t="s">
        <v>289</v>
      </c>
      <c r="B1104" s="38">
        <f t="shared" si="2113"/>
        <v>11</v>
      </c>
      <c r="C1104" s="38">
        <f t="shared" si="2044"/>
        <v>11</v>
      </c>
      <c r="E1104" s="38">
        <f t="shared" ref="E1104" si="2130">plan_id</f>
        <v>1536</v>
      </c>
      <c r="F1104" s="38">
        <f t="shared" ca="1" si="2008"/>
        <v>2008</v>
      </c>
      <c r="G1104" s="38">
        <f t="shared" ref="G1104" ca="1" si="2131">VLOOKUP(INDIRECT(CHAR(39)&amp;$A1104&amp;CHAR(39)&amp;"!r2c"&amp;$C1104,0),variables,2,0)</f>
        <v>10930</v>
      </c>
      <c r="H1104" s="4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8" t="s">
        <v>289</v>
      </c>
      <c r="B1105" s="38">
        <f t="shared" si="2113"/>
        <v>11</v>
      </c>
      <c r="C1105" s="38">
        <f t="shared" si="2044"/>
        <v>12</v>
      </c>
      <c r="E1105" s="38">
        <f t="shared" ref="E1105" si="2132">plan_id</f>
        <v>1536</v>
      </c>
      <c r="F1105" s="38">
        <f t="shared" ca="1" si="2008"/>
        <v>2008</v>
      </c>
      <c r="G1105" s="38">
        <f t="shared" ref="G1105" ca="1" si="2133">VLOOKUP(INDIRECT(CHAR(39)&amp;$A1105&amp;CHAR(39)&amp;"!r2c"&amp;$C1105,0),variables,2,0)</f>
        <v>10705</v>
      </c>
      <c r="H1105" s="4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23896615</v>
      </c>
    </row>
    <row r="1106" spans="1:8" x14ac:dyDescent="0.3">
      <c r="A1106" s="38" t="s">
        <v>289</v>
      </c>
      <c r="B1106" s="38">
        <f t="shared" si="2113"/>
        <v>11</v>
      </c>
      <c r="C1106" s="38">
        <f t="shared" si="2044"/>
        <v>13</v>
      </c>
      <c r="E1106" s="38">
        <f t="shared" ref="E1106" si="2134">plan_id</f>
        <v>1536</v>
      </c>
      <c r="F1106" s="38">
        <f t="shared" ca="1" si="2008"/>
        <v>2008</v>
      </c>
      <c r="G1106" s="38">
        <f t="shared" ref="G1106" ca="1" si="2135">VLOOKUP(INDIRECT(CHAR(39)&amp;$A1106&amp;CHAR(39)&amp;"!r2c"&amp;$C1106,0),variables,2,0)</f>
        <v>10842</v>
      </c>
      <c r="H1106" s="4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25253902</v>
      </c>
    </row>
    <row r="1107" spans="1:8" x14ac:dyDescent="0.3">
      <c r="A1107" s="38" t="s">
        <v>289</v>
      </c>
      <c r="B1107" s="38">
        <f t="shared" si="2113"/>
        <v>11</v>
      </c>
      <c r="C1107" s="38">
        <f t="shared" si="2044"/>
        <v>14</v>
      </c>
      <c r="E1107" s="38">
        <f t="shared" ref="E1107" si="2136">plan_id</f>
        <v>1536</v>
      </c>
      <c r="F1107" s="38">
        <f t="shared" ca="1" si="2008"/>
        <v>2008</v>
      </c>
      <c r="G1107" s="38">
        <f t="shared" ref="G1107" ca="1" si="2137">VLOOKUP(INDIRECT(CHAR(39)&amp;$A1107&amp;CHAR(39)&amp;"!r2c"&amp;$C1107,0),variables,2,0)</f>
        <v>10843</v>
      </c>
      <c r="H1107" s="41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Main system- 4.12%; Judges- 14.52%; National guard- 6.5%; Law enforcement with prior main service- 8.31%; Law enforcement without prior main service- 6.43%</v>
      </c>
    </row>
    <row r="1108" spans="1:8" x14ac:dyDescent="0.3">
      <c r="A1108" s="38" t="s">
        <v>289</v>
      </c>
      <c r="B1108" s="38">
        <f t="shared" si="2113"/>
        <v>11</v>
      </c>
      <c r="C1108" s="38">
        <f t="shared" si="2044"/>
        <v>15</v>
      </c>
      <c r="E1108" s="38">
        <f t="shared" ref="E1108" si="2138">plan_id</f>
        <v>1536</v>
      </c>
      <c r="F1108" s="38">
        <f t="shared" ca="1" si="2008"/>
        <v>2008</v>
      </c>
      <c r="G1108" s="38">
        <f t="shared" ref="G1108" ca="1" si="2139">VLOOKUP(INDIRECT(CHAR(39)&amp;$A1108&amp;CHAR(39)&amp;"!r2c"&amp;$C1108,0),variables,2,0)</f>
        <v>10931</v>
      </c>
      <c r="H1108" s="4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8" t="s">
        <v>289</v>
      </c>
      <c r="B1109" s="38">
        <f t="shared" si="2113"/>
        <v>11</v>
      </c>
      <c r="C1109" s="38">
        <f t="shared" si="2044"/>
        <v>16</v>
      </c>
      <c r="E1109" s="38">
        <f t="shared" ref="E1109" si="2140">plan_id</f>
        <v>1536</v>
      </c>
      <c r="F1109" s="38">
        <f t="shared" ca="1" si="2008"/>
        <v>2008</v>
      </c>
      <c r="G1109" s="38">
        <f t="shared" ref="G1109" ca="1" si="2141">VLOOKUP(INDIRECT(CHAR(39)&amp;$A1109&amp;CHAR(39)&amp;"!r2c"&amp;$C1109,0),variables,2,0)</f>
        <v>10932</v>
      </c>
      <c r="H1109" s="4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8" t="s">
        <v>289</v>
      </c>
      <c r="B1110" s="38">
        <f t="shared" si="2113"/>
        <v>11</v>
      </c>
      <c r="C1110" s="38">
        <f t="shared" si="2044"/>
        <v>17</v>
      </c>
      <c r="E1110" s="38">
        <f t="shared" ref="E1110" si="2142">plan_id</f>
        <v>1536</v>
      </c>
      <c r="F1110" s="38">
        <f t="shared" ca="1" si="2008"/>
        <v>2008</v>
      </c>
      <c r="G1110" s="38">
        <f t="shared" ref="G1110" ca="1" si="2143">VLOOKUP(INDIRECT(CHAR(39)&amp;$A1110&amp;CHAR(39)&amp;"!r2c"&amp;$C1110,0),variables,2,0)</f>
        <v>10933</v>
      </c>
      <c r="H1110" s="4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6.2899999999999998E-2</v>
      </c>
    </row>
    <row r="1111" spans="1:8" x14ac:dyDescent="0.3">
      <c r="A1111" s="38" t="s">
        <v>289</v>
      </c>
      <c r="B1111" s="38">
        <f t="shared" si="2113"/>
        <v>11</v>
      </c>
      <c r="C1111" s="38">
        <f t="shared" si="2044"/>
        <v>18</v>
      </c>
      <c r="E1111" s="38">
        <f t="shared" ref="E1111" si="2144">plan_id</f>
        <v>1536</v>
      </c>
      <c r="F1111" s="38">
        <f t="shared" ca="1" si="2008"/>
        <v>2008</v>
      </c>
      <c r="G1111" s="38">
        <f t="shared" ref="G1111" ca="1" si="2145">VLOOKUP(INDIRECT(CHAR(39)&amp;$A1111&amp;CHAR(39)&amp;"!r2c"&amp;$C1111,0),variables,2,0)</f>
        <v>10934</v>
      </c>
      <c r="H1111" s="4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4.0099999999999997E-2</v>
      </c>
    </row>
    <row r="1112" spans="1:8" x14ac:dyDescent="0.3">
      <c r="A1112" s="38" t="s">
        <v>289</v>
      </c>
      <c r="B1112" s="38">
        <f t="shared" si="2113"/>
        <v>11</v>
      </c>
      <c r="C1112" s="38">
        <f t="shared" si="2044"/>
        <v>19</v>
      </c>
      <c r="E1112" s="38">
        <f t="shared" ref="E1112" si="2146">plan_id</f>
        <v>1536</v>
      </c>
      <c r="F1112" s="38">
        <f t="shared" ca="1" si="2008"/>
        <v>2008</v>
      </c>
      <c r="G1112" s="38">
        <f t="shared" ref="G1112" ca="1" si="2147">VLOOKUP(INDIRECT(CHAR(39)&amp;$A1112&amp;CHAR(39)&amp;"!r2c"&amp;$C1112,0),variables,2,0)</f>
        <v>10935</v>
      </c>
      <c r="H1112" s="41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38" t="s">
        <v>289</v>
      </c>
      <c r="B1113" s="38">
        <f t="shared" si="2113"/>
        <v>11</v>
      </c>
      <c r="C1113" s="38">
        <f t="shared" si="2044"/>
        <v>20</v>
      </c>
      <c r="E1113" s="38">
        <f t="shared" ref="E1113" si="2148">plan_id</f>
        <v>1536</v>
      </c>
      <c r="F1113" s="38">
        <f t="shared" ca="1" si="2008"/>
        <v>2008</v>
      </c>
      <c r="G1113" s="38">
        <f t="shared" ref="G1113" ca="1" si="2149">VLOOKUP(INDIRECT(CHAR(39)&amp;$A1113&amp;CHAR(39)&amp;"!r2c"&amp;$C1113,0),variables,2,0)</f>
        <v>10937</v>
      </c>
      <c r="H1113" s="4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8" t="s">
        <v>289</v>
      </c>
      <c r="B1114" s="38">
        <f t="shared" si="2113"/>
        <v>11</v>
      </c>
      <c r="C1114" s="38">
        <f t="shared" si="2044"/>
        <v>21</v>
      </c>
      <c r="E1114" s="38">
        <f t="shared" ref="E1114" si="2150">plan_id</f>
        <v>1536</v>
      </c>
      <c r="F1114" s="38">
        <f t="shared" ca="1" si="2008"/>
        <v>2008</v>
      </c>
      <c r="G1114" s="38">
        <f t="shared" ref="G1114" ca="1" si="2151">VLOOKUP(INDIRECT(CHAR(39)&amp;$A1114&amp;CHAR(39)&amp;"!r2c"&amp;$C1114,0),variables,2,0)</f>
        <v>10938</v>
      </c>
      <c r="H1114" s="4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8" t="s">
        <v>289</v>
      </c>
      <c r="B1115" s="38">
        <f t="shared" si="2113"/>
        <v>11</v>
      </c>
      <c r="C1115" s="38">
        <f t="shared" si="2044"/>
        <v>22</v>
      </c>
      <c r="E1115" s="38">
        <f t="shared" ref="E1115" si="2152">plan_id</f>
        <v>1536</v>
      </c>
      <c r="F1115" s="38">
        <f t="shared" ca="1" si="2008"/>
        <v>2008</v>
      </c>
      <c r="G1115" s="38">
        <f t="shared" ref="G1115" ca="1" si="2153">VLOOKUP(INDIRECT(CHAR(39)&amp;$A1115&amp;CHAR(39)&amp;"!r2c"&amp;$C1115,0),variables,2,0)</f>
        <v>11007</v>
      </c>
      <c r="H1115" s="41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Main System,National Guard and law enforcement:2% of FAC times service; Judges:3.5% of FAC for first 10 yrs of service,2.8%-next 10 yrs,1.25% - excess of 20 yrs</v>
      </c>
    </row>
    <row r="1116" spans="1:8" x14ac:dyDescent="0.3">
      <c r="A1116" s="38" t="s">
        <v>289</v>
      </c>
      <c r="B1116" s="38">
        <f t="shared" si="2113"/>
        <v>11</v>
      </c>
      <c r="C1116" s="38">
        <f t="shared" si="2044"/>
        <v>23</v>
      </c>
      <c r="E1116" s="38">
        <f t="shared" ref="E1116" si="2154">plan_id</f>
        <v>1536</v>
      </c>
      <c r="F1116" s="38">
        <f t="shared" ca="1" si="2008"/>
        <v>2008</v>
      </c>
      <c r="G1116" s="38">
        <f t="shared" ref="G1116" ca="1" si="2155">VLOOKUP(INDIRECT(CHAR(39)&amp;$A1116&amp;CHAR(39)&amp;"!r2c"&amp;$C1116,0),variables,2,0)</f>
        <v>10941</v>
      </c>
      <c r="H1116" s="41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</v>
      </c>
    </row>
    <row r="1117" spans="1:8" x14ac:dyDescent="0.3">
      <c r="A1117" s="38" t="s">
        <v>289</v>
      </c>
      <c r="B1117" s="38">
        <f t="shared" si="2113"/>
        <v>11</v>
      </c>
      <c r="C1117" s="38">
        <f t="shared" si="2044"/>
        <v>24</v>
      </c>
      <c r="E1117" s="38">
        <f t="shared" ref="E1117" si="2156">plan_id</f>
        <v>1536</v>
      </c>
      <c r="F1117" s="38">
        <f t="shared" ca="1" si="2008"/>
        <v>2008</v>
      </c>
      <c r="G1117" s="38">
        <f t="shared" ref="G1117" ca="1" si="2157">VLOOKUP(INDIRECT(CHAR(39)&amp;$A1117&amp;CHAR(39)&amp;"!r2c"&amp;$C1117,0),variables,2,0)</f>
        <v>10942</v>
      </c>
      <c r="H1117" s="41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38" t="s">
        <v>289</v>
      </c>
      <c r="B1118" s="38">
        <f t="shared" si="2113"/>
        <v>11</v>
      </c>
      <c r="C1118" s="38">
        <f t="shared" si="2044"/>
        <v>25</v>
      </c>
      <c r="E1118" s="38">
        <f t="shared" ref="E1118" si="2158">plan_id</f>
        <v>1536</v>
      </c>
      <c r="F1118" s="38">
        <f t="shared" ca="1" si="2008"/>
        <v>2008</v>
      </c>
      <c r="G1118" s="38">
        <f t="shared" ref="G1118" ca="1" si="2159">VLOOKUP(INDIRECT(CHAR(39)&amp;$A1118&amp;CHAR(39)&amp;"!r2c"&amp;$C1118,0),variables,2,0)</f>
        <v>10701</v>
      </c>
      <c r="H1118" s="4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8" t="s">
        <v>289</v>
      </c>
      <c r="B1119" s="38">
        <f t="shared" si="2113"/>
        <v>11</v>
      </c>
      <c r="C1119" s="38">
        <f t="shared" si="2044"/>
        <v>26</v>
      </c>
      <c r="E1119" s="38">
        <f t="shared" ref="E1119" si="2160">plan_id</f>
        <v>1536</v>
      </c>
      <c r="F1119" s="38">
        <f t="shared" ca="1" si="2008"/>
        <v>2008</v>
      </c>
      <c r="G1119" s="38">
        <f t="shared" ref="G1119" ca="1" si="2161">VLOOKUP(INDIRECT(CHAR(39)&amp;$A1119&amp;CHAR(39)&amp;"!r2c"&amp;$C1119,0),variables,2,0)</f>
        <v>10702</v>
      </c>
      <c r="H1119" s="4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8" t="s">
        <v>289</v>
      </c>
      <c r="B1120" s="38">
        <f t="shared" si="2113"/>
        <v>11</v>
      </c>
      <c r="C1120" s="38">
        <f t="shared" si="2044"/>
        <v>27</v>
      </c>
      <c r="E1120" s="38">
        <f t="shared" ref="E1120" si="2162">plan_id</f>
        <v>1536</v>
      </c>
      <c r="F1120" s="38">
        <f t="shared" ca="1" si="2008"/>
        <v>2008</v>
      </c>
      <c r="G1120" s="38">
        <f t="shared" ref="G1120" ca="1" si="2163">VLOOKUP(INDIRECT(CHAR(39)&amp;$A1120&amp;CHAR(39)&amp;"!r2c"&amp;$C1120,0),variables,2,0)</f>
        <v>10943</v>
      </c>
      <c r="H1120" s="4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8" t="s">
        <v>289</v>
      </c>
      <c r="B1121" s="38">
        <f t="shared" si="2113"/>
        <v>11</v>
      </c>
      <c r="C1121" s="38">
        <f t="shared" si="2044"/>
        <v>28</v>
      </c>
      <c r="E1121" s="38">
        <f t="shared" ref="E1121" si="2164">plan_id</f>
        <v>1536</v>
      </c>
      <c r="F1121" s="38">
        <f t="shared" ca="1" si="2008"/>
        <v>2008</v>
      </c>
      <c r="G1121" s="38">
        <f t="shared" ref="G1121" ca="1" si="2165">VLOOKUP(INDIRECT(CHAR(39)&amp;$A1121&amp;CHAR(39)&amp;"!r2c"&amp;$C1121,0),variables,2,0)</f>
        <v>10944</v>
      </c>
      <c r="H1121" s="41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38" t="s">
        <v>289</v>
      </c>
      <c r="B1122" s="38">
        <f t="shared" si="2113"/>
        <v>11</v>
      </c>
      <c r="C1122" s="38">
        <f t="shared" si="2044"/>
        <v>29</v>
      </c>
      <c r="E1122" s="38">
        <f t="shared" ref="E1122" si="2166">plan_id</f>
        <v>1536</v>
      </c>
      <c r="F1122" s="38">
        <f t="shared" ca="1" si="2008"/>
        <v>2008</v>
      </c>
      <c r="G1122" s="38">
        <f t="shared" ref="G1122" ca="1" si="2167">VLOOKUP(INDIRECT(CHAR(39)&amp;$A1122&amp;CHAR(39)&amp;"!r2c"&amp;$C1122,0),variables,2,0)</f>
        <v>10945</v>
      </c>
      <c r="H1122" s="41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38" t="s">
        <v>289</v>
      </c>
      <c r="B1123" s="38">
        <f t="shared" si="2113"/>
        <v>11</v>
      </c>
      <c r="C1123" s="38">
        <f t="shared" si="2044"/>
        <v>30</v>
      </c>
      <c r="E1123" s="38">
        <f t="shared" ref="E1123" si="2168">plan_id</f>
        <v>1536</v>
      </c>
      <c r="F1123" s="38">
        <f t="shared" ca="1" si="2008"/>
        <v>2008</v>
      </c>
      <c r="G1123" s="38">
        <f t="shared" ref="G1123" ca="1" si="2169">VLOOKUP(INDIRECT(CHAR(39)&amp;$A1123&amp;CHAR(39)&amp;"!r2c"&amp;$C1123,0),variables,2,0)</f>
        <v>10947</v>
      </c>
      <c r="H1123" s="4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8" t="s">
        <v>289</v>
      </c>
      <c r="B1124" s="38">
        <f t="shared" si="2113"/>
        <v>11</v>
      </c>
      <c r="C1124" s="38">
        <f t="shared" si="2044"/>
        <v>31</v>
      </c>
      <c r="E1124" s="38">
        <f t="shared" ref="E1124" si="2170">plan_id</f>
        <v>1536</v>
      </c>
      <c r="F1124" s="38">
        <f t="shared" ca="1" si="2008"/>
        <v>2008</v>
      </c>
      <c r="G1124" s="38">
        <f t="shared" ref="G1124" ca="1" si="2171">VLOOKUP(INDIRECT(CHAR(39)&amp;$A1124&amp;CHAR(39)&amp;"!r2c"&amp;$C1124,0),variables,2,0)</f>
        <v>10948</v>
      </c>
      <c r="H1124" s="41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38" t="s">
        <v>289</v>
      </c>
      <c r="B1125" s="38">
        <f t="shared" si="2113"/>
        <v>11</v>
      </c>
      <c r="C1125" s="38">
        <f t="shared" si="2044"/>
        <v>32</v>
      </c>
      <c r="E1125" s="38">
        <f t="shared" ref="E1125" si="2172">plan_id</f>
        <v>1536</v>
      </c>
      <c r="F1125" s="38">
        <f t="shared" ca="1" si="2008"/>
        <v>2008</v>
      </c>
      <c r="G1125" s="38">
        <f t="shared" ref="G1125" ca="1" si="2173">VLOOKUP(INDIRECT(CHAR(39)&amp;$A1125&amp;CHAR(39)&amp;"!r2c"&amp;$C1125,0),variables,2,0)</f>
        <v>10949</v>
      </c>
      <c r="H1125" s="41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38" t="s">
        <v>289</v>
      </c>
      <c r="B1126" s="38">
        <f t="shared" si="2113"/>
        <v>11</v>
      </c>
      <c r="C1126" s="38">
        <f t="shared" si="2044"/>
        <v>33</v>
      </c>
      <c r="E1126" s="38">
        <f t="shared" ref="E1126" si="2174">plan_id</f>
        <v>1536</v>
      </c>
      <c r="F1126" s="38">
        <f t="shared" ca="1" si="2008"/>
        <v>2008</v>
      </c>
      <c r="G1126" s="38">
        <f t="shared" ref="G1126" ca="1" si="2175">VLOOKUP(INDIRECT(CHAR(39)&amp;$A1126&amp;CHAR(39)&amp;"!r2c"&amp;$C1126,0),variables,2,0)</f>
        <v>10951</v>
      </c>
      <c r="H1126" s="41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38" t="s">
        <v>289</v>
      </c>
      <c r="B1127" s="38">
        <f t="shared" si="2113"/>
        <v>11</v>
      </c>
      <c r="C1127" s="38">
        <f t="shared" ref="C1127:C1190" si="2176">C1036</f>
        <v>34</v>
      </c>
      <c r="E1127" s="38">
        <f t="shared" ref="E1127" si="2177">plan_id</f>
        <v>1536</v>
      </c>
      <c r="F1127" s="38">
        <f t="shared" ca="1" si="2008"/>
        <v>2008</v>
      </c>
      <c r="G1127" s="38">
        <f t="shared" ref="G1127" ca="1" si="2178">VLOOKUP(INDIRECT(CHAR(39)&amp;$A1127&amp;CHAR(39)&amp;"!r2c"&amp;$C1127,0),variables,2,0)</f>
        <v>10950</v>
      </c>
      <c r="H1127" s="4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8" t="s">
        <v>289</v>
      </c>
      <c r="B1128" s="38">
        <f t="shared" si="2113"/>
        <v>11</v>
      </c>
      <c r="C1128" s="38">
        <f t="shared" si="2176"/>
        <v>35</v>
      </c>
      <c r="E1128" s="38">
        <f t="shared" ref="E1128" si="2179">plan_id</f>
        <v>1536</v>
      </c>
      <c r="F1128" s="38">
        <f t="shared" ca="1" si="2008"/>
        <v>2008</v>
      </c>
      <c r="G1128" s="38">
        <f t="shared" ref="G1128" ca="1" si="2180">VLOOKUP(INDIRECT(CHAR(39)&amp;$A1128&amp;CHAR(39)&amp;"!r2c"&amp;$C1128,0),variables,2,0)</f>
        <v>10954</v>
      </c>
      <c r="H1128" s="4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8" t="s">
        <v>289</v>
      </c>
      <c r="B1129" s="38">
        <f t="shared" si="2113"/>
        <v>11</v>
      </c>
      <c r="C1129" s="38">
        <f t="shared" si="2176"/>
        <v>36</v>
      </c>
      <c r="E1129" s="38">
        <f t="shared" ref="E1129" si="2181">plan_id</f>
        <v>1536</v>
      </c>
      <c r="F1129" s="38">
        <f t="shared" ca="1" si="2008"/>
        <v>2008</v>
      </c>
      <c r="G1129" s="38">
        <f t="shared" ref="G1129" ca="1" si="2182">VLOOKUP(INDIRECT(CHAR(39)&amp;$A1129&amp;CHAR(39)&amp;"!r2c"&amp;$C1129,0),variables,2,0)</f>
        <v>10955</v>
      </c>
      <c r="H1129" s="4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38" t="s">
        <v>289</v>
      </c>
      <c r="B1130" s="38">
        <f t="shared" si="2113"/>
        <v>11</v>
      </c>
      <c r="C1130" s="38">
        <f t="shared" si="2176"/>
        <v>37</v>
      </c>
      <c r="E1130" s="38">
        <f t="shared" ref="E1130" si="2183">plan_id</f>
        <v>1536</v>
      </c>
      <c r="F1130" s="38">
        <f t="shared" ca="1" si="2008"/>
        <v>2008</v>
      </c>
      <c r="G1130" s="38">
        <f t="shared" ref="G1130" ca="1" si="2184">VLOOKUP(INDIRECT(CHAR(39)&amp;$A1130&amp;CHAR(39)&amp;"!r2c"&amp;$C1130,0),variables,2,0)</f>
        <v>10956</v>
      </c>
      <c r="H1130" s="41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4%-4.5%</v>
      </c>
    </row>
    <row r="1131" spans="1:8" x14ac:dyDescent="0.3">
      <c r="A1131" s="38" t="s">
        <v>289</v>
      </c>
      <c r="B1131" s="38">
        <f t="shared" si="2113"/>
        <v>11</v>
      </c>
      <c r="C1131" s="38">
        <f t="shared" si="2176"/>
        <v>38</v>
      </c>
      <c r="E1131" s="38">
        <f t="shared" ref="E1131" si="2185">plan_id</f>
        <v>1536</v>
      </c>
      <c r="F1131" s="38">
        <f t="shared" ca="1" si="2008"/>
        <v>2008</v>
      </c>
      <c r="G1131" s="38">
        <f t="shared" ref="G1131" ca="1" si="2186">VLOOKUP(INDIRECT(CHAR(39)&amp;$A1131&amp;CHAR(39)&amp;"!r2c"&amp;$C1131,0),variables,2,0)</f>
        <v>10959</v>
      </c>
      <c r="H1131" s="41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4.7%-7%</v>
      </c>
    </row>
    <row r="1132" spans="1:8" x14ac:dyDescent="0.3">
      <c r="A1132" s="38" t="s">
        <v>289</v>
      </c>
      <c r="B1132" s="38">
        <f t="shared" si="2113"/>
        <v>11</v>
      </c>
      <c r="C1132" s="38">
        <f t="shared" si="2176"/>
        <v>39</v>
      </c>
      <c r="E1132" s="38">
        <f t="shared" ref="E1132" si="2187">plan_id</f>
        <v>1536</v>
      </c>
      <c r="F1132" s="38">
        <f t="shared" ca="1" si="2008"/>
        <v>2008</v>
      </c>
      <c r="G1132" s="38">
        <f t="shared" ref="G1132" ca="1" si="2188">VLOOKUP(INDIRECT(CHAR(39)&amp;$A1132&amp;CHAR(39)&amp;"!r2c"&amp;$C1132,0),variables,2,0)</f>
        <v>10962</v>
      </c>
      <c r="H1132" s="41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no.34-35</v>
      </c>
    </row>
    <row r="1133" spans="1:8" x14ac:dyDescent="0.3">
      <c r="A1133" s="38" t="s">
        <v>289</v>
      </c>
      <c r="B1133" s="38">
        <f t="shared" si="2113"/>
        <v>11</v>
      </c>
      <c r="C1133" s="38">
        <f t="shared" si="2176"/>
        <v>40</v>
      </c>
      <c r="E1133" s="38">
        <f t="shared" ref="E1133" si="2189">plan_id</f>
        <v>1536</v>
      </c>
      <c r="F1133" s="38">
        <f t="shared" ca="1" si="2008"/>
        <v>2008</v>
      </c>
      <c r="G1133" s="38">
        <f t="shared" ref="G1133" ca="1" si="2190">VLOOKUP(INDIRECT(CHAR(39)&amp;$A1133&amp;CHAR(39)&amp;"!r2c"&amp;$C1133,0),variables,2,0)</f>
        <v>10964</v>
      </c>
      <c r="H1133" s="41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no.36</v>
      </c>
    </row>
    <row r="1134" spans="1:8" x14ac:dyDescent="0.3">
      <c r="A1134" s="38" t="s">
        <v>289</v>
      </c>
      <c r="B1134" s="38">
        <f t="shared" si="2113"/>
        <v>11</v>
      </c>
      <c r="C1134" s="38">
        <f t="shared" si="2176"/>
        <v>41</v>
      </c>
      <c r="E1134" s="38">
        <f t="shared" ref="E1134" si="2191">plan_id</f>
        <v>1536</v>
      </c>
      <c r="F1134" s="38">
        <f t="shared" ca="1" si="2008"/>
        <v>2008</v>
      </c>
      <c r="G1134" s="38">
        <f t="shared" ref="G1134" ca="1" si="2192">VLOOKUP(INDIRECT(CHAR(39)&amp;$A1134&amp;CHAR(39)&amp;"!r2c"&amp;$C1134,0),variables,2,0)</f>
        <v>10967</v>
      </c>
      <c r="H1134" s="41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</v>
      </c>
    </row>
    <row r="1135" spans="1:8" x14ac:dyDescent="0.3">
      <c r="A1135" s="38" t="s">
        <v>289</v>
      </c>
      <c r="B1135" s="38">
        <f t="shared" si="2113"/>
        <v>11</v>
      </c>
      <c r="C1135" s="38">
        <f t="shared" si="2176"/>
        <v>42</v>
      </c>
      <c r="E1135" s="38">
        <f t="shared" ref="E1135" si="2193">plan_id</f>
        <v>1536</v>
      </c>
      <c r="F1135" s="38">
        <f t="shared" ca="1" si="2008"/>
        <v>2008</v>
      </c>
      <c r="G1135" s="38">
        <f t="shared" ref="G1135" ca="1" si="2194">VLOOKUP(INDIRECT(CHAR(39)&amp;$A1135&amp;CHAR(39)&amp;"!r2c"&amp;$C1135,0),variables,2,0)</f>
        <v>10968</v>
      </c>
      <c r="H1135" s="4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</row>
    <row r="1136" spans="1:8" x14ac:dyDescent="0.3">
      <c r="A1136" s="38" t="s">
        <v>289</v>
      </c>
      <c r="B1136" s="38">
        <f t="shared" si="2113"/>
        <v>11</v>
      </c>
      <c r="C1136" s="38">
        <f t="shared" si="2176"/>
        <v>43</v>
      </c>
      <c r="E1136" s="38">
        <f t="shared" ref="E1136" si="2195">plan_id</f>
        <v>1536</v>
      </c>
      <c r="F1136" s="38">
        <f t="shared" ca="1" si="2008"/>
        <v>2008</v>
      </c>
      <c r="G1136" s="38">
        <f t="shared" ref="G1136" ca="1" si="2196">VLOOKUP(INDIRECT(CHAR(39)&amp;$A1136&amp;CHAR(39)&amp;"!r2c"&amp;$C1136,0),variables,2,0)</f>
        <v>10969</v>
      </c>
      <c r="H1136" s="4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8" t="s">
        <v>289</v>
      </c>
      <c r="B1137" s="38">
        <f t="shared" si="2113"/>
        <v>11</v>
      </c>
      <c r="C1137" s="38">
        <f t="shared" si="2176"/>
        <v>44</v>
      </c>
      <c r="E1137" s="38">
        <f t="shared" ref="E1137" si="2197">plan_id</f>
        <v>1536</v>
      </c>
      <c r="F1137" s="38">
        <f t="shared" ca="1" si="2008"/>
        <v>2008</v>
      </c>
      <c r="G1137" s="38">
        <f t="shared" ref="G1137" ca="1" si="2198">VLOOKUP(INDIRECT(CHAR(39)&amp;$A1137&amp;CHAR(39)&amp;"!r2c"&amp;$C1137,0),variables,2,0)</f>
        <v>10970</v>
      </c>
      <c r="H1137" s="4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8" t="s">
        <v>289</v>
      </c>
      <c r="B1138" s="38">
        <f t="shared" si="2113"/>
        <v>11</v>
      </c>
      <c r="C1138" s="38">
        <f t="shared" si="2176"/>
        <v>45</v>
      </c>
      <c r="E1138" s="38">
        <f t="shared" ref="E1138" si="2199">plan_id</f>
        <v>1536</v>
      </c>
      <c r="F1138" s="38">
        <f t="shared" ref="F1138:F1230" ca="1" si="2200">INDIRECT(CHAR(39)&amp;$A1138&amp;CHAR(39)&amp;"!r"&amp;$B1138&amp;"c2",0)</f>
        <v>2008</v>
      </c>
      <c r="G1138" s="38">
        <f t="shared" ref="G1138" ca="1" si="2201">VLOOKUP(INDIRECT(CHAR(39)&amp;$A1138&amp;CHAR(39)&amp;"!r2c"&amp;$C1138,0),variables,2,0)</f>
        <v>10971</v>
      </c>
      <c r="H1138" s="4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8" t="s">
        <v>289</v>
      </c>
      <c r="B1139" s="38">
        <f t="shared" si="2113"/>
        <v>11</v>
      </c>
      <c r="C1139" s="38">
        <f t="shared" si="2176"/>
        <v>46</v>
      </c>
      <c r="E1139" s="38">
        <f t="shared" ref="E1139" si="2202">plan_id</f>
        <v>1536</v>
      </c>
      <c r="F1139" s="38">
        <f t="shared" ca="1" si="2200"/>
        <v>2008</v>
      </c>
      <c r="G1139" s="38">
        <f t="shared" ref="G1139" ca="1" si="2203">VLOOKUP(INDIRECT(CHAR(39)&amp;$A1139&amp;CHAR(39)&amp;"!r2c"&amp;$C1139,0),variables,2,0)</f>
        <v>10972</v>
      </c>
      <c r="H1139" s="41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 of Payroll, Open Period</v>
      </c>
    </row>
    <row r="1140" spans="1:8" x14ac:dyDescent="0.3">
      <c r="A1140" s="38" t="s">
        <v>289</v>
      </c>
      <c r="B1140" s="38">
        <f t="shared" si="2113"/>
        <v>11</v>
      </c>
      <c r="C1140" s="38">
        <f t="shared" si="2176"/>
        <v>47</v>
      </c>
      <c r="E1140" s="38">
        <f t="shared" ref="E1140" si="2204">plan_id</f>
        <v>1536</v>
      </c>
      <c r="F1140" s="38">
        <f t="shared" ca="1" si="2200"/>
        <v>2008</v>
      </c>
      <c r="G1140" s="38">
        <f t="shared" ref="G1140" ca="1" si="2205">VLOOKUP(INDIRECT(CHAR(39)&amp;$A1140&amp;CHAR(39)&amp;"!r2c"&amp;$C1140,0),variables,2,0)</f>
        <v>10973</v>
      </c>
      <c r="H1140" s="41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 years</v>
      </c>
    </row>
    <row r="1141" spans="1:8" x14ac:dyDescent="0.3">
      <c r="A1141" s="38" t="s">
        <v>289</v>
      </c>
      <c r="B1141" s="38">
        <f t="shared" si="2113"/>
        <v>11</v>
      </c>
      <c r="C1141" s="38">
        <f t="shared" si="2176"/>
        <v>48</v>
      </c>
      <c r="E1141" s="38">
        <f t="shared" ref="E1141" si="2206">plan_id</f>
        <v>1536</v>
      </c>
      <c r="F1141" s="38">
        <f t="shared" ca="1" si="2200"/>
        <v>2008</v>
      </c>
      <c r="G1141" s="38">
        <f t="shared" ref="G1141" ca="1" si="2207">VLOOKUP(INDIRECT(CHAR(39)&amp;$A1141&amp;CHAR(39)&amp;"!r2c"&amp;$C1141,0),variables,2,0)</f>
        <v>10975</v>
      </c>
      <c r="H1141" s="4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38" t="s">
        <v>289</v>
      </c>
      <c r="B1142" s="38">
        <f t="shared" si="2113"/>
        <v>11</v>
      </c>
      <c r="C1142" s="38">
        <f t="shared" si="2176"/>
        <v>49</v>
      </c>
      <c r="E1142" s="38">
        <f t="shared" ref="E1142" si="2208">plan_id</f>
        <v>1536</v>
      </c>
      <c r="F1142" s="38">
        <f t="shared" ca="1" si="2200"/>
        <v>2008</v>
      </c>
      <c r="G1142" s="38">
        <f t="shared" ref="G1142" ca="1" si="2209">VLOOKUP(INDIRECT(CHAR(39)&amp;$A1142&amp;CHAR(39)&amp;"!r2c"&amp;$C1142,0),variables,2,0)</f>
        <v>10976</v>
      </c>
      <c r="H1142" s="4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38" t="s">
        <v>289</v>
      </c>
      <c r="B1143" s="38">
        <f t="shared" si="2113"/>
        <v>11</v>
      </c>
      <c r="C1143" s="38">
        <f t="shared" si="2176"/>
        <v>50</v>
      </c>
      <c r="E1143" s="38">
        <f t="shared" ref="E1143" si="2210">plan_id</f>
        <v>1536</v>
      </c>
      <c r="F1143" s="38">
        <f t="shared" ca="1" si="2200"/>
        <v>2008</v>
      </c>
      <c r="G1143" s="38">
        <f t="shared" ref="G1143" ca="1" si="2211">VLOOKUP(INDIRECT(CHAR(39)&amp;$A1143&amp;CHAR(39)&amp;"!r2c"&amp;$C1143,0),variables,2,0)</f>
        <v>10977</v>
      </c>
      <c r="H1143" s="4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8" t="s">
        <v>289</v>
      </c>
      <c r="B1144" s="38">
        <f t="shared" si="2113"/>
        <v>11</v>
      </c>
      <c r="C1144" s="38">
        <f t="shared" si="2176"/>
        <v>51</v>
      </c>
      <c r="E1144" s="38">
        <f t="shared" ref="E1144" si="2212">plan_id</f>
        <v>1536</v>
      </c>
      <c r="F1144" s="38">
        <f t="shared" ca="1" si="2200"/>
        <v>2008</v>
      </c>
      <c r="G1144" s="38">
        <f t="shared" ref="G1144" ca="1" si="2213">VLOOKUP(INDIRECT(CHAR(39)&amp;$A1144&amp;CHAR(39)&amp;"!r2c"&amp;$C1144,0),variables,2,0)</f>
        <v>10978</v>
      </c>
      <c r="H1144" s="4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38" t="s">
        <v>289</v>
      </c>
      <c r="B1145" s="38">
        <f t="shared" si="2113"/>
        <v>11</v>
      </c>
      <c r="C1145" s="38">
        <f t="shared" si="2176"/>
        <v>52</v>
      </c>
      <c r="E1145" s="38">
        <f t="shared" ref="E1145" si="2214">plan_id</f>
        <v>1536</v>
      </c>
      <c r="F1145" s="38">
        <f t="shared" ca="1" si="2200"/>
        <v>2008</v>
      </c>
      <c r="G1145" s="38">
        <f t="shared" ref="G1145" ca="1" si="2215">VLOOKUP(INDIRECT(CHAR(39)&amp;$A1145&amp;CHAR(39)&amp;"!r2c"&amp;$C1145,0),variables,2,0)</f>
        <v>10979</v>
      </c>
      <c r="H1145" s="41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38" t="s">
        <v>289</v>
      </c>
      <c r="B1146" s="38">
        <f t="shared" si="2113"/>
        <v>11</v>
      </c>
      <c r="C1146" s="38">
        <f t="shared" si="2176"/>
        <v>53</v>
      </c>
      <c r="E1146" s="38">
        <f t="shared" ref="E1146" si="2216">plan_id</f>
        <v>1536</v>
      </c>
      <c r="F1146" s="38">
        <f t="shared" ca="1" si="2200"/>
        <v>2008</v>
      </c>
      <c r="G1146" s="38">
        <f t="shared" ref="G1146" ca="1" si="2217">VLOOKUP(INDIRECT(CHAR(39)&amp;$A1146&amp;CHAR(39)&amp;"!r2c"&amp;$C1146,0),variables,2,0)</f>
        <v>10980</v>
      </c>
      <c r="H1146" s="4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8.5099999999999995E-2</v>
      </c>
    </row>
    <row r="1147" spans="1:8" x14ac:dyDescent="0.3">
      <c r="A1147" s="38" t="s">
        <v>289</v>
      </c>
      <c r="B1147" s="38">
        <f t="shared" si="2113"/>
        <v>11</v>
      </c>
      <c r="C1147" s="38">
        <f t="shared" si="2176"/>
        <v>54</v>
      </c>
      <c r="E1147" s="38">
        <f t="shared" ref="E1147" si="2218">plan_id</f>
        <v>1536</v>
      </c>
      <c r="F1147" s="38">
        <f t="shared" ca="1" si="2200"/>
        <v>2008</v>
      </c>
      <c r="G1147" s="38">
        <f t="shared" ref="G1147" ca="1" si="2219">VLOOKUP(INDIRECT(CHAR(39)&amp;$A1147&amp;CHAR(39)&amp;"!r2c"&amp;$C1147,0),variables,2,0)</f>
        <v>10981</v>
      </c>
      <c r="H1147" s="4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-5.21E-2</v>
      </c>
    </row>
    <row r="1148" spans="1:8" x14ac:dyDescent="0.3">
      <c r="A1148" s="38" t="s">
        <v>289</v>
      </c>
      <c r="B1148" s="38">
        <f t="shared" si="2113"/>
        <v>11</v>
      </c>
      <c r="C1148" s="38">
        <f t="shared" si="2176"/>
        <v>55</v>
      </c>
      <c r="E1148" s="38">
        <f t="shared" ref="E1148" si="2220">plan_id</f>
        <v>1536</v>
      </c>
      <c r="F1148" s="38">
        <f t="shared" ca="1" si="2200"/>
        <v>2008</v>
      </c>
      <c r="G1148" s="38">
        <f t="shared" ref="G1148" ca="1" si="2221">VLOOKUP(INDIRECT(CHAR(39)&amp;$A1148&amp;CHAR(39)&amp;"!r2c"&amp;$C1148,0),variables,2,0)</f>
        <v>10706</v>
      </c>
      <c r="H1148" s="4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6.1549226572824977E-4</v>
      </c>
    </row>
    <row r="1149" spans="1:8" x14ac:dyDescent="0.3">
      <c r="A1149" s="38" t="s">
        <v>289</v>
      </c>
      <c r="B1149" s="38">
        <f t="shared" si="2113"/>
        <v>11</v>
      </c>
      <c r="C1149" s="38">
        <f t="shared" si="2176"/>
        <v>56</v>
      </c>
      <c r="E1149" s="38">
        <f t="shared" ref="E1149" si="2222">plan_id</f>
        <v>1536</v>
      </c>
      <c r="F1149" s="38">
        <f t="shared" ca="1" si="2200"/>
        <v>2008</v>
      </c>
      <c r="G1149" s="38">
        <f t="shared" ref="G1149" ca="1" si="2223">VLOOKUP(INDIRECT(CHAR(39)&amp;$A1149&amp;CHAR(39)&amp;"!r2c"&amp;$C1149,0),variables,2,0)</f>
        <v>10983</v>
      </c>
      <c r="H1149" s="41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38" t="s">
        <v>289</v>
      </c>
      <c r="B1150" s="38">
        <f t="shared" si="2113"/>
        <v>11</v>
      </c>
      <c r="C1150" s="38">
        <f t="shared" si="2176"/>
        <v>57</v>
      </c>
      <c r="E1150" s="38">
        <f t="shared" ref="E1150" si="2224">plan_id</f>
        <v>1536</v>
      </c>
      <c r="F1150" s="38">
        <f t="shared" ca="1" si="2200"/>
        <v>2008</v>
      </c>
      <c r="G1150" s="38">
        <f t="shared" ref="G1150" ca="1" si="2225">VLOOKUP(INDIRECT(CHAR(39)&amp;$A1150&amp;CHAR(39)&amp;"!r2c"&amp;$C1150,0),variables,2,0)</f>
        <v>10989</v>
      </c>
      <c r="H1150" s="4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1609810300</v>
      </c>
    </row>
    <row r="1151" spans="1:8" x14ac:dyDescent="0.3">
      <c r="A1151" s="38" t="s">
        <v>289</v>
      </c>
      <c r="B1151" s="38">
        <f t="shared" si="2113"/>
        <v>11</v>
      </c>
      <c r="C1151" s="38">
        <f t="shared" si="2176"/>
        <v>58</v>
      </c>
      <c r="E1151" s="38">
        <f t="shared" ref="E1151" si="2226">plan_id</f>
        <v>1536</v>
      </c>
      <c r="F1151" s="38">
        <f t="shared" ca="1" si="2200"/>
        <v>2008</v>
      </c>
      <c r="G1151" s="38">
        <f t="shared" ref="G1151" ca="1" si="2227">VLOOKUP(INDIRECT(CHAR(39)&amp;$A1151&amp;CHAR(39)&amp;"!r2c"&amp;$C1151,0),variables,2,0)</f>
        <v>10990</v>
      </c>
      <c r="H1151" s="4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1737627000</v>
      </c>
    </row>
    <row r="1152" spans="1:8" x14ac:dyDescent="0.3">
      <c r="A1152" s="38" t="s">
        <v>289</v>
      </c>
      <c r="B1152" s="38">
        <f t="shared" si="2113"/>
        <v>11</v>
      </c>
      <c r="C1152" s="38">
        <f t="shared" si="2176"/>
        <v>59</v>
      </c>
      <c r="E1152" s="38">
        <f t="shared" ref="E1152" si="2228">plan_id</f>
        <v>1536</v>
      </c>
      <c r="F1152" s="38">
        <f t="shared" ca="1" si="2200"/>
        <v>2008</v>
      </c>
      <c r="G1152" s="38">
        <f t="shared" ref="G1152" ca="1" si="2229">VLOOKUP(INDIRECT(CHAR(39)&amp;$A1152&amp;CHAR(39)&amp;"!r2c"&amp;$C1152,0),variables,2,0)</f>
        <v>10991</v>
      </c>
      <c r="H1152" s="4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127816700</v>
      </c>
    </row>
    <row r="1153" spans="1:8" x14ac:dyDescent="0.3">
      <c r="A1153" s="38" t="s">
        <v>289</v>
      </c>
      <c r="B1153" s="38">
        <f t="shared" si="2113"/>
        <v>11</v>
      </c>
      <c r="C1153" s="38">
        <f t="shared" si="2176"/>
        <v>60</v>
      </c>
      <c r="E1153" s="38">
        <f t="shared" ref="E1153" si="2230">plan_id</f>
        <v>1536</v>
      </c>
      <c r="F1153" s="38">
        <f t="shared" ca="1" si="2200"/>
        <v>2008</v>
      </c>
      <c r="G1153" s="38">
        <f t="shared" ref="G1153" ca="1" si="2231">VLOOKUP(INDIRECT(CHAR(39)&amp;$A1153&amp;CHAR(39)&amp;"!r2c"&amp;$C1153,0),variables,2,0)</f>
        <v>10992</v>
      </c>
      <c r="H1153" s="4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0.92600000000000005</v>
      </c>
    </row>
    <row r="1154" spans="1:8" x14ac:dyDescent="0.3">
      <c r="A1154" s="38" t="s">
        <v>289</v>
      </c>
      <c r="B1154" s="38">
        <f t="shared" si="2113"/>
        <v>11</v>
      </c>
      <c r="C1154" s="38">
        <f t="shared" si="2176"/>
        <v>61</v>
      </c>
      <c r="E1154" s="38">
        <f t="shared" ref="E1154" si="2232">plan_id</f>
        <v>1536</v>
      </c>
      <c r="F1154" s="38">
        <f t="shared" ca="1" si="2200"/>
        <v>2008</v>
      </c>
      <c r="G1154" s="38">
        <f t="shared" ref="G1154" ca="1" si="2233">VLOOKUP(INDIRECT(CHAR(39)&amp;$A1154&amp;CHAR(39)&amp;"!r2c"&amp;$C1154,0),variables,2,0)</f>
        <v>10993</v>
      </c>
      <c r="H1154" s="4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640684587</v>
      </c>
    </row>
    <row r="1155" spans="1:8" x14ac:dyDescent="0.3">
      <c r="A1155" s="38" t="s">
        <v>289</v>
      </c>
      <c r="B1155" s="38">
        <f t="shared" si="2113"/>
        <v>11</v>
      </c>
      <c r="C1155" s="38">
        <f t="shared" si="2176"/>
        <v>62</v>
      </c>
      <c r="E1155" s="38">
        <f t="shared" ref="E1155" si="2234">plan_id</f>
        <v>1536</v>
      </c>
      <c r="F1155" s="38">
        <f t="shared" ca="1" si="2200"/>
        <v>2008</v>
      </c>
      <c r="G1155" s="38">
        <f t="shared" ref="G1155" ca="1" si="2235">VLOOKUP(INDIRECT(CHAR(39)&amp;$A1155&amp;CHAR(39)&amp;"!r2c"&amp;$C1155,0),variables,2,0)</f>
        <v>10801</v>
      </c>
      <c r="H1155" s="4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8" t="s">
        <v>289</v>
      </c>
      <c r="B1156" s="38">
        <f t="shared" si="2113"/>
        <v>11</v>
      </c>
      <c r="C1156" s="38">
        <f t="shared" si="2176"/>
        <v>63</v>
      </c>
      <c r="E1156" s="38">
        <f t="shared" ref="E1156" si="2236">plan_id</f>
        <v>1536</v>
      </c>
      <c r="F1156" s="38">
        <f t="shared" ca="1" si="2200"/>
        <v>2008</v>
      </c>
      <c r="G1156" s="38">
        <f t="shared" ref="G1156" ca="1" si="2237">VLOOKUP(INDIRECT(CHAR(39)&amp;$A1156&amp;CHAR(39)&amp;"!r2c"&amp;$C1156,0),variables,2,0)</f>
        <v>10802</v>
      </c>
      <c r="H1156" s="4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8" t="s">
        <v>289</v>
      </c>
      <c r="B1157" s="38">
        <f t="shared" si="2113"/>
        <v>11</v>
      </c>
      <c r="C1157" s="38">
        <f t="shared" si="2176"/>
        <v>64</v>
      </c>
      <c r="E1157" s="38">
        <f t="shared" ref="E1157" si="2238">plan_id</f>
        <v>1536</v>
      </c>
      <c r="F1157" s="38">
        <f t="shared" ca="1" si="2200"/>
        <v>2008</v>
      </c>
      <c r="G1157" s="38">
        <f t="shared" ref="G1157" ca="1" si="2239">VLOOKUP(INDIRECT(CHAR(39)&amp;$A1157&amp;CHAR(39)&amp;"!r2c"&amp;$C1157,0),variables,2,0)</f>
        <v>10803</v>
      </c>
      <c r="H1157" s="4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8" t="s">
        <v>289</v>
      </c>
      <c r="B1158" s="38">
        <f t="shared" si="2113"/>
        <v>11</v>
      </c>
      <c r="C1158" s="38">
        <f t="shared" si="2176"/>
        <v>65</v>
      </c>
      <c r="E1158" s="38">
        <f t="shared" ref="E1158" si="2240">plan_id</f>
        <v>1536</v>
      </c>
      <c r="F1158" s="38">
        <f t="shared" ca="1" si="2200"/>
        <v>2008</v>
      </c>
      <c r="G1158" s="38">
        <f t="shared" ref="G1158" ca="1" si="2241">VLOOKUP(INDIRECT(CHAR(39)&amp;$A1158&amp;CHAR(39)&amp;"!r2c"&amp;$C1158,0),variables,2,0)</f>
        <v>10804</v>
      </c>
      <c r="H1158" s="4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8" t="s">
        <v>289</v>
      </c>
      <c r="B1159" s="38">
        <f t="shared" si="2113"/>
        <v>11</v>
      </c>
      <c r="C1159" s="38">
        <f t="shared" si="2176"/>
        <v>66</v>
      </c>
      <c r="E1159" s="38">
        <f t="shared" ref="E1159" si="2242">plan_id</f>
        <v>1536</v>
      </c>
      <c r="F1159" s="38">
        <f t="shared" ca="1" si="2200"/>
        <v>2008</v>
      </c>
      <c r="G1159" s="38">
        <f t="shared" ref="G1159" ca="1" si="2243">VLOOKUP(INDIRECT(CHAR(39)&amp;$A1159&amp;CHAR(39)&amp;"!r2c"&amp;$C1159,0),variables,2,0)</f>
        <v>10805</v>
      </c>
      <c r="H1159" s="4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8" t="s">
        <v>289</v>
      </c>
      <c r="B1160" s="38">
        <f t="shared" ref="B1160" si="2244">B1095+1</f>
        <v>11</v>
      </c>
      <c r="C1160" s="38">
        <f t="shared" si="2176"/>
        <v>67</v>
      </c>
      <c r="E1160" s="38">
        <f t="shared" ref="E1160" si="2245">plan_id</f>
        <v>1536</v>
      </c>
      <c r="F1160" s="38">
        <f t="shared" ca="1" si="2200"/>
        <v>2008</v>
      </c>
      <c r="G1160" s="38">
        <f t="shared" ref="G1160" ca="1" si="2246">VLOOKUP(INDIRECT(CHAR(39)&amp;$A1160&amp;CHAR(39)&amp;"!r2c"&amp;$C1160,0),variables,2,0)</f>
        <v>10806</v>
      </c>
      <c r="H1160" s="4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8" t="s">
        <v>289</v>
      </c>
      <c r="B1161" s="38">
        <f>B1160</f>
        <v>11</v>
      </c>
      <c r="C1161" s="38">
        <f t="shared" si="2176"/>
        <v>68</v>
      </c>
      <c r="E1161" s="38">
        <f t="shared" ref="E1161" si="2247">plan_id</f>
        <v>1536</v>
      </c>
      <c r="F1161" s="38">
        <f t="shared" ca="1" si="2200"/>
        <v>2008</v>
      </c>
      <c r="G1161" s="38">
        <f t="shared" ref="G1161" ca="1" si="2248">VLOOKUP(INDIRECT(CHAR(39)&amp;$A1161&amp;CHAR(39)&amp;"!r2c"&amp;$C1161,0),variables,2,0)</f>
        <v>10807</v>
      </c>
      <c r="H1161" s="4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8" t="s">
        <v>289</v>
      </c>
      <c r="B1162" s="38">
        <f t="shared" ref="B1162:B1186" si="2249">B1161</f>
        <v>11</v>
      </c>
      <c r="C1162" s="38">
        <f t="shared" si="2176"/>
        <v>69</v>
      </c>
      <c r="E1162" s="38">
        <f t="shared" ref="E1162" si="2250">plan_id</f>
        <v>1536</v>
      </c>
      <c r="F1162" s="38">
        <f t="shared" ca="1" si="2200"/>
        <v>2008</v>
      </c>
      <c r="G1162" s="38">
        <f t="shared" ref="G1162" ca="1" si="2251">VLOOKUP(INDIRECT(CHAR(39)&amp;$A1162&amp;CHAR(39)&amp;"!r2c"&amp;$C1162,0),variables,2,0)</f>
        <v>10808</v>
      </c>
      <c r="H1162" s="4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8" t="s">
        <v>289</v>
      </c>
      <c r="B1163" s="38">
        <f t="shared" si="2249"/>
        <v>11</v>
      </c>
      <c r="C1163" s="38">
        <f t="shared" si="2176"/>
        <v>70</v>
      </c>
      <c r="E1163" s="38">
        <f t="shared" ref="E1163" si="2252">plan_id</f>
        <v>1536</v>
      </c>
      <c r="F1163" s="38">
        <f t="shared" ca="1" si="2200"/>
        <v>2008</v>
      </c>
      <c r="G1163" s="38">
        <f t="shared" ref="G1163" ca="1" si="2253">VLOOKUP(INDIRECT(CHAR(39)&amp;$A1163&amp;CHAR(39)&amp;"!r2c"&amp;$C1163,0),variables,2,0)</f>
        <v>10809</v>
      </c>
      <c r="H1163" s="4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8" t="s">
        <v>289</v>
      </c>
      <c r="B1164" s="38">
        <f t="shared" si="2249"/>
        <v>11</v>
      </c>
      <c r="C1164" s="38">
        <f t="shared" si="2176"/>
        <v>71</v>
      </c>
      <c r="E1164" s="38">
        <f t="shared" ref="E1164" si="2254">plan_id</f>
        <v>1536</v>
      </c>
      <c r="F1164" s="38">
        <f t="shared" ca="1" si="2200"/>
        <v>2008</v>
      </c>
      <c r="G1164" s="38">
        <f t="shared" ref="G1164" ca="1" si="2255">VLOOKUP(INDIRECT(CHAR(39)&amp;$A1164&amp;CHAR(39)&amp;"!r2c"&amp;$C1164,0),variables,2,0)</f>
        <v>10810</v>
      </c>
      <c r="H1164" s="4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8" t="s">
        <v>289</v>
      </c>
      <c r="B1165" s="38">
        <f t="shared" si="2249"/>
        <v>11</v>
      </c>
      <c r="C1165" s="38">
        <f t="shared" si="2176"/>
        <v>72</v>
      </c>
      <c r="E1165" s="38">
        <f t="shared" ref="E1165" si="2256">plan_id</f>
        <v>1536</v>
      </c>
      <c r="F1165" s="38">
        <f t="shared" ca="1" si="2200"/>
        <v>2008</v>
      </c>
      <c r="G1165" s="38">
        <f t="shared" ref="G1165" ca="1" si="2257">VLOOKUP(INDIRECT(CHAR(39)&amp;$A1165&amp;CHAR(39)&amp;"!r2c"&amp;$C1165,0),variables,2,0)</f>
        <v>10811</v>
      </c>
      <c r="H1165" s="4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8" t="s">
        <v>289</v>
      </c>
      <c r="B1166" s="38">
        <f t="shared" si="2249"/>
        <v>11</v>
      </c>
      <c r="C1166" s="38">
        <f t="shared" si="2176"/>
        <v>73</v>
      </c>
      <c r="E1166" s="38">
        <f t="shared" ref="E1166" si="2258">plan_id</f>
        <v>1536</v>
      </c>
      <c r="F1166" s="38">
        <f t="shared" ca="1" si="2200"/>
        <v>2008</v>
      </c>
      <c r="G1166" s="38">
        <f t="shared" ref="G1166" ca="1" si="2259">VLOOKUP(INDIRECT(CHAR(39)&amp;$A1166&amp;CHAR(39)&amp;"!r2c"&amp;$C1166,0),variables,2,0)</f>
        <v>10812</v>
      </c>
      <c r="H1166" s="4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8" t="s">
        <v>289</v>
      </c>
      <c r="B1167" s="38">
        <f t="shared" si="2249"/>
        <v>11</v>
      </c>
      <c r="C1167" s="38">
        <f t="shared" si="2176"/>
        <v>74</v>
      </c>
      <c r="E1167" s="38">
        <f t="shared" ref="E1167" si="2260">plan_id</f>
        <v>1536</v>
      </c>
      <c r="F1167" s="38">
        <f t="shared" ca="1" si="2200"/>
        <v>2008</v>
      </c>
      <c r="G1167" s="38">
        <f t="shared" ref="G1167" ca="1" si="2261">VLOOKUP(INDIRECT(CHAR(39)&amp;$A1167&amp;CHAR(39)&amp;"!r2c"&amp;$C1167,0),variables,2,0)</f>
        <v>10813</v>
      </c>
      <c r="H1167" s="4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8" t="s">
        <v>289</v>
      </c>
      <c r="B1168" s="38">
        <f t="shared" si="2249"/>
        <v>11</v>
      </c>
      <c r="C1168" s="38">
        <f t="shared" si="2176"/>
        <v>75</v>
      </c>
      <c r="E1168" s="38">
        <f t="shared" ref="E1168" si="2262">plan_id</f>
        <v>1536</v>
      </c>
      <c r="F1168" s="38">
        <f t="shared" ca="1" si="2200"/>
        <v>2008</v>
      </c>
      <c r="G1168" s="38">
        <f t="shared" ref="G1168" ca="1" si="2263">VLOOKUP(INDIRECT(CHAR(39)&amp;$A1168&amp;CHAR(39)&amp;"!r2c"&amp;$C1168,0),variables,2,0)</f>
        <v>10814</v>
      </c>
      <c r="H1168" s="4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8" t="s">
        <v>289</v>
      </c>
      <c r="B1169" s="38">
        <f t="shared" si="2249"/>
        <v>11</v>
      </c>
      <c r="C1169" s="38">
        <f t="shared" si="2176"/>
        <v>76</v>
      </c>
      <c r="E1169" s="38">
        <f t="shared" ref="E1169" si="2264">plan_id</f>
        <v>1536</v>
      </c>
      <c r="F1169" s="38">
        <f t="shared" ca="1" si="2200"/>
        <v>2008</v>
      </c>
      <c r="G1169" s="38">
        <f t="shared" ref="G1169" ca="1" si="2265">VLOOKUP(INDIRECT(CHAR(39)&amp;$A1169&amp;CHAR(39)&amp;"!r2c"&amp;$C1169,0),variables,2,0)</f>
        <v>10815</v>
      </c>
      <c r="H1169" s="4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8" t="s">
        <v>289</v>
      </c>
      <c r="B1170" s="38">
        <f t="shared" si="2249"/>
        <v>11</v>
      </c>
      <c r="C1170" s="38">
        <f t="shared" si="2176"/>
        <v>77</v>
      </c>
      <c r="E1170" s="38">
        <f t="shared" ref="E1170" si="2266">plan_id</f>
        <v>1536</v>
      </c>
      <c r="F1170" s="38">
        <f t="shared" ca="1" si="2200"/>
        <v>2008</v>
      </c>
      <c r="G1170" s="38">
        <f t="shared" ref="G1170" ca="1" si="2267">VLOOKUP(INDIRECT(CHAR(39)&amp;$A1170&amp;CHAR(39)&amp;"!r2c"&amp;$C1170,0),variables,2,0)</f>
        <v>10816</v>
      </c>
      <c r="H1170" s="4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8" t="s">
        <v>289</v>
      </c>
      <c r="B1171" s="38">
        <f t="shared" si="2249"/>
        <v>11</v>
      </c>
      <c r="C1171" s="38">
        <f t="shared" si="2176"/>
        <v>78</v>
      </c>
      <c r="E1171" s="38">
        <f t="shared" ref="E1171" si="2268">plan_id</f>
        <v>1536</v>
      </c>
      <c r="F1171" s="38">
        <f t="shared" ca="1" si="2200"/>
        <v>2008</v>
      </c>
      <c r="G1171" s="38">
        <f t="shared" ref="G1171" ca="1" si="2269">VLOOKUP(INDIRECT(CHAR(39)&amp;$A1171&amp;CHAR(39)&amp;"!r2c"&amp;$C1171,0),variables,2,0)</f>
        <v>10817</v>
      </c>
      <c r="H1171" s="4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8" t="s">
        <v>289</v>
      </c>
      <c r="B1172" s="38">
        <f t="shared" si="2249"/>
        <v>11</v>
      </c>
      <c r="C1172" s="38">
        <f t="shared" si="2176"/>
        <v>79</v>
      </c>
      <c r="E1172" s="38">
        <f t="shared" ref="E1172" si="2270">plan_id</f>
        <v>1536</v>
      </c>
      <c r="F1172" s="38">
        <f t="shared" ca="1" si="2200"/>
        <v>2008</v>
      </c>
      <c r="G1172" s="38">
        <f t="shared" ref="G1172" ca="1" si="2271">VLOOKUP(INDIRECT(CHAR(39)&amp;$A1172&amp;CHAR(39)&amp;"!r2c"&amp;$C1172,0),variables,2,0)</f>
        <v>10818</v>
      </c>
      <c r="H1172" s="4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8" t="s">
        <v>289</v>
      </c>
      <c r="B1173" s="38">
        <f t="shared" si="2249"/>
        <v>11</v>
      </c>
      <c r="C1173" s="38">
        <f t="shared" si="2176"/>
        <v>80</v>
      </c>
      <c r="E1173" s="38">
        <f t="shared" ref="E1173" si="2272">plan_id</f>
        <v>1536</v>
      </c>
      <c r="F1173" s="38">
        <f t="shared" ca="1" si="2200"/>
        <v>2008</v>
      </c>
      <c r="G1173" s="38">
        <f t="shared" ref="G1173" ca="1" si="2273">VLOOKUP(INDIRECT(CHAR(39)&amp;$A1173&amp;CHAR(39)&amp;"!r2c"&amp;$C1173,0),variables,2,0)</f>
        <v>10819</v>
      </c>
      <c r="H1173" s="4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8" t="s">
        <v>289</v>
      </c>
      <c r="B1174" s="38">
        <f t="shared" si="2249"/>
        <v>11</v>
      </c>
      <c r="C1174" s="38">
        <f t="shared" si="2176"/>
        <v>81</v>
      </c>
      <c r="E1174" s="38">
        <f t="shared" ref="E1174" si="2274">plan_id</f>
        <v>1536</v>
      </c>
      <c r="F1174" s="38">
        <f t="shared" ca="1" si="2200"/>
        <v>2008</v>
      </c>
      <c r="G1174" s="38">
        <f t="shared" ref="G1174" ca="1" si="2275">VLOOKUP(INDIRECT(CHAR(39)&amp;$A1174&amp;CHAR(39)&amp;"!r2c"&amp;$C1174,0),variables,2,0)</f>
        <v>10820</v>
      </c>
      <c r="H1174" s="4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8" t="s">
        <v>289</v>
      </c>
      <c r="B1175" s="38">
        <f t="shared" si="2249"/>
        <v>11</v>
      </c>
      <c r="C1175" s="38">
        <f t="shared" si="2176"/>
        <v>82</v>
      </c>
      <c r="E1175" s="38">
        <f t="shared" ref="E1175" si="2276">plan_id</f>
        <v>1536</v>
      </c>
      <c r="F1175" s="38">
        <f t="shared" ca="1" si="2200"/>
        <v>2008</v>
      </c>
      <c r="G1175" s="38">
        <f t="shared" ref="G1175" ca="1" si="2277">VLOOKUP(INDIRECT(CHAR(39)&amp;$A1175&amp;CHAR(39)&amp;"!r2c"&amp;$C1175,0),variables,2,0)</f>
        <v>10821</v>
      </c>
      <c r="H1175" s="4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8" t="s">
        <v>289</v>
      </c>
      <c r="B1176" s="38">
        <f t="shared" si="2249"/>
        <v>11</v>
      </c>
      <c r="C1176" s="38">
        <f t="shared" si="2176"/>
        <v>83</v>
      </c>
      <c r="E1176" s="38">
        <f t="shared" ref="E1176" si="2278">plan_id</f>
        <v>1536</v>
      </c>
      <c r="F1176" s="38">
        <f t="shared" ca="1" si="2200"/>
        <v>2008</v>
      </c>
      <c r="G1176" s="38">
        <f t="shared" ref="G1176" ca="1" si="2279">VLOOKUP(INDIRECT(CHAR(39)&amp;$A1176&amp;CHAR(39)&amp;"!r2c"&amp;$C1176,0),variables,2,0)</f>
        <v>10822</v>
      </c>
      <c r="H1176" s="4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8" t="s">
        <v>289</v>
      </c>
      <c r="B1177" s="38">
        <f t="shared" si="2249"/>
        <v>11</v>
      </c>
      <c r="C1177" s="38">
        <f t="shared" si="2176"/>
        <v>84</v>
      </c>
      <c r="E1177" s="38">
        <f t="shared" ref="E1177" si="2280">plan_id</f>
        <v>1536</v>
      </c>
      <c r="F1177" s="38">
        <f t="shared" ca="1" si="2200"/>
        <v>2008</v>
      </c>
      <c r="G1177" s="38">
        <f t="shared" ref="G1177" ca="1" si="2281">VLOOKUP(INDIRECT(CHAR(39)&amp;$A1177&amp;CHAR(39)&amp;"!r2c"&amp;$C1177,0),variables,2,0)</f>
        <v>10829</v>
      </c>
      <c r="H1177" s="4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8" t="s">
        <v>289</v>
      </c>
      <c r="B1178" s="38">
        <f t="shared" si="2249"/>
        <v>11</v>
      </c>
      <c r="C1178" s="38">
        <f t="shared" si="2176"/>
        <v>85</v>
      </c>
      <c r="E1178" s="38">
        <f t="shared" ref="E1178" si="2282">plan_id</f>
        <v>1536</v>
      </c>
      <c r="F1178" s="38">
        <f t="shared" ca="1" si="2200"/>
        <v>2008</v>
      </c>
      <c r="G1178" s="38">
        <f t="shared" ref="G1178" ca="1" si="2283">VLOOKUP(INDIRECT(CHAR(39)&amp;$A1178&amp;CHAR(39)&amp;"!r2c"&amp;$C1178,0),variables,2,0)</f>
        <v>10823</v>
      </c>
      <c r="H1178" s="4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8" t="s">
        <v>289</v>
      </c>
      <c r="B1179" s="38">
        <f t="shared" si="2249"/>
        <v>11</v>
      </c>
      <c r="C1179" s="38">
        <f t="shared" si="2176"/>
        <v>86</v>
      </c>
      <c r="E1179" s="38">
        <f t="shared" ref="E1179" si="2284">plan_id</f>
        <v>1536</v>
      </c>
      <c r="F1179" s="38">
        <f t="shared" ca="1" si="2200"/>
        <v>2008</v>
      </c>
      <c r="G1179" s="38">
        <f t="shared" ref="G1179" ca="1" si="2285">VLOOKUP(INDIRECT(CHAR(39)&amp;$A1179&amp;CHAR(39)&amp;"!r2c"&amp;$C1179,0),variables,2,0)</f>
        <v>10798</v>
      </c>
      <c r="H1179" s="4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8" t="s">
        <v>289</v>
      </c>
      <c r="B1180" s="38">
        <f t="shared" si="2249"/>
        <v>11</v>
      </c>
      <c r="C1180" s="38">
        <f t="shared" si="2176"/>
        <v>87</v>
      </c>
      <c r="E1180" s="38">
        <f t="shared" ref="E1180" si="2286">plan_id</f>
        <v>1536</v>
      </c>
      <c r="F1180" s="38">
        <f t="shared" ca="1" si="2200"/>
        <v>2008</v>
      </c>
      <c r="G1180" s="38">
        <f t="shared" ref="G1180" ca="1" si="2287">VLOOKUP(INDIRECT(CHAR(39)&amp;$A1180&amp;CHAR(39)&amp;"!r2c"&amp;$C1180,0),variables,2,0)</f>
        <v>10799</v>
      </c>
      <c r="H1180" s="4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8" t="s">
        <v>289</v>
      </c>
      <c r="B1181" s="38">
        <f t="shared" si="2249"/>
        <v>11</v>
      </c>
      <c r="C1181" s="38">
        <f t="shared" si="2176"/>
        <v>88</v>
      </c>
      <c r="E1181" s="38">
        <f t="shared" ref="E1181" si="2288">plan_id</f>
        <v>1536</v>
      </c>
      <c r="F1181" s="38">
        <f t="shared" ca="1" si="2200"/>
        <v>2008</v>
      </c>
      <c r="G1181" s="38">
        <f t="shared" ref="G1181" ca="1" si="2289">VLOOKUP(INDIRECT(CHAR(39)&amp;$A1181&amp;CHAR(39)&amp;"!r2c"&amp;$C1181,0),variables,2,0)</f>
        <v>10800</v>
      </c>
      <c r="H1181" s="4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38" t="s">
        <v>289</v>
      </c>
      <c r="B1182" s="38">
        <f t="shared" si="2249"/>
        <v>11</v>
      </c>
      <c r="C1182" s="38">
        <f t="shared" si="2176"/>
        <v>89</v>
      </c>
      <c r="E1182" s="38">
        <f t="shared" ref="E1182" si="2290">plan_id</f>
        <v>1536</v>
      </c>
      <c r="F1182" s="38">
        <f t="shared" ca="1" si="2200"/>
        <v>2008</v>
      </c>
      <c r="G1182" s="38">
        <f t="shared" ref="G1182" ca="1" si="2291">VLOOKUP(INDIRECT(CHAR(39)&amp;$A1182&amp;CHAR(39)&amp;"!r2c"&amp;$C1182,0),variables,2,0)</f>
        <v>10824</v>
      </c>
      <c r="H1182" s="4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8" t="s">
        <v>289</v>
      </c>
      <c r="B1183" s="38">
        <f t="shared" si="2249"/>
        <v>11</v>
      </c>
      <c r="C1183" s="38">
        <f t="shared" si="2176"/>
        <v>90</v>
      </c>
      <c r="E1183" s="38">
        <f t="shared" ref="E1183" si="2292">plan_id</f>
        <v>1536</v>
      </c>
      <c r="F1183" s="38">
        <f t="shared" ca="1" si="2200"/>
        <v>2008</v>
      </c>
      <c r="G1183" s="38">
        <f t="shared" ref="G1183" ca="1" si="2293">VLOOKUP(INDIRECT(CHAR(39)&amp;$A1183&amp;CHAR(39)&amp;"!r2c"&amp;$C1183,0),variables,2,0)</f>
        <v>10825</v>
      </c>
      <c r="H1183" s="4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8" t="s">
        <v>289</v>
      </c>
      <c r="B1184" s="38">
        <f t="shared" si="2249"/>
        <v>11</v>
      </c>
      <c r="C1184" s="38">
        <f t="shared" si="2176"/>
        <v>91</v>
      </c>
      <c r="E1184" s="38">
        <f t="shared" ref="E1184" si="2294">plan_id</f>
        <v>1536</v>
      </c>
      <c r="F1184" s="38">
        <f t="shared" ca="1" si="2200"/>
        <v>2008</v>
      </c>
      <c r="G1184" s="38">
        <f t="shared" ref="G1184" ca="1" si="2295">VLOOKUP(INDIRECT(CHAR(39)&amp;$A1184&amp;CHAR(39)&amp;"!r2c"&amp;$C1184,0),variables,2,0)</f>
        <v>10826</v>
      </c>
      <c r="H1184" s="4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8" t="s">
        <v>289</v>
      </c>
      <c r="B1185" s="38">
        <f t="shared" si="2249"/>
        <v>11</v>
      </c>
      <c r="C1185" s="38">
        <f t="shared" si="2176"/>
        <v>92</v>
      </c>
      <c r="E1185" s="38">
        <f t="shared" ref="E1185" si="2296">plan_id</f>
        <v>1536</v>
      </c>
      <c r="F1185" s="38">
        <f t="shared" ca="1" si="2200"/>
        <v>2008</v>
      </c>
      <c r="G1185" s="38">
        <f t="shared" ref="G1185" ca="1" si="2297">VLOOKUP(INDIRECT(CHAR(39)&amp;$A1185&amp;CHAR(39)&amp;"!r2c"&amp;$C1185,0),variables,2,0)</f>
        <v>10828</v>
      </c>
      <c r="H1185" s="4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8" t="s">
        <v>289</v>
      </c>
      <c r="B1186" s="38">
        <f t="shared" si="2249"/>
        <v>11</v>
      </c>
      <c r="C1186" s="38">
        <f t="shared" si="2176"/>
        <v>93</v>
      </c>
      <c r="E1186" s="38">
        <f t="shared" ref="E1186" si="2298">plan_id</f>
        <v>1536</v>
      </c>
      <c r="F1186" s="38">
        <f t="shared" ca="1" si="2200"/>
        <v>2008</v>
      </c>
      <c r="G1186" s="38">
        <f t="shared" ref="G1186" ca="1" si="2299">VLOOKUP(INDIRECT(CHAR(39)&amp;$A1186&amp;CHAR(39)&amp;"!r2c"&amp;$C1186,0),variables,2,0)</f>
        <v>10827</v>
      </c>
      <c r="H1186" s="4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8" t="s">
        <v>289</v>
      </c>
      <c r="B1187" s="38">
        <f t="shared" ref="B1187:B1250" si="2300">B1122+1</f>
        <v>12</v>
      </c>
      <c r="C1187" s="38">
        <f t="shared" si="2176"/>
        <v>3</v>
      </c>
      <c r="E1187" s="38">
        <f t="shared" ref="E1187" si="2301">plan_id</f>
        <v>1536</v>
      </c>
      <c r="F1187" s="38">
        <f t="shared" ca="1" si="2200"/>
        <v>2009</v>
      </c>
      <c r="G1187" s="38">
        <f t="shared" ref="G1187" ca="1" si="2302">VLOOKUP(INDIRECT(CHAR(39)&amp;$A1187&amp;CHAR(39)&amp;"!r2c"&amp;$C1187,0),variables,2,0)</f>
        <v>10703</v>
      </c>
      <c r="H1187" s="4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38" t="s">
        <v>289</v>
      </c>
      <c r="B1188" s="38">
        <f t="shared" si="2300"/>
        <v>12</v>
      </c>
      <c r="C1188" s="38">
        <f t="shared" si="2176"/>
        <v>4</v>
      </c>
      <c r="E1188" s="38">
        <f t="shared" ref="E1188" si="2303">plan_id</f>
        <v>1536</v>
      </c>
      <c r="F1188" s="38">
        <f t="shared" ca="1" si="2200"/>
        <v>2009</v>
      </c>
      <c r="G1188" s="38">
        <f t="shared" ref="G1188" ca="1" si="2304">VLOOKUP(INDIRECT(CHAR(39)&amp;$A1188&amp;CHAR(39)&amp;"!r2c"&amp;$C1188,0),variables,2,0)</f>
        <v>10845</v>
      </c>
      <c r="H1188" s="41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THE SEGAL COMPANY</v>
      </c>
    </row>
    <row r="1189" spans="1:8" x14ac:dyDescent="0.3">
      <c r="A1189" s="38" t="s">
        <v>289</v>
      </c>
      <c r="B1189" s="38">
        <f t="shared" si="2300"/>
        <v>12</v>
      </c>
      <c r="C1189" s="38">
        <f t="shared" si="2176"/>
        <v>5</v>
      </c>
      <c r="E1189" s="38">
        <f t="shared" ref="E1189" si="2305">plan_id</f>
        <v>1536</v>
      </c>
      <c r="F1189" s="38">
        <f t="shared" ca="1" si="2200"/>
        <v>2009</v>
      </c>
      <c r="G1189" s="38">
        <f t="shared" ref="G1189" ca="1" si="2306">VLOOKUP(INDIRECT(CHAR(39)&amp;$A1189&amp;CHAR(39)&amp;"!r2c"&amp;$C1189,0),variables,2,0)</f>
        <v>10924</v>
      </c>
      <c r="H1189" s="4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8.8300000000000003E-2</v>
      </c>
    </row>
    <row r="1190" spans="1:8" x14ac:dyDescent="0.3">
      <c r="A1190" s="38" t="s">
        <v>289</v>
      </c>
      <c r="B1190" s="38">
        <f t="shared" si="2300"/>
        <v>12</v>
      </c>
      <c r="C1190" s="38">
        <f t="shared" si="2176"/>
        <v>6</v>
      </c>
      <c r="E1190" s="38">
        <f t="shared" ref="E1190" si="2307">plan_id</f>
        <v>1536</v>
      </c>
      <c r="F1190" s="38">
        <f t="shared" ca="1" si="2200"/>
        <v>2009</v>
      </c>
      <c r="G1190" s="38">
        <f t="shared" ref="G1190" ca="1" si="2308">VLOOKUP(INDIRECT(CHAR(39)&amp;$A1190&amp;CHAR(39)&amp;"!r2c"&amp;$C1190,0),variables,2,0)</f>
        <v>10925</v>
      </c>
      <c r="H1190" s="4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4.9200000000000001E-2</v>
      </c>
    </row>
    <row r="1191" spans="1:8" x14ac:dyDescent="0.3">
      <c r="A1191" s="38" t="s">
        <v>289</v>
      </c>
      <c r="B1191" s="38">
        <f t="shared" si="2300"/>
        <v>12</v>
      </c>
      <c r="C1191" s="38">
        <f t="shared" ref="C1191:C1254" si="2309">C1100</f>
        <v>7</v>
      </c>
      <c r="E1191" s="38">
        <f t="shared" ref="E1191" si="2310">plan_id</f>
        <v>1536</v>
      </c>
      <c r="F1191" s="38">
        <f t="shared" ca="1" si="2200"/>
        <v>2009</v>
      </c>
      <c r="G1191" s="38">
        <f t="shared" ref="G1191" ca="1" si="2311">VLOOKUP(INDIRECT(CHAR(39)&amp;$A1191&amp;CHAR(39)&amp;"!r2c"&amp;$C1191,0),variables,2,0)</f>
        <v>10926</v>
      </c>
      <c r="H1191" s="4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4.0099999999999997E-2</v>
      </c>
    </row>
    <row r="1192" spans="1:8" x14ac:dyDescent="0.3">
      <c r="A1192" s="38" t="s">
        <v>289</v>
      </c>
      <c r="B1192" s="38">
        <f t="shared" si="2300"/>
        <v>12</v>
      </c>
      <c r="C1192" s="38">
        <f t="shared" si="2309"/>
        <v>8</v>
      </c>
      <c r="E1192" s="38">
        <f t="shared" ref="E1192" si="2312">plan_id</f>
        <v>1536</v>
      </c>
      <c r="F1192" s="38">
        <f t="shared" ca="1" si="2200"/>
        <v>2009</v>
      </c>
      <c r="G1192" s="38">
        <f t="shared" ref="G1192" ca="1" si="2313">VLOOKUP(INDIRECT(CHAR(39)&amp;$A1192&amp;CHAR(39)&amp;"!r2c"&amp;$C1192,0),variables,2,0)</f>
        <v>10704</v>
      </c>
      <c r="H1192" s="4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19815954</v>
      </c>
    </row>
    <row r="1193" spans="1:8" x14ac:dyDescent="0.3">
      <c r="A1193" s="38" t="s">
        <v>289</v>
      </c>
      <c r="B1193" s="38">
        <f t="shared" si="2300"/>
        <v>12</v>
      </c>
      <c r="C1193" s="38">
        <f t="shared" si="2309"/>
        <v>9</v>
      </c>
      <c r="E1193" s="38">
        <f t="shared" ref="E1193" si="2314">plan_id</f>
        <v>1536</v>
      </c>
      <c r="F1193" s="38">
        <f t="shared" ca="1" si="2200"/>
        <v>2009</v>
      </c>
      <c r="G1193" s="38">
        <f t="shared" ref="G1193" ca="1" si="2315">VLOOKUP(INDIRECT(CHAR(39)&amp;$A1193&amp;CHAR(39)&amp;"!r2c"&amp;$C1193,0),variables,2,0)</f>
        <v>10928</v>
      </c>
      <c r="H1193" s="4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2.8400000000000002E-2</v>
      </c>
    </row>
    <row r="1194" spans="1:8" x14ac:dyDescent="0.3">
      <c r="A1194" s="38" t="s">
        <v>289</v>
      </c>
      <c r="B1194" s="38">
        <f t="shared" si="2300"/>
        <v>12</v>
      </c>
      <c r="C1194" s="38">
        <f t="shared" si="2309"/>
        <v>10</v>
      </c>
      <c r="E1194" s="38">
        <f t="shared" ref="E1194" si="2316">plan_id</f>
        <v>1536</v>
      </c>
      <c r="F1194" s="38">
        <f t="shared" ca="1" si="2200"/>
        <v>2009</v>
      </c>
      <c r="G1194" s="38">
        <f t="shared" ref="G1194" ca="1" si="2317">VLOOKUP(INDIRECT(CHAR(39)&amp;$A1194&amp;CHAR(39)&amp;"!r2c"&amp;$C1194,0),variables,2,0)</f>
        <v>10929</v>
      </c>
      <c r="H1194" s="4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2.8400000000000002E-2</v>
      </c>
    </row>
    <row r="1195" spans="1:8" x14ac:dyDescent="0.3">
      <c r="A1195" s="38" t="s">
        <v>289</v>
      </c>
      <c r="B1195" s="38">
        <f t="shared" si="2300"/>
        <v>12</v>
      </c>
      <c r="C1195" s="38">
        <f t="shared" si="2309"/>
        <v>11</v>
      </c>
      <c r="E1195" s="38">
        <f t="shared" ref="E1195" si="2318">plan_id</f>
        <v>1536</v>
      </c>
      <c r="F1195" s="38">
        <f t="shared" ca="1" si="2200"/>
        <v>2009</v>
      </c>
      <c r="G1195" s="38">
        <f t="shared" ref="G1195" ca="1" si="2319">VLOOKUP(INDIRECT(CHAR(39)&amp;$A1195&amp;CHAR(39)&amp;"!r2c"&amp;$C1195,0),variables,2,0)</f>
        <v>10930</v>
      </c>
      <c r="H1195" s="4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8" t="s">
        <v>289</v>
      </c>
      <c r="B1196" s="38">
        <f t="shared" si="2300"/>
        <v>12</v>
      </c>
      <c r="C1196" s="38">
        <f t="shared" si="2309"/>
        <v>12</v>
      </c>
      <c r="E1196" s="38">
        <f t="shared" ref="E1196" si="2320">plan_id</f>
        <v>1536</v>
      </c>
      <c r="F1196" s="38">
        <f t="shared" ca="1" si="2200"/>
        <v>2009</v>
      </c>
      <c r="G1196" s="38">
        <f t="shared" ref="G1196" ca="1" si="2321">VLOOKUP(INDIRECT(CHAR(39)&amp;$A1196&amp;CHAR(39)&amp;"!r2c"&amp;$C1196,0),variables,2,0)</f>
        <v>10705</v>
      </c>
      <c r="H1196" s="4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26237554</v>
      </c>
    </row>
    <row r="1197" spans="1:8" x14ac:dyDescent="0.3">
      <c r="A1197" s="38" t="s">
        <v>289</v>
      </c>
      <c r="B1197" s="38">
        <f t="shared" si="2300"/>
        <v>12</v>
      </c>
      <c r="C1197" s="38">
        <f t="shared" si="2309"/>
        <v>13</v>
      </c>
      <c r="E1197" s="38">
        <f t="shared" ref="E1197" si="2322">plan_id</f>
        <v>1536</v>
      </c>
      <c r="F1197" s="38">
        <f t="shared" ca="1" si="2200"/>
        <v>2009</v>
      </c>
      <c r="G1197" s="38">
        <f t="shared" ref="G1197" ca="1" si="2323">VLOOKUP(INDIRECT(CHAR(39)&amp;$A1197&amp;CHAR(39)&amp;"!r2c"&amp;$C1197,0),variables,2,0)</f>
        <v>10842</v>
      </c>
      <c r="H1197" s="4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27705267</v>
      </c>
    </row>
    <row r="1198" spans="1:8" x14ac:dyDescent="0.3">
      <c r="A1198" s="38" t="s">
        <v>289</v>
      </c>
      <c r="B1198" s="38">
        <f t="shared" si="2300"/>
        <v>12</v>
      </c>
      <c r="C1198" s="38">
        <f t="shared" si="2309"/>
        <v>14</v>
      </c>
      <c r="E1198" s="38">
        <f t="shared" ref="E1198" si="2324">plan_id</f>
        <v>1536</v>
      </c>
      <c r="F1198" s="38">
        <f t="shared" ca="1" si="2200"/>
        <v>2009</v>
      </c>
      <c r="G1198" s="38">
        <f t="shared" ref="G1198" ca="1" si="2325">VLOOKUP(INDIRECT(CHAR(39)&amp;$A1198&amp;CHAR(39)&amp;"!r2c"&amp;$C1198,0),variables,2,0)</f>
        <v>10843</v>
      </c>
      <c r="H1198" s="41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Main system- 4.12%; Judges- 14.52%; National guard- 6.5%; Law enforcement with prior main service- 8.31%; Law enforcement without prior main service- 6.43%</v>
      </c>
    </row>
    <row r="1199" spans="1:8" x14ac:dyDescent="0.3">
      <c r="A1199" s="38" t="s">
        <v>289</v>
      </c>
      <c r="B1199" s="38">
        <f t="shared" si="2300"/>
        <v>12</v>
      </c>
      <c r="C1199" s="38">
        <f t="shared" si="2309"/>
        <v>15</v>
      </c>
      <c r="E1199" s="38">
        <f t="shared" ref="E1199" si="2326">plan_id</f>
        <v>1536</v>
      </c>
      <c r="F1199" s="38">
        <f t="shared" ca="1" si="2200"/>
        <v>2009</v>
      </c>
      <c r="G1199" s="38">
        <f t="shared" ref="G1199" ca="1" si="2327">VLOOKUP(INDIRECT(CHAR(39)&amp;$A1199&amp;CHAR(39)&amp;"!r2c"&amp;$C1199,0),variables,2,0)</f>
        <v>10931</v>
      </c>
      <c r="H1199" s="4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8" t="s">
        <v>289</v>
      </c>
      <c r="B1200" s="38">
        <f t="shared" si="2300"/>
        <v>12</v>
      </c>
      <c r="C1200" s="38">
        <f t="shared" si="2309"/>
        <v>16</v>
      </c>
      <c r="E1200" s="38">
        <f t="shared" ref="E1200" si="2328">plan_id</f>
        <v>1536</v>
      </c>
      <c r="F1200" s="38">
        <f t="shared" ca="1" si="2200"/>
        <v>2009</v>
      </c>
      <c r="G1200" s="38">
        <f t="shared" ref="G1200" ca="1" si="2329">VLOOKUP(INDIRECT(CHAR(39)&amp;$A1200&amp;CHAR(39)&amp;"!r2c"&amp;$C1200,0),variables,2,0)</f>
        <v>10932</v>
      </c>
      <c r="H1200" s="4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8" t="s">
        <v>289</v>
      </c>
      <c r="B1201" s="38">
        <f t="shared" si="2300"/>
        <v>12</v>
      </c>
      <c r="C1201" s="38">
        <f t="shared" si="2309"/>
        <v>17</v>
      </c>
      <c r="E1201" s="38">
        <f t="shared" ref="E1201" si="2330">plan_id</f>
        <v>1536</v>
      </c>
      <c r="F1201" s="38">
        <f t="shared" ca="1" si="2200"/>
        <v>2009</v>
      </c>
      <c r="G1201" s="38">
        <f t="shared" ref="G1201" ca="1" si="2331">VLOOKUP(INDIRECT(CHAR(39)&amp;$A1201&amp;CHAR(39)&amp;"!r2c"&amp;$C1201,0),variables,2,0)</f>
        <v>10933</v>
      </c>
      <c r="H1201" s="4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7.7600000000000002E-2</v>
      </c>
    </row>
    <row r="1202" spans="1:8" x14ac:dyDescent="0.3">
      <c r="A1202" s="38" t="s">
        <v>289</v>
      </c>
      <c r="B1202" s="38">
        <f t="shared" si="2300"/>
        <v>12</v>
      </c>
      <c r="C1202" s="38">
        <f t="shared" si="2309"/>
        <v>18</v>
      </c>
      <c r="E1202" s="38">
        <f t="shared" ref="E1202" si="2332">plan_id</f>
        <v>1536</v>
      </c>
      <c r="F1202" s="38">
        <f t="shared" ca="1" si="2200"/>
        <v>2009</v>
      </c>
      <c r="G1202" s="38">
        <f t="shared" ref="G1202" ca="1" si="2333">VLOOKUP(INDIRECT(CHAR(39)&amp;$A1202&amp;CHAR(39)&amp;"!r2c"&amp;$C1202,0),variables,2,0)</f>
        <v>10934</v>
      </c>
      <c r="H1202" s="4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4.0099999999999997E-2</v>
      </c>
    </row>
    <row r="1203" spans="1:8" x14ac:dyDescent="0.3">
      <c r="A1203" s="38" t="s">
        <v>289</v>
      </c>
      <c r="B1203" s="38">
        <f t="shared" si="2300"/>
        <v>12</v>
      </c>
      <c r="C1203" s="38">
        <f t="shared" si="2309"/>
        <v>19</v>
      </c>
      <c r="E1203" s="38">
        <f t="shared" ref="E1203" si="2334">plan_id</f>
        <v>1536</v>
      </c>
      <c r="F1203" s="38">
        <f t="shared" ca="1" si="2200"/>
        <v>2009</v>
      </c>
      <c r="G1203" s="38">
        <f t="shared" ref="G1203" ca="1" si="2335">VLOOKUP(INDIRECT(CHAR(39)&amp;$A1203&amp;CHAR(39)&amp;"!r2c"&amp;$C1203,0),variables,2,0)</f>
        <v>10935</v>
      </c>
      <c r="H1203" s="41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38" t="s">
        <v>289</v>
      </c>
      <c r="B1204" s="38">
        <f t="shared" si="2300"/>
        <v>12</v>
      </c>
      <c r="C1204" s="38">
        <f t="shared" si="2309"/>
        <v>20</v>
      </c>
      <c r="E1204" s="38">
        <f t="shared" ref="E1204" si="2336">plan_id</f>
        <v>1536</v>
      </c>
      <c r="F1204" s="38">
        <f t="shared" ca="1" si="2200"/>
        <v>2009</v>
      </c>
      <c r="G1204" s="38">
        <f t="shared" ref="G1204" ca="1" si="2337">VLOOKUP(INDIRECT(CHAR(39)&amp;$A1204&amp;CHAR(39)&amp;"!r2c"&amp;$C1204,0),variables,2,0)</f>
        <v>10937</v>
      </c>
      <c r="H1204" s="4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8" t="s">
        <v>289</v>
      </c>
      <c r="B1205" s="38">
        <f t="shared" si="2300"/>
        <v>12</v>
      </c>
      <c r="C1205" s="38">
        <f t="shared" si="2309"/>
        <v>21</v>
      </c>
      <c r="E1205" s="38">
        <f t="shared" ref="E1205" si="2338">plan_id</f>
        <v>1536</v>
      </c>
      <c r="F1205" s="38">
        <f t="shared" ca="1" si="2200"/>
        <v>2009</v>
      </c>
      <c r="G1205" s="38">
        <f t="shared" ref="G1205" ca="1" si="2339">VLOOKUP(INDIRECT(CHAR(39)&amp;$A1205&amp;CHAR(39)&amp;"!r2c"&amp;$C1205,0),variables,2,0)</f>
        <v>10938</v>
      </c>
      <c r="H1205" s="4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8" t="s">
        <v>289</v>
      </c>
      <c r="B1206" s="38">
        <f t="shared" si="2300"/>
        <v>12</v>
      </c>
      <c r="C1206" s="38">
        <f t="shared" si="2309"/>
        <v>22</v>
      </c>
      <c r="E1206" s="38">
        <f t="shared" ref="E1206" si="2340">plan_id</f>
        <v>1536</v>
      </c>
      <c r="F1206" s="38">
        <f t="shared" ca="1" si="2200"/>
        <v>2009</v>
      </c>
      <c r="G1206" s="38">
        <f t="shared" ref="G1206" ca="1" si="2341">VLOOKUP(INDIRECT(CHAR(39)&amp;$A1206&amp;CHAR(39)&amp;"!r2c"&amp;$C1206,0),variables,2,0)</f>
        <v>11007</v>
      </c>
      <c r="H1206" s="4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Main System,National Guard and law enforcement:2% of FAC times service; Judges:3.5% of FAC for first 10 yrs of service,2.8%-next 10 yrs,1.25% - excess of 20 yrs</v>
      </c>
    </row>
    <row r="1207" spans="1:8" x14ac:dyDescent="0.3">
      <c r="A1207" s="38" t="s">
        <v>289</v>
      </c>
      <c r="B1207" s="38">
        <f t="shared" si="2300"/>
        <v>12</v>
      </c>
      <c r="C1207" s="38">
        <f t="shared" si="2309"/>
        <v>23</v>
      </c>
      <c r="E1207" s="38">
        <f t="shared" ref="E1207" si="2342">plan_id</f>
        <v>1536</v>
      </c>
      <c r="F1207" s="38">
        <f t="shared" ca="1" si="2200"/>
        <v>2009</v>
      </c>
      <c r="G1207" s="38">
        <f t="shared" ref="G1207" ca="1" si="2343">VLOOKUP(INDIRECT(CHAR(39)&amp;$A1207&amp;CHAR(39)&amp;"!r2c"&amp;$C1207,0),variables,2,0)</f>
        <v>10941</v>
      </c>
      <c r="H1207" s="41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</v>
      </c>
    </row>
    <row r="1208" spans="1:8" x14ac:dyDescent="0.3">
      <c r="A1208" s="38" t="s">
        <v>289</v>
      </c>
      <c r="B1208" s="38">
        <f t="shared" si="2300"/>
        <v>12</v>
      </c>
      <c r="C1208" s="38">
        <f t="shared" si="2309"/>
        <v>24</v>
      </c>
      <c r="E1208" s="38">
        <f t="shared" ref="E1208" si="2344">plan_id</f>
        <v>1536</v>
      </c>
      <c r="F1208" s="38">
        <f t="shared" ca="1" si="2200"/>
        <v>2009</v>
      </c>
      <c r="G1208" s="38">
        <f t="shared" ref="G1208" ca="1" si="2345">VLOOKUP(INDIRECT(CHAR(39)&amp;$A1208&amp;CHAR(39)&amp;"!r2c"&amp;$C1208,0),variables,2,0)</f>
        <v>10942</v>
      </c>
      <c r="H1208" s="41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38" t="s">
        <v>289</v>
      </c>
      <c r="B1209" s="38">
        <f t="shared" si="2300"/>
        <v>12</v>
      </c>
      <c r="C1209" s="38">
        <f t="shared" si="2309"/>
        <v>25</v>
      </c>
      <c r="E1209" s="38">
        <f t="shared" ref="E1209" si="2346">plan_id</f>
        <v>1536</v>
      </c>
      <c r="F1209" s="38">
        <f t="shared" ca="1" si="2200"/>
        <v>2009</v>
      </c>
      <c r="G1209" s="38">
        <f t="shared" ref="G1209" ca="1" si="2347">VLOOKUP(INDIRECT(CHAR(39)&amp;$A1209&amp;CHAR(39)&amp;"!r2c"&amp;$C1209,0),variables,2,0)</f>
        <v>10701</v>
      </c>
      <c r="H1209" s="4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8" t="s">
        <v>289</v>
      </c>
      <c r="B1210" s="38">
        <f t="shared" si="2300"/>
        <v>12</v>
      </c>
      <c r="C1210" s="38">
        <f t="shared" si="2309"/>
        <v>26</v>
      </c>
      <c r="E1210" s="38">
        <f t="shared" ref="E1210" si="2348">plan_id</f>
        <v>1536</v>
      </c>
      <c r="F1210" s="38">
        <f t="shared" ca="1" si="2200"/>
        <v>2009</v>
      </c>
      <c r="G1210" s="38">
        <f t="shared" ref="G1210" ca="1" si="2349">VLOOKUP(INDIRECT(CHAR(39)&amp;$A1210&amp;CHAR(39)&amp;"!r2c"&amp;$C1210,0),variables,2,0)</f>
        <v>10702</v>
      </c>
      <c r="H1210" s="4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8" t="s">
        <v>289</v>
      </c>
      <c r="B1211" s="38">
        <f t="shared" si="2300"/>
        <v>12</v>
      </c>
      <c r="C1211" s="38">
        <f t="shared" si="2309"/>
        <v>27</v>
      </c>
      <c r="E1211" s="38">
        <f t="shared" ref="E1211" si="2350">plan_id</f>
        <v>1536</v>
      </c>
      <c r="F1211" s="38">
        <f t="shared" ca="1" si="2200"/>
        <v>2009</v>
      </c>
      <c r="G1211" s="38">
        <f t="shared" ref="G1211" ca="1" si="2351">VLOOKUP(INDIRECT(CHAR(39)&amp;$A1211&amp;CHAR(39)&amp;"!r2c"&amp;$C1211,0),variables,2,0)</f>
        <v>10943</v>
      </c>
      <c r="H1211" s="4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8" t="s">
        <v>289</v>
      </c>
      <c r="B1212" s="38">
        <f t="shared" si="2300"/>
        <v>12</v>
      </c>
      <c r="C1212" s="38">
        <f t="shared" si="2309"/>
        <v>28</v>
      </c>
      <c r="E1212" s="38">
        <f t="shared" ref="E1212" si="2352">plan_id</f>
        <v>1536</v>
      </c>
      <c r="F1212" s="38">
        <f t="shared" ca="1" si="2200"/>
        <v>2009</v>
      </c>
      <c r="G1212" s="38">
        <f t="shared" ref="G1212" ca="1" si="2353">VLOOKUP(INDIRECT(CHAR(39)&amp;$A1212&amp;CHAR(39)&amp;"!r2c"&amp;$C1212,0),variables,2,0)</f>
        <v>10944</v>
      </c>
      <c r="H1212" s="41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38" t="s">
        <v>289</v>
      </c>
      <c r="B1213" s="38">
        <f t="shared" si="2300"/>
        <v>12</v>
      </c>
      <c r="C1213" s="38">
        <f t="shared" si="2309"/>
        <v>29</v>
      </c>
      <c r="E1213" s="38">
        <f t="shared" ref="E1213" si="2354">plan_id</f>
        <v>1536</v>
      </c>
      <c r="F1213" s="38">
        <f t="shared" ca="1" si="2200"/>
        <v>2009</v>
      </c>
      <c r="G1213" s="38">
        <f t="shared" ref="G1213" ca="1" si="2355">VLOOKUP(INDIRECT(CHAR(39)&amp;$A1213&amp;CHAR(39)&amp;"!r2c"&amp;$C1213,0),variables,2,0)</f>
        <v>10945</v>
      </c>
      <c r="H1213" s="41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38" t="s">
        <v>289</v>
      </c>
      <c r="B1214" s="38">
        <f t="shared" si="2300"/>
        <v>12</v>
      </c>
      <c r="C1214" s="38">
        <f t="shared" si="2309"/>
        <v>30</v>
      </c>
      <c r="E1214" s="38">
        <f t="shared" ref="E1214" si="2356">plan_id</f>
        <v>1536</v>
      </c>
      <c r="F1214" s="38">
        <f t="shared" ca="1" si="2200"/>
        <v>2009</v>
      </c>
      <c r="G1214" s="38">
        <f t="shared" ref="G1214" ca="1" si="2357">VLOOKUP(INDIRECT(CHAR(39)&amp;$A1214&amp;CHAR(39)&amp;"!r2c"&amp;$C1214,0),variables,2,0)</f>
        <v>10947</v>
      </c>
      <c r="H1214" s="4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8" t="s">
        <v>289</v>
      </c>
      <c r="B1215" s="38">
        <f t="shared" si="2300"/>
        <v>12</v>
      </c>
      <c r="C1215" s="38">
        <f t="shared" si="2309"/>
        <v>31</v>
      </c>
      <c r="E1215" s="38">
        <f t="shared" ref="E1215" si="2358">plan_id</f>
        <v>1536</v>
      </c>
      <c r="F1215" s="38">
        <f t="shared" ca="1" si="2200"/>
        <v>2009</v>
      </c>
      <c r="G1215" s="38">
        <f t="shared" ref="G1215" ca="1" si="2359">VLOOKUP(INDIRECT(CHAR(39)&amp;$A1215&amp;CHAR(39)&amp;"!r2c"&amp;$C1215,0),variables,2,0)</f>
        <v>10948</v>
      </c>
      <c r="H1215" s="41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38" t="s">
        <v>289</v>
      </c>
      <c r="B1216" s="38">
        <f t="shared" si="2300"/>
        <v>12</v>
      </c>
      <c r="C1216" s="38">
        <f t="shared" si="2309"/>
        <v>32</v>
      </c>
      <c r="E1216" s="38">
        <f t="shared" ref="E1216" si="2360">plan_id</f>
        <v>1536</v>
      </c>
      <c r="F1216" s="38">
        <f t="shared" ca="1" si="2200"/>
        <v>2009</v>
      </c>
      <c r="G1216" s="38">
        <f t="shared" ref="G1216" ca="1" si="2361">VLOOKUP(INDIRECT(CHAR(39)&amp;$A1216&amp;CHAR(39)&amp;"!r2c"&amp;$C1216,0),variables,2,0)</f>
        <v>10949</v>
      </c>
      <c r="H1216" s="41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38" t="s">
        <v>289</v>
      </c>
      <c r="B1217" s="38">
        <f t="shared" si="2300"/>
        <v>12</v>
      </c>
      <c r="C1217" s="38">
        <f t="shared" si="2309"/>
        <v>33</v>
      </c>
      <c r="E1217" s="38">
        <f t="shared" ref="E1217" si="2362">plan_id</f>
        <v>1536</v>
      </c>
      <c r="F1217" s="38">
        <f t="shared" ca="1" si="2200"/>
        <v>2009</v>
      </c>
      <c r="G1217" s="38">
        <f t="shared" ref="G1217" ca="1" si="2363">VLOOKUP(INDIRECT(CHAR(39)&amp;$A1217&amp;CHAR(39)&amp;"!r2c"&amp;$C1217,0),variables,2,0)</f>
        <v>10951</v>
      </c>
      <c r="H1217" s="41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38" t="s">
        <v>289</v>
      </c>
      <c r="B1218" s="38">
        <f t="shared" si="2300"/>
        <v>12</v>
      </c>
      <c r="C1218" s="38">
        <f t="shared" si="2309"/>
        <v>34</v>
      </c>
      <c r="E1218" s="38">
        <f t="shared" ref="E1218" si="2364">plan_id</f>
        <v>1536</v>
      </c>
      <c r="F1218" s="38">
        <f t="shared" ca="1" si="2200"/>
        <v>2009</v>
      </c>
      <c r="G1218" s="38">
        <f t="shared" ref="G1218" ca="1" si="2365">VLOOKUP(INDIRECT(CHAR(39)&amp;$A1218&amp;CHAR(39)&amp;"!r2c"&amp;$C1218,0),variables,2,0)</f>
        <v>10950</v>
      </c>
      <c r="H1218" s="4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8" t="s">
        <v>289</v>
      </c>
      <c r="B1219" s="38">
        <f t="shared" si="2300"/>
        <v>12</v>
      </c>
      <c r="C1219" s="38">
        <f t="shared" si="2309"/>
        <v>35</v>
      </c>
      <c r="E1219" s="38">
        <f t="shared" ref="E1219" si="2366">plan_id</f>
        <v>1536</v>
      </c>
      <c r="F1219" s="38">
        <f t="shared" ca="1" si="2200"/>
        <v>2009</v>
      </c>
      <c r="G1219" s="38">
        <f t="shared" ref="G1219" ca="1" si="2367">VLOOKUP(INDIRECT(CHAR(39)&amp;$A1219&amp;CHAR(39)&amp;"!r2c"&amp;$C1219,0),variables,2,0)</f>
        <v>10954</v>
      </c>
      <c r="H1219" s="4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8" t="s">
        <v>289</v>
      </c>
      <c r="B1220" s="38">
        <f t="shared" si="2300"/>
        <v>12</v>
      </c>
      <c r="C1220" s="38">
        <f t="shared" si="2309"/>
        <v>36</v>
      </c>
      <c r="E1220" s="38">
        <f t="shared" ref="E1220" si="2368">plan_id</f>
        <v>1536</v>
      </c>
      <c r="F1220" s="38">
        <f t="shared" ca="1" si="2200"/>
        <v>2009</v>
      </c>
      <c r="G1220" s="38">
        <f t="shared" ref="G1220" ca="1" si="2369">VLOOKUP(INDIRECT(CHAR(39)&amp;$A1220&amp;CHAR(39)&amp;"!r2c"&amp;$C1220,0),variables,2,0)</f>
        <v>10955</v>
      </c>
      <c r="H1220" s="4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38" t="s">
        <v>289</v>
      </c>
      <c r="B1221" s="38">
        <f t="shared" si="2300"/>
        <v>12</v>
      </c>
      <c r="C1221" s="38">
        <f t="shared" si="2309"/>
        <v>37</v>
      </c>
      <c r="E1221" s="38">
        <f t="shared" ref="E1221" si="2370">plan_id</f>
        <v>1536</v>
      </c>
      <c r="F1221" s="38">
        <f t="shared" ca="1" si="2200"/>
        <v>2009</v>
      </c>
      <c r="G1221" s="38">
        <f t="shared" ref="G1221" ca="1" si="2371">VLOOKUP(INDIRECT(CHAR(39)&amp;$A1221&amp;CHAR(39)&amp;"!r2c"&amp;$C1221,0),variables,2,0)</f>
        <v>10956</v>
      </c>
      <c r="H1221" s="41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4%-4.5%</v>
      </c>
    </row>
    <row r="1222" spans="1:8" x14ac:dyDescent="0.3">
      <c r="A1222" s="38" t="s">
        <v>289</v>
      </c>
      <c r="B1222" s="38">
        <f t="shared" si="2300"/>
        <v>12</v>
      </c>
      <c r="C1222" s="38">
        <f t="shared" si="2309"/>
        <v>38</v>
      </c>
      <c r="E1222" s="38">
        <f t="shared" ref="E1222" si="2372">plan_id</f>
        <v>1536</v>
      </c>
      <c r="F1222" s="38">
        <f t="shared" ca="1" si="2200"/>
        <v>2009</v>
      </c>
      <c r="G1222" s="38">
        <f t="shared" ref="G1222" ca="1" si="2373">VLOOKUP(INDIRECT(CHAR(39)&amp;$A1222&amp;CHAR(39)&amp;"!r2c"&amp;$C1222,0),variables,2,0)</f>
        <v>10959</v>
      </c>
      <c r="H1222" s="41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4.7%-7%</v>
      </c>
    </row>
    <row r="1223" spans="1:8" x14ac:dyDescent="0.3">
      <c r="A1223" s="38" t="s">
        <v>289</v>
      </c>
      <c r="B1223" s="38">
        <f t="shared" si="2300"/>
        <v>12</v>
      </c>
      <c r="C1223" s="38">
        <f t="shared" si="2309"/>
        <v>39</v>
      </c>
      <c r="E1223" s="38">
        <f t="shared" ref="E1223" si="2374">plan_id</f>
        <v>1536</v>
      </c>
      <c r="F1223" s="38">
        <f t="shared" ca="1" si="2200"/>
        <v>2009</v>
      </c>
      <c r="G1223" s="38">
        <f t="shared" ref="G1223" ca="1" si="2375">VLOOKUP(INDIRECT(CHAR(39)&amp;$A1223&amp;CHAR(39)&amp;"!r2c"&amp;$C1223,0),variables,2,0)</f>
        <v>10962</v>
      </c>
      <c r="H1223" s="41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no.35-36</v>
      </c>
    </row>
    <row r="1224" spans="1:8" x14ac:dyDescent="0.3">
      <c r="A1224" s="38" t="s">
        <v>289</v>
      </c>
      <c r="B1224" s="38">
        <f t="shared" si="2300"/>
        <v>12</v>
      </c>
      <c r="C1224" s="38">
        <f t="shared" si="2309"/>
        <v>40</v>
      </c>
      <c r="E1224" s="38">
        <f t="shared" ref="E1224" si="2376">plan_id</f>
        <v>1536</v>
      </c>
      <c r="F1224" s="38">
        <f t="shared" ca="1" si="2200"/>
        <v>2009</v>
      </c>
      <c r="G1224" s="38">
        <f t="shared" ref="G1224" ca="1" si="2377">VLOOKUP(INDIRECT(CHAR(39)&amp;$A1224&amp;CHAR(39)&amp;"!r2c"&amp;$C1224,0),variables,2,0)</f>
        <v>10964</v>
      </c>
      <c r="H1224" s="41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no.37</v>
      </c>
    </row>
    <row r="1225" spans="1:8" x14ac:dyDescent="0.3">
      <c r="A1225" s="38" t="s">
        <v>289</v>
      </c>
      <c r="B1225" s="38">
        <f t="shared" si="2300"/>
        <v>12</v>
      </c>
      <c r="C1225" s="38">
        <f t="shared" si="2309"/>
        <v>41</v>
      </c>
      <c r="E1225" s="38">
        <f t="shared" ref="E1225" si="2378">plan_id</f>
        <v>1536</v>
      </c>
      <c r="F1225" s="38">
        <f t="shared" ca="1" si="2200"/>
        <v>2009</v>
      </c>
      <c r="G1225" s="38">
        <f t="shared" ref="G1225" ca="1" si="2379">VLOOKUP(INDIRECT(CHAR(39)&amp;$A1225&amp;CHAR(39)&amp;"!r2c"&amp;$C1225,0),variables,2,0)</f>
        <v>10967</v>
      </c>
      <c r="H1225" s="41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GAM</v>
      </c>
    </row>
    <row r="1226" spans="1:8" x14ac:dyDescent="0.3">
      <c r="A1226" s="38" t="s">
        <v>289</v>
      </c>
      <c r="B1226" s="38">
        <f t="shared" si="2300"/>
        <v>12</v>
      </c>
      <c r="C1226" s="38">
        <f t="shared" si="2309"/>
        <v>42</v>
      </c>
      <c r="E1226" s="38">
        <f t="shared" ref="E1226" si="2380">plan_id</f>
        <v>1536</v>
      </c>
      <c r="F1226" s="38">
        <f t="shared" ca="1" si="2200"/>
        <v>2009</v>
      </c>
      <c r="G1226" s="38">
        <f t="shared" ref="G1226" ca="1" si="2381">VLOOKUP(INDIRECT(CHAR(39)&amp;$A1226&amp;CHAR(39)&amp;"!r2c"&amp;$C1226,0),variables,2,0)</f>
        <v>10968</v>
      </c>
      <c r="H1226" s="4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1983</v>
      </c>
    </row>
    <row r="1227" spans="1:8" x14ac:dyDescent="0.3">
      <c r="A1227" s="38" t="s">
        <v>289</v>
      </c>
      <c r="B1227" s="38">
        <f t="shared" si="2300"/>
        <v>12</v>
      </c>
      <c r="C1227" s="38">
        <f t="shared" si="2309"/>
        <v>43</v>
      </c>
      <c r="E1227" s="38">
        <f t="shared" ref="E1227" si="2382">plan_id</f>
        <v>1536</v>
      </c>
      <c r="F1227" s="38">
        <f t="shared" ca="1" si="2200"/>
        <v>2009</v>
      </c>
      <c r="G1227" s="38">
        <f t="shared" ref="G1227" ca="1" si="2383">VLOOKUP(INDIRECT(CHAR(39)&amp;$A1227&amp;CHAR(39)&amp;"!r2c"&amp;$C1227,0),variables,2,0)</f>
        <v>10969</v>
      </c>
      <c r="H1227" s="4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8" t="s">
        <v>289</v>
      </c>
      <c r="B1228" s="38">
        <f t="shared" si="2300"/>
        <v>12</v>
      </c>
      <c r="C1228" s="38">
        <f t="shared" si="2309"/>
        <v>44</v>
      </c>
      <c r="E1228" s="38">
        <f t="shared" ref="E1228" si="2384">plan_id</f>
        <v>1536</v>
      </c>
      <c r="F1228" s="38">
        <f t="shared" ca="1" si="2200"/>
        <v>2009</v>
      </c>
      <c r="G1228" s="38">
        <f t="shared" ref="G1228" ca="1" si="2385">VLOOKUP(INDIRECT(CHAR(39)&amp;$A1228&amp;CHAR(39)&amp;"!r2c"&amp;$C1228,0),variables,2,0)</f>
        <v>10970</v>
      </c>
      <c r="H1228" s="4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8" t="s">
        <v>289</v>
      </c>
      <c r="B1229" s="38">
        <f t="shared" si="2300"/>
        <v>12</v>
      </c>
      <c r="C1229" s="38">
        <f t="shared" si="2309"/>
        <v>45</v>
      </c>
      <c r="E1229" s="38">
        <f t="shared" ref="E1229" si="2386">plan_id</f>
        <v>1536</v>
      </c>
      <c r="F1229" s="38">
        <f t="shared" ca="1" si="2200"/>
        <v>2009</v>
      </c>
      <c r="G1229" s="38">
        <f t="shared" ref="G1229" ca="1" si="2387">VLOOKUP(INDIRECT(CHAR(39)&amp;$A1229&amp;CHAR(39)&amp;"!r2c"&amp;$C1229,0),variables,2,0)</f>
        <v>10971</v>
      </c>
      <c r="H1229" s="4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8" t="s">
        <v>289</v>
      </c>
      <c r="B1230" s="38">
        <f t="shared" si="2300"/>
        <v>12</v>
      </c>
      <c r="C1230" s="38">
        <f t="shared" si="2309"/>
        <v>46</v>
      </c>
      <c r="E1230" s="38">
        <f t="shared" ref="E1230" si="2388">plan_id</f>
        <v>1536</v>
      </c>
      <c r="F1230" s="38">
        <f t="shared" ca="1" si="2200"/>
        <v>2009</v>
      </c>
      <c r="G1230" s="38">
        <f t="shared" ref="G1230" ca="1" si="2389">VLOOKUP(INDIRECT(CHAR(39)&amp;$A1230&amp;CHAR(39)&amp;"!r2c"&amp;$C1230,0),variables,2,0)</f>
        <v>10972</v>
      </c>
      <c r="H1230" s="41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 of Payroll, Open Period</v>
      </c>
    </row>
    <row r="1231" spans="1:8" x14ac:dyDescent="0.3">
      <c r="A1231" s="38" t="s">
        <v>289</v>
      </c>
      <c r="B1231" s="38">
        <f t="shared" si="2300"/>
        <v>12</v>
      </c>
      <c r="C1231" s="38">
        <f t="shared" si="2309"/>
        <v>47</v>
      </c>
      <c r="E1231" s="38">
        <f t="shared" ref="E1231" si="2390">plan_id</f>
        <v>1536</v>
      </c>
      <c r="F1231" s="38">
        <f t="shared" ref="F1231:F1352" ca="1" si="2391">INDIRECT(CHAR(39)&amp;$A1231&amp;CHAR(39)&amp;"!r"&amp;$B1231&amp;"c2",0)</f>
        <v>2009</v>
      </c>
      <c r="G1231" s="38">
        <f t="shared" ref="G1231" ca="1" si="2392">VLOOKUP(INDIRECT(CHAR(39)&amp;$A1231&amp;CHAR(39)&amp;"!r2c"&amp;$C1231,0),variables,2,0)</f>
        <v>10973</v>
      </c>
      <c r="H1231" s="41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20 years</v>
      </c>
    </row>
    <row r="1232" spans="1:8" x14ac:dyDescent="0.3">
      <c r="A1232" s="38" t="s">
        <v>289</v>
      </c>
      <c r="B1232" s="38">
        <f t="shared" si="2300"/>
        <v>12</v>
      </c>
      <c r="C1232" s="38">
        <f t="shared" si="2309"/>
        <v>48</v>
      </c>
      <c r="E1232" s="38">
        <f t="shared" ref="E1232" si="2393">plan_id</f>
        <v>1536</v>
      </c>
      <c r="F1232" s="38">
        <f t="shared" ca="1" si="2391"/>
        <v>2009</v>
      </c>
      <c r="G1232" s="38">
        <f t="shared" ref="G1232" ca="1" si="2394">VLOOKUP(INDIRECT(CHAR(39)&amp;$A1232&amp;CHAR(39)&amp;"!r2c"&amp;$C1232,0),variables,2,0)</f>
        <v>10975</v>
      </c>
      <c r="H1232" s="4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38" t="s">
        <v>289</v>
      </c>
      <c r="B1233" s="38">
        <f t="shared" si="2300"/>
        <v>12</v>
      </c>
      <c r="C1233" s="38">
        <f t="shared" si="2309"/>
        <v>49</v>
      </c>
      <c r="E1233" s="38">
        <f t="shared" ref="E1233" si="2395">plan_id</f>
        <v>1536</v>
      </c>
      <c r="F1233" s="38">
        <f t="shared" ca="1" si="2391"/>
        <v>2009</v>
      </c>
      <c r="G1233" s="38">
        <f t="shared" ref="G1233" ca="1" si="2396">VLOOKUP(INDIRECT(CHAR(39)&amp;$A1233&amp;CHAR(39)&amp;"!r2c"&amp;$C1233,0),variables,2,0)</f>
        <v>10976</v>
      </c>
      <c r="H1233" s="4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38" t="s">
        <v>289</v>
      </c>
      <c r="B1234" s="38">
        <f t="shared" si="2300"/>
        <v>12</v>
      </c>
      <c r="C1234" s="38">
        <f t="shared" si="2309"/>
        <v>50</v>
      </c>
      <c r="E1234" s="38">
        <f t="shared" ref="E1234" si="2397">plan_id</f>
        <v>1536</v>
      </c>
      <c r="F1234" s="38">
        <f t="shared" ca="1" si="2391"/>
        <v>2009</v>
      </c>
      <c r="G1234" s="38">
        <f t="shared" ref="G1234" ca="1" si="2398">VLOOKUP(INDIRECT(CHAR(39)&amp;$A1234&amp;CHAR(39)&amp;"!r2c"&amp;$C1234,0),variables,2,0)</f>
        <v>10977</v>
      </c>
      <c r="H1234" s="4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8" t="s">
        <v>289</v>
      </c>
      <c r="B1235" s="38">
        <f t="shared" si="2300"/>
        <v>12</v>
      </c>
      <c r="C1235" s="38">
        <f t="shared" si="2309"/>
        <v>51</v>
      </c>
      <c r="E1235" s="38">
        <f t="shared" ref="E1235" si="2399">plan_id</f>
        <v>1536</v>
      </c>
      <c r="F1235" s="38">
        <f t="shared" ca="1" si="2391"/>
        <v>2009</v>
      </c>
      <c r="G1235" s="38">
        <f t="shared" ref="G1235" ca="1" si="2400">VLOOKUP(INDIRECT(CHAR(39)&amp;$A1235&amp;CHAR(39)&amp;"!r2c"&amp;$C1235,0),variables,2,0)</f>
        <v>10978</v>
      </c>
      <c r="H1235" s="4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38" t="s">
        <v>289</v>
      </c>
      <c r="B1236" s="38">
        <f t="shared" si="2300"/>
        <v>12</v>
      </c>
      <c r="C1236" s="38">
        <f t="shared" si="2309"/>
        <v>52</v>
      </c>
      <c r="E1236" s="38">
        <f t="shared" ref="E1236" si="2401">plan_id</f>
        <v>1536</v>
      </c>
      <c r="F1236" s="38">
        <f t="shared" ca="1" si="2391"/>
        <v>2009</v>
      </c>
      <c r="G1236" s="38">
        <f t="shared" ref="G1236" ca="1" si="2402">VLOOKUP(INDIRECT(CHAR(39)&amp;$A1236&amp;CHAR(39)&amp;"!r2c"&amp;$C1236,0),variables,2,0)</f>
        <v>10979</v>
      </c>
      <c r="H1236" s="41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38" t="s">
        <v>289</v>
      </c>
      <c r="B1237" s="38">
        <f t="shared" si="2300"/>
        <v>12</v>
      </c>
      <c r="C1237" s="38">
        <f t="shared" si="2309"/>
        <v>53</v>
      </c>
      <c r="E1237" s="38">
        <f t="shared" ref="E1237" si="2403">plan_id</f>
        <v>1536</v>
      </c>
      <c r="F1237" s="38">
        <f t="shared" ca="1" si="2391"/>
        <v>2009</v>
      </c>
      <c r="G1237" s="38">
        <f t="shared" ref="G1237" ca="1" si="2404">VLOOKUP(INDIRECT(CHAR(39)&amp;$A1237&amp;CHAR(39)&amp;"!r2c"&amp;$C1237,0),variables,2,0)</f>
        <v>10980</v>
      </c>
      <c r="H1237" s="4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1.72E-2</v>
      </c>
    </row>
    <row r="1238" spans="1:8" x14ac:dyDescent="0.3">
      <c r="A1238" s="38" t="s">
        <v>289</v>
      </c>
      <c r="B1238" s="38">
        <f t="shared" si="2300"/>
        <v>12</v>
      </c>
      <c r="C1238" s="38">
        <f t="shared" si="2309"/>
        <v>54</v>
      </c>
      <c r="E1238" s="38">
        <f t="shared" ref="E1238" si="2405">plan_id</f>
        <v>1536</v>
      </c>
      <c r="F1238" s="38">
        <f t="shared" ca="1" si="2391"/>
        <v>2009</v>
      </c>
      <c r="G1238" s="38">
        <f t="shared" ref="G1238" ca="1" si="2406">VLOOKUP(INDIRECT(CHAR(39)&amp;$A1238&amp;CHAR(39)&amp;"!r2c"&amp;$C1238,0),variables,2,0)</f>
        <v>10981</v>
      </c>
      <c r="H1238" s="4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-0.24049999999999999</v>
      </c>
    </row>
    <row r="1239" spans="1:8" x14ac:dyDescent="0.3">
      <c r="A1239" s="38" t="s">
        <v>289</v>
      </c>
      <c r="B1239" s="38">
        <f t="shared" si="2300"/>
        <v>12</v>
      </c>
      <c r="C1239" s="38">
        <f t="shared" si="2309"/>
        <v>55</v>
      </c>
      <c r="E1239" s="38">
        <f t="shared" ref="E1239" si="2407">plan_id</f>
        <v>1536</v>
      </c>
      <c r="F1239" s="38">
        <f t="shared" ca="1" si="2391"/>
        <v>2009</v>
      </c>
      <c r="G1239" s="38">
        <f t="shared" ref="G1239" ca="1" si="2408">VLOOKUP(INDIRECT(CHAR(39)&amp;$A1239&amp;CHAR(39)&amp;"!r2c"&amp;$C1239,0),variables,2,0)</f>
        <v>10706</v>
      </c>
      <c r="H1239" s="4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9.2640199112576911E-4</v>
      </c>
    </row>
    <row r="1240" spans="1:8" x14ac:dyDescent="0.3">
      <c r="A1240" s="38" t="s">
        <v>289</v>
      </c>
      <c r="B1240" s="38">
        <f t="shared" si="2300"/>
        <v>12</v>
      </c>
      <c r="C1240" s="38">
        <f t="shared" si="2309"/>
        <v>56</v>
      </c>
      <c r="E1240" s="38">
        <f t="shared" ref="E1240" si="2409">plan_id</f>
        <v>1536</v>
      </c>
      <c r="F1240" s="38">
        <f t="shared" ca="1" si="2391"/>
        <v>2009</v>
      </c>
      <c r="G1240" s="38">
        <f t="shared" ref="G1240" ca="1" si="2410">VLOOKUP(INDIRECT(CHAR(39)&amp;$A1240&amp;CHAR(39)&amp;"!r2c"&amp;$C1240,0),variables,2,0)</f>
        <v>10983</v>
      </c>
      <c r="H1240" s="41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38" t="s">
        <v>289</v>
      </c>
      <c r="B1241" s="38">
        <f t="shared" si="2300"/>
        <v>12</v>
      </c>
      <c r="C1241" s="38">
        <f t="shared" si="2309"/>
        <v>57</v>
      </c>
      <c r="E1241" s="38">
        <f t="shared" ref="E1241" si="2411">plan_id</f>
        <v>1536</v>
      </c>
      <c r="F1241" s="38">
        <f t="shared" ca="1" si="2391"/>
        <v>2009</v>
      </c>
      <c r="G1241" s="38">
        <f t="shared" ref="G1241" ca="1" si="2412">VLOOKUP(INDIRECT(CHAR(39)&amp;$A1241&amp;CHAR(39)&amp;"!r2c"&amp;$C1241,0),variables,2,0)</f>
        <v>10989</v>
      </c>
      <c r="H1241" s="4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1617147800</v>
      </c>
    </row>
    <row r="1242" spans="1:8" x14ac:dyDescent="0.3">
      <c r="A1242" s="38" t="s">
        <v>289</v>
      </c>
      <c r="B1242" s="38">
        <f t="shared" si="2300"/>
        <v>12</v>
      </c>
      <c r="C1242" s="38">
        <f t="shared" si="2309"/>
        <v>58</v>
      </c>
      <c r="E1242" s="38">
        <f t="shared" ref="E1242" si="2413">plan_id</f>
        <v>1536</v>
      </c>
      <c r="F1242" s="38">
        <f t="shared" ca="1" si="2391"/>
        <v>2009</v>
      </c>
      <c r="G1242" s="38">
        <f t="shared" ref="G1242" ca="1" si="2414">VLOOKUP(INDIRECT(CHAR(39)&amp;$A1242&amp;CHAR(39)&amp;"!r2c"&amp;$C1242,0),variables,2,0)</f>
        <v>10990</v>
      </c>
      <c r="H1242" s="4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1901200800</v>
      </c>
    </row>
    <row r="1243" spans="1:8" x14ac:dyDescent="0.3">
      <c r="A1243" s="38" t="s">
        <v>289</v>
      </c>
      <c r="B1243" s="38">
        <f t="shared" si="2300"/>
        <v>12</v>
      </c>
      <c r="C1243" s="38">
        <f t="shared" si="2309"/>
        <v>59</v>
      </c>
      <c r="E1243" s="38">
        <f t="shared" ref="E1243" si="2415">plan_id</f>
        <v>1536</v>
      </c>
      <c r="F1243" s="38">
        <f t="shared" ca="1" si="2391"/>
        <v>2009</v>
      </c>
      <c r="G1243" s="38">
        <f t="shared" ref="G1243" ca="1" si="2416">VLOOKUP(INDIRECT(CHAR(39)&amp;$A1243&amp;CHAR(39)&amp;"!r2c"&amp;$C1243,0),variables,2,0)</f>
        <v>10991</v>
      </c>
      <c r="H1243" s="4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284053000</v>
      </c>
    </row>
    <row r="1244" spans="1:8" x14ac:dyDescent="0.3">
      <c r="A1244" s="38" t="s">
        <v>289</v>
      </c>
      <c r="B1244" s="38">
        <f t="shared" si="2300"/>
        <v>12</v>
      </c>
      <c r="C1244" s="38">
        <f t="shared" si="2309"/>
        <v>60</v>
      </c>
      <c r="E1244" s="38">
        <f t="shared" ref="E1244" si="2417">plan_id</f>
        <v>1536</v>
      </c>
      <c r="F1244" s="38">
        <f t="shared" ca="1" si="2391"/>
        <v>2009</v>
      </c>
      <c r="G1244" s="38">
        <f t="shared" ref="G1244" ca="1" si="2418">VLOOKUP(INDIRECT(CHAR(39)&amp;$A1244&amp;CHAR(39)&amp;"!r2c"&amp;$C1244,0),variables,2,0)</f>
        <v>10992</v>
      </c>
      <c r="H1244" s="4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0.85099999999999998</v>
      </c>
    </row>
    <row r="1245" spans="1:8" x14ac:dyDescent="0.3">
      <c r="A1245" s="38" t="s">
        <v>289</v>
      </c>
      <c r="B1245" s="38">
        <f t="shared" si="2300"/>
        <v>12</v>
      </c>
      <c r="C1245" s="38">
        <f t="shared" si="2309"/>
        <v>61</v>
      </c>
      <c r="E1245" s="38">
        <f t="shared" ref="E1245" si="2419">plan_id</f>
        <v>1536</v>
      </c>
      <c r="F1245" s="38">
        <f t="shared" ca="1" si="2391"/>
        <v>2009</v>
      </c>
      <c r="G1245" s="38">
        <f t="shared" ref="G1245" ca="1" si="2420">VLOOKUP(INDIRECT(CHAR(39)&amp;$A1245&amp;CHAR(39)&amp;"!r2c"&amp;$C1245,0),variables,2,0)</f>
        <v>10993</v>
      </c>
      <c r="H1245" s="4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697736596</v>
      </c>
    </row>
    <row r="1246" spans="1:8" x14ac:dyDescent="0.3">
      <c r="A1246" s="38" t="s">
        <v>289</v>
      </c>
      <c r="B1246" s="38">
        <f t="shared" si="2300"/>
        <v>12</v>
      </c>
      <c r="C1246" s="38">
        <f t="shared" si="2309"/>
        <v>62</v>
      </c>
      <c r="E1246" s="38">
        <f t="shared" ref="E1246" si="2421">plan_id</f>
        <v>1536</v>
      </c>
      <c r="F1246" s="38">
        <f t="shared" ca="1" si="2391"/>
        <v>2009</v>
      </c>
      <c r="G1246" s="38">
        <f t="shared" ref="G1246" ca="1" si="2422">VLOOKUP(INDIRECT(CHAR(39)&amp;$A1246&amp;CHAR(39)&amp;"!r2c"&amp;$C1246,0),variables,2,0)</f>
        <v>10801</v>
      </c>
      <c r="H1246" s="4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8" t="s">
        <v>289</v>
      </c>
      <c r="B1247" s="38">
        <f t="shared" si="2300"/>
        <v>12</v>
      </c>
      <c r="C1247" s="38">
        <f t="shared" si="2309"/>
        <v>63</v>
      </c>
      <c r="E1247" s="38">
        <f t="shared" ref="E1247" si="2423">plan_id</f>
        <v>1536</v>
      </c>
      <c r="F1247" s="38">
        <f t="shared" ca="1" si="2391"/>
        <v>2009</v>
      </c>
      <c r="G1247" s="38">
        <f t="shared" ref="G1247" ca="1" si="2424">VLOOKUP(INDIRECT(CHAR(39)&amp;$A1247&amp;CHAR(39)&amp;"!r2c"&amp;$C1247,0),variables,2,0)</f>
        <v>10802</v>
      </c>
      <c r="H1247" s="4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8" t="s">
        <v>289</v>
      </c>
      <c r="B1248" s="38">
        <f t="shared" si="2300"/>
        <v>12</v>
      </c>
      <c r="C1248" s="38">
        <f t="shared" si="2309"/>
        <v>64</v>
      </c>
      <c r="E1248" s="38">
        <f t="shared" ref="E1248" si="2425">plan_id</f>
        <v>1536</v>
      </c>
      <c r="F1248" s="38">
        <f t="shared" ca="1" si="2391"/>
        <v>2009</v>
      </c>
      <c r="G1248" s="38">
        <f t="shared" ref="G1248" ca="1" si="2426">VLOOKUP(INDIRECT(CHAR(39)&amp;$A1248&amp;CHAR(39)&amp;"!r2c"&amp;$C1248,0),variables,2,0)</f>
        <v>10803</v>
      </c>
      <c r="H1248" s="4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8" t="s">
        <v>289</v>
      </c>
      <c r="B1249" s="38">
        <f t="shared" si="2300"/>
        <v>12</v>
      </c>
      <c r="C1249" s="38">
        <f t="shared" si="2309"/>
        <v>65</v>
      </c>
      <c r="E1249" s="38">
        <f t="shared" ref="E1249" si="2427">plan_id</f>
        <v>1536</v>
      </c>
      <c r="F1249" s="38">
        <f t="shared" ca="1" si="2391"/>
        <v>2009</v>
      </c>
      <c r="G1249" s="38">
        <f t="shared" ref="G1249" ca="1" si="2428">VLOOKUP(INDIRECT(CHAR(39)&amp;$A1249&amp;CHAR(39)&amp;"!r2c"&amp;$C1249,0),variables,2,0)</f>
        <v>10804</v>
      </c>
      <c r="H1249" s="4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8" t="s">
        <v>289</v>
      </c>
      <c r="B1250" s="38">
        <f t="shared" si="2300"/>
        <v>12</v>
      </c>
      <c r="C1250" s="38">
        <f t="shared" si="2309"/>
        <v>66</v>
      </c>
      <c r="E1250" s="38">
        <f t="shared" ref="E1250" si="2429">plan_id</f>
        <v>1536</v>
      </c>
      <c r="F1250" s="38">
        <f t="shared" ca="1" si="2391"/>
        <v>2009</v>
      </c>
      <c r="G1250" s="38">
        <f t="shared" ref="G1250" ca="1" si="2430">VLOOKUP(INDIRECT(CHAR(39)&amp;$A1250&amp;CHAR(39)&amp;"!r2c"&amp;$C1250,0),variables,2,0)</f>
        <v>10805</v>
      </c>
      <c r="H1250" s="4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8" t="s">
        <v>289</v>
      </c>
      <c r="B1251" s="38">
        <f t="shared" ref="B1251" si="2431">B1186+1</f>
        <v>12</v>
      </c>
      <c r="C1251" s="38">
        <f t="shared" si="2309"/>
        <v>67</v>
      </c>
      <c r="E1251" s="38">
        <f t="shared" ref="E1251" si="2432">plan_id</f>
        <v>1536</v>
      </c>
      <c r="F1251" s="38">
        <f t="shared" ca="1" si="2391"/>
        <v>2009</v>
      </c>
      <c r="G1251" s="38">
        <f t="shared" ref="G1251" ca="1" si="2433">VLOOKUP(INDIRECT(CHAR(39)&amp;$A1251&amp;CHAR(39)&amp;"!r2c"&amp;$C1251,0),variables,2,0)</f>
        <v>10806</v>
      </c>
      <c r="H1251" s="4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8" t="s">
        <v>289</v>
      </c>
      <c r="B1252" s="38">
        <f>B1251</f>
        <v>12</v>
      </c>
      <c r="C1252" s="38">
        <f t="shared" si="2309"/>
        <v>68</v>
      </c>
      <c r="E1252" s="38">
        <f t="shared" ref="E1252" si="2434">plan_id</f>
        <v>1536</v>
      </c>
      <c r="F1252" s="38">
        <f t="shared" ca="1" si="2391"/>
        <v>2009</v>
      </c>
      <c r="G1252" s="38">
        <f t="shared" ref="G1252" ca="1" si="2435">VLOOKUP(INDIRECT(CHAR(39)&amp;$A1252&amp;CHAR(39)&amp;"!r2c"&amp;$C1252,0),variables,2,0)</f>
        <v>10807</v>
      </c>
      <c r="H1252" s="4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38" t="s">
        <v>289</v>
      </c>
      <c r="B1253" s="38">
        <f t="shared" ref="B1253:B1277" si="2436">B1252</f>
        <v>12</v>
      </c>
      <c r="C1253" s="38">
        <f t="shared" si="2309"/>
        <v>69</v>
      </c>
      <c r="E1253" s="38">
        <f t="shared" ref="E1253" si="2437">plan_id</f>
        <v>1536</v>
      </c>
      <c r="F1253" s="38">
        <f t="shared" ca="1" si="2391"/>
        <v>2009</v>
      </c>
      <c r="G1253" s="38">
        <f t="shared" ref="G1253" ca="1" si="2438">VLOOKUP(INDIRECT(CHAR(39)&amp;$A1253&amp;CHAR(39)&amp;"!r2c"&amp;$C1253,0),variables,2,0)</f>
        <v>10808</v>
      </c>
      <c r="H1253" s="4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38" t="s">
        <v>289</v>
      </c>
      <c r="B1254" s="38">
        <f t="shared" si="2436"/>
        <v>12</v>
      </c>
      <c r="C1254" s="38">
        <f t="shared" si="2309"/>
        <v>70</v>
      </c>
      <c r="E1254" s="38">
        <f t="shared" ref="E1254" si="2439">plan_id</f>
        <v>1536</v>
      </c>
      <c r="F1254" s="38">
        <f t="shared" ca="1" si="2391"/>
        <v>2009</v>
      </c>
      <c r="G1254" s="38">
        <f t="shared" ref="G1254" ca="1" si="2440">VLOOKUP(INDIRECT(CHAR(39)&amp;$A1254&amp;CHAR(39)&amp;"!r2c"&amp;$C1254,0),variables,2,0)</f>
        <v>10809</v>
      </c>
      <c r="H1254" s="4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8" t="s">
        <v>289</v>
      </c>
      <c r="B1255" s="38">
        <f t="shared" si="2436"/>
        <v>12</v>
      </c>
      <c r="C1255" s="38">
        <f t="shared" ref="C1255:C1318" si="2441">C1164</f>
        <v>71</v>
      </c>
      <c r="E1255" s="38">
        <f t="shared" ref="E1255" si="2442">plan_id</f>
        <v>1536</v>
      </c>
      <c r="F1255" s="38">
        <f t="shared" ca="1" si="2391"/>
        <v>2009</v>
      </c>
      <c r="G1255" s="38">
        <f t="shared" ref="G1255" ca="1" si="2443">VLOOKUP(INDIRECT(CHAR(39)&amp;$A1255&amp;CHAR(39)&amp;"!r2c"&amp;$C1255,0),variables,2,0)</f>
        <v>10810</v>
      </c>
      <c r="H1255" s="4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38" t="s">
        <v>289</v>
      </c>
      <c r="B1256" s="38">
        <f t="shared" si="2436"/>
        <v>12</v>
      </c>
      <c r="C1256" s="38">
        <f t="shared" si="2441"/>
        <v>72</v>
      </c>
      <c r="E1256" s="38">
        <f t="shared" ref="E1256" si="2444">plan_id</f>
        <v>1536</v>
      </c>
      <c r="F1256" s="38">
        <f t="shared" ca="1" si="2391"/>
        <v>2009</v>
      </c>
      <c r="G1256" s="38">
        <f t="shared" ref="G1256" ca="1" si="2445">VLOOKUP(INDIRECT(CHAR(39)&amp;$A1256&amp;CHAR(39)&amp;"!r2c"&amp;$C1256,0),variables,2,0)</f>
        <v>10811</v>
      </c>
      <c r="H1256" s="4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38" t="s">
        <v>289</v>
      </c>
      <c r="B1257" s="38">
        <f t="shared" si="2436"/>
        <v>12</v>
      </c>
      <c r="C1257" s="38">
        <f t="shared" si="2441"/>
        <v>73</v>
      </c>
      <c r="E1257" s="38">
        <f t="shared" ref="E1257" si="2446">plan_id</f>
        <v>1536</v>
      </c>
      <c r="F1257" s="38">
        <f t="shared" ca="1" si="2391"/>
        <v>2009</v>
      </c>
      <c r="G1257" s="38">
        <f t="shared" ref="G1257" ca="1" si="2447">VLOOKUP(INDIRECT(CHAR(39)&amp;$A1257&amp;CHAR(39)&amp;"!r2c"&amp;$C1257,0),variables,2,0)</f>
        <v>10812</v>
      </c>
      <c r="H1257" s="4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38" t="s">
        <v>289</v>
      </c>
      <c r="B1258" s="38">
        <f t="shared" si="2436"/>
        <v>12</v>
      </c>
      <c r="C1258" s="38">
        <f t="shared" si="2441"/>
        <v>74</v>
      </c>
      <c r="E1258" s="38">
        <f t="shared" ref="E1258" si="2448">plan_id</f>
        <v>1536</v>
      </c>
      <c r="F1258" s="38">
        <f t="shared" ca="1" si="2391"/>
        <v>2009</v>
      </c>
      <c r="G1258" s="38">
        <f t="shared" ref="G1258" ca="1" si="2449">VLOOKUP(INDIRECT(CHAR(39)&amp;$A1258&amp;CHAR(39)&amp;"!r2c"&amp;$C1258,0),variables,2,0)</f>
        <v>10813</v>
      </c>
      <c r="H1258" s="4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8" t="s">
        <v>289</v>
      </c>
      <c r="B1259" s="38">
        <f t="shared" si="2436"/>
        <v>12</v>
      </c>
      <c r="C1259" s="38">
        <f t="shared" si="2441"/>
        <v>75</v>
      </c>
      <c r="E1259" s="38">
        <f t="shared" ref="E1259" si="2450">plan_id</f>
        <v>1536</v>
      </c>
      <c r="F1259" s="38">
        <f t="shared" ca="1" si="2391"/>
        <v>2009</v>
      </c>
      <c r="G1259" s="38">
        <f t="shared" ref="G1259" ca="1" si="2451">VLOOKUP(INDIRECT(CHAR(39)&amp;$A1259&amp;CHAR(39)&amp;"!r2c"&amp;$C1259,0),variables,2,0)</f>
        <v>10814</v>
      </c>
      <c r="H1259" s="4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8" t="s">
        <v>289</v>
      </c>
      <c r="B1260" s="38">
        <f t="shared" si="2436"/>
        <v>12</v>
      </c>
      <c r="C1260" s="38">
        <f t="shared" si="2441"/>
        <v>76</v>
      </c>
      <c r="E1260" s="38">
        <f t="shared" ref="E1260" si="2452">plan_id</f>
        <v>1536</v>
      </c>
      <c r="F1260" s="38">
        <f t="shared" ca="1" si="2391"/>
        <v>2009</v>
      </c>
      <c r="G1260" s="38">
        <f t="shared" ref="G1260" ca="1" si="2453">VLOOKUP(INDIRECT(CHAR(39)&amp;$A1260&amp;CHAR(39)&amp;"!r2c"&amp;$C1260,0),variables,2,0)</f>
        <v>10815</v>
      </c>
      <c r="H1260" s="4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8" t="s">
        <v>289</v>
      </c>
      <c r="B1261" s="38">
        <f t="shared" si="2436"/>
        <v>12</v>
      </c>
      <c r="C1261" s="38">
        <f t="shared" si="2441"/>
        <v>77</v>
      </c>
      <c r="E1261" s="38">
        <f t="shared" ref="E1261" si="2454">plan_id</f>
        <v>1536</v>
      </c>
      <c r="F1261" s="38">
        <f t="shared" ca="1" si="2391"/>
        <v>2009</v>
      </c>
      <c r="G1261" s="38">
        <f t="shared" ref="G1261" ca="1" si="2455">VLOOKUP(INDIRECT(CHAR(39)&amp;$A1261&amp;CHAR(39)&amp;"!r2c"&amp;$C1261,0),variables,2,0)</f>
        <v>10816</v>
      </c>
      <c r="H1261" s="4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8" t="s">
        <v>289</v>
      </c>
      <c r="B1262" s="38">
        <f t="shared" si="2436"/>
        <v>12</v>
      </c>
      <c r="C1262" s="38">
        <f t="shared" si="2441"/>
        <v>78</v>
      </c>
      <c r="E1262" s="38">
        <f t="shared" ref="E1262" si="2456">plan_id</f>
        <v>1536</v>
      </c>
      <c r="F1262" s="38">
        <f t="shared" ca="1" si="2391"/>
        <v>2009</v>
      </c>
      <c r="G1262" s="38">
        <f t="shared" ref="G1262" ca="1" si="2457">VLOOKUP(INDIRECT(CHAR(39)&amp;$A1262&amp;CHAR(39)&amp;"!r2c"&amp;$C1262,0),variables,2,0)</f>
        <v>10817</v>
      </c>
      <c r="H1262" s="4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8" t="s">
        <v>289</v>
      </c>
      <c r="B1263" s="38">
        <f t="shared" si="2436"/>
        <v>12</v>
      </c>
      <c r="C1263" s="38">
        <f t="shared" si="2441"/>
        <v>79</v>
      </c>
      <c r="E1263" s="38">
        <f t="shared" ref="E1263" si="2458">plan_id</f>
        <v>1536</v>
      </c>
      <c r="F1263" s="38">
        <f t="shared" ca="1" si="2391"/>
        <v>2009</v>
      </c>
      <c r="G1263" s="38">
        <f t="shared" ref="G1263" ca="1" si="2459">VLOOKUP(INDIRECT(CHAR(39)&amp;$A1263&amp;CHAR(39)&amp;"!r2c"&amp;$C1263,0),variables,2,0)</f>
        <v>10818</v>
      </c>
      <c r="H1263" s="4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8" t="s">
        <v>289</v>
      </c>
      <c r="B1264" s="38">
        <f t="shared" si="2436"/>
        <v>12</v>
      </c>
      <c r="C1264" s="38">
        <f t="shared" si="2441"/>
        <v>80</v>
      </c>
      <c r="E1264" s="38">
        <f t="shared" ref="E1264" si="2460">plan_id</f>
        <v>1536</v>
      </c>
      <c r="F1264" s="38">
        <f t="shared" ca="1" si="2391"/>
        <v>2009</v>
      </c>
      <c r="G1264" s="38">
        <f t="shared" ref="G1264" ca="1" si="2461">VLOOKUP(INDIRECT(CHAR(39)&amp;$A1264&amp;CHAR(39)&amp;"!r2c"&amp;$C1264,0),variables,2,0)</f>
        <v>10819</v>
      </c>
      <c r="H1264" s="4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8" t="s">
        <v>289</v>
      </c>
      <c r="B1265" s="38">
        <f t="shared" si="2436"/>
        <v>12</v>
      </c>
      <c r="C1265" s="38">
        <f t="shared" si="2441"/>
        <v>81</v>
      </c>
      <c r="E1265" s="38">
        <f t="shared" ref="E1265" si="2462">plan_id</f>
        <v>1536</v>
      </c>
      <c r="F1265" s="38">
        <f t="shared" ca="1" si="2391"/>
        <v>2009</v>
      </c>
      <c r="G1265" s="38">
        <f t="shared" ref="G1265" ca="1" si="2463">VLOOKUP(INDIRECT(CHAR(39)&amp;$A1265&amp;CHAR(39)&amp;"!r2c"&amp;$C1265,0),variables,2,0)</f>
        <v>10820</v>
      </c>
      <c r="H1265" s="4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8" t="s">
        <v>289</v>
      </c>
      <c r="B1266" s="38">
        <f t="shared" si="2436"/>
        <v>12</v>
      </c>
      <c r="C1266" s="38">
        <f t="shared" si="2441"/>
        <v>82</v>
      </c>
      <c r="E1266" s="38">
        <f t="shared" ref="E1266" si="2464">plan_id</f>
        <v>1536</v>
      </c>
      <c r="F1266" s="38">
        <f t="shared" ca="1" si="2391"/>
        <v>2009</v>
      </c>
      <c r="G1266" s="38">
        <f t="shared" ref="G1266" ca="1" si="2465">VLOOKUP(INDIRECT(CHAR(39)&amp;$A1266&amp;CHAR(39)&amp;"!r2c"&amp;$C1266,0),variables,2,0)</f>
        <v>10821</v>
      </c>
      <c r="H1266" s="4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8" t="s">
        <v>289</v>
      </c>
      <c r="B1267" s="38">
        <f t="shared" si="2436"/>
        <v>12</v>
      </c>
      <c r="C1267" s="38">
        <f t="shared" si="2441"/>
        <v>83</v>
      </c>
      <c r="E1267" s="38">
        <f t="shared" ref="E1267" si="2466">plan_id</f>
        <v>1536</v>
      </c>
      <c r="F1267" s="38">
        <f t="shared" ca="1" si="2391"/>
        <v>2009</v>
      </c>
      <c r="G1267" s="38">
        <f t="shared" ref="G1267" ca="1" si="2467">VLOOKUP(INDIRECT(CHAR(39)&amp;$A1267&amp;CHAR(39)&amp;"!r2c"&amp;$C1267,0),variables,2,0)</f>
        <v>10822</v>
      </c>
      <c r="H1267" s="4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8" t="s">
        <v>289</v>
      </c>
      <c r="B1268" s="38">
        <f t="shared" si="2436"/>
        <v>12</v>
      </c>
      <c r="C1268" s="38">
        <f t="shared" si="2441"/>
        <v>84</v>
      </c>
      <c r="E1268" s="38">
        <f t="shared" ref="E1268" si="2468">plan_id</f>
        <v>1536</v>
      </c>
      <c r="F1268" s="38">
        <f t="shared" ca="1" si="2391"/>
        <v>2009</v>
      </c>
      <c r="G1268" s="38">
        <f t="shared" ref="G1268" ca="1" si="2469">VLOOKUP(INDIRECT(CHAR(39)&amp;$A1268&amp;CHAR(39)&amp;"!r2c"&amp;$C1268,0),variables,2,0)</f>
        <v>10829</v>
      </c>
      <c r="H1268" s="4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8" t="s">
        <v>289</v>
      </c>
      <c r="B1269" s="38">
        <f t="shared" si="2436"/>
        <v>12</v>
      </c>
      <c r="C1269" s="38">
        <f t="shared" si="2441"/>
        <v>85</v>
      </c>
      <c r="E1269" s="38">
        <f t="shared" ref="E1269" si="2470">plan_id</f>
        <v>1536</v>
      </c>
      <c r="F1269" s="38">
        <f t="shared" ca="1" si="2391"/>
        <v>2009</v>
      </c>
      <c r="G1269" s="38">
        <f t="shared" ref="G1269" ca="1" si="2471">VLOOKUP(INDIRECT(CHAR(39)&amp;$A1269&amp;CHAR(39)&amp;"!r2c"&amp;$C1269,0),variables,2,0)</f>
        <v>10823</v>
      </c>
      <c r="H1269" s="4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8" t="s">
        <v>289</v>
      </c>
      <c r="B1270" s="38">
        <f t="shared" si="2436"/>
        <v>12</v>
      </c>
      <c r="C1270" s="38">
        <f t="shared" si="2441"/>
        <v>86</v>
      </c>
      <c r="E1270" s="38">
        <f t="shared" ref="E1270" si="2472">plan_id</f>
        <v>1536</v>
      </c>
      <c r="F1270" s="38">
        <f t="shared" ca="1" si="2391"/>
        <v>2009</v>
      </c>
      <c r="G1270" s="38">
        <f t="shared" ref="G1270" ca="1" si="2473">VLOOKUP(INDIRECT(CHAR(39)&amp;$A1270&amp;CHAR(39)&amp;"!r2c"&amp;$C1270,0),variables,2,0)</f>
        <v>10798</v>
      </c>
      <c r="H1270" s="4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8" t="s">
        <v>289</v>
      </c>
      <c r="B1271" s="38">
        <f t="shared" si="2436"/>
        <v>12</v>
      </c>
      <c r="C1271" s="38">
        <f t="shared" si="2441"/>
        <v>87</v>
      </c>
      <c r="E1271" s="38">
        <f t="shared" ref="E1271" si="2474">plan_id</f>
        <v>1536</v>
      </c>
      <c r="F1271" s="38">
        <f t="shared" ca="1" si="2391"/>
        <v>2009</v>
      </c>
      <c r="G1271" s="38">
        <f t="shared" ref="G1271" ca="1" si="2475">VLOOKUP(INDIRECT(CHAR(39)&amp;$A1271&amp;CHAR(39)&amp;"!r2c"&amp;$C1271,0),variables,2,0)</f>
        <v>10799</v>
      </c>
      <c r="H1271" s="4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38" t="s">
        <v>289</v>
      </c>
      <c r="B1272" s="38">
        <f t="shared" si="2436"/>
        <v>12</v>
      </c>
      <c r="C1272" s="38">
        <f t="shared" si="2441"/>
        <v>88</v>
      </c>
      <c r="E1272" s="38">
        <f t="shared" ref="E1272" si="2476">plan_id</f>
        <v>1536</v>
      </c>
      <c r="F1272" s="38">
        <f t="shared" ca="1" si="2391"/>
        <v>2009</v>
      </c>
      <c r="G1272" s="38">
        <f t="shared" ref="G1272" ca="1" si="2477">VLOOKUP(INDIRECT(CHAR(39)&amp;$A1272&amp;CHAR(39)&amp;"!r2c"&amp;$C1272,0),variables,2,0)</f>
        <v>10800</v>
      </c>
      <c r="H1272" s="4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38" t="s">
        <v>289</v>
      </c>
      <c r="B1273" s="38">
        <f t="shared" si="2436"/>
        <v>12</v>
      </c>
      <c r="C1273" s="38">
        <f t="shared" si="2441"/>
        <v>89</v>
      </c>
      <c r="E1273" s="38">
        <f t="shared" ref="E1273" si="2478">plan_id</f>
        <v>1536</v>
      </c>
      <c r="F1273" s="38">
        <f t="shared" ca="1" si="2391"/>
        <v>2009</v>
      </c>
      <c r="G1273" s="38">
        <f t="shared" ref="G1273" ca="1" si="2479">VLOOKUP(INDIRECT(CHAR(39)&amp;$A1273&amp;CHAR(39)&amp;"!r2c"&amp;$C1273,0),variables,2,0)</f>
        <v>10824</v>
      </c>
      <c r="H1273" s="4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38" t="s">
        <v>289</v>
      </c>
      <c r="B1274" s="38">
        <f t="shared" si="2436"/>
        <v>12</v>
      </c>
      <c r="C1274" s="38">
        <f t="shared" si="2441"/>
        <v>90</v>
      </c>
      <c r="E1274" s="38">
        <f t="shared" ref="E1274" si="2480">plan_id</f>
        <v>1536</v>
      </c>
      <c r="F1274" s="38">
        <f t="shared" ca="1" si="2391"/>
        <v>2009</v>
      </c>
      <c r="G1274" s="38">
        <f t="shared" ref="G1274" ca="1" si="2481">VLOOKUP(INDIRECT(CHAR(39)&amp;$A1274&amp;CHAR(39)&amp;"!r2c"&amp;$C1274,0),variables,2,0)</f>
        <v>10825</v>
      </c>
      <c r="H1274" s="4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8" t="s">
        <v>289</v>
      </c>
      <c r="B1275" s="38">
        <f t="shared" si="2436"/>
        <v>12</v>
      </c>
      <c r="C1275" s="38">
        <f t="shared" si="2441"/>
        <v>91</v>
      </c>
      <c r="E1275" s="38">
        <f t="shared" ref="E1275" si="2482">plan_id</f>
        <v>1536</v>
      </c>
      <c r="F1275" s="38">
        <f t="shared" ca="1" si="2391"/>
        <v>2009</v>
      </c>
      <c r="G1275" s="38">
        <f t="shared" ref="G1275" ca="1" si="2483">VLOOKUP(INDIRECT(CHAR(39)&amp;$A1275&amp;CHAR(39)&amp;"!r2c"&amp;$C1275,0),variables,2,0)</f>
        <v>10826</v>
      </c>
      <c r="H1275" s="4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8" t="s">
        <v>289</v>
      </c>
      <c r="B1276" s="38">
        <f t="shared" si="2436"/>
        <v>12</v>
      </c>
      <c r="C1276" s="38">
        <f t="shared" si="2441"/>
        <v>92</v>
      </c>
      <c r="E1276" s="38">
        <f t="shared" ref="E1276" si="2484">plan_id</f>
        <v>1536</v>
      </c>
      <c r="F1276" s="38">
        <f t="shared" ca="1" si="2391"/>
        <v>2009</v>
      </c>
      <c r="G1276" s="38">
        <f t="shared" ref="G1276" ca="1" si="2485">VLOOKUP(INDIRECT(CHAR(39)&amp;$A1276&amp;CHAR(39)&amp;"!r2c"&amp;$C1276,0),variables,2,0)</f>
        <v>10828</v>
      </c>
      <c r="H1276" s="4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8" t="s">
        <v>289</v>
      </c>
      <c r="B1277" s="38">
        <f t="shared" si="2436"/>
        <v>12</v>
      </c>
      <c r="C1277" s="38">
        <f t="shared" si="2441"/>
        <v>93</v>
      </c>
      <c r="E1277" s="38">
        <f t="shared" ref="E1277" si="2486">plan_id</f>
        <v>1536</v>
      </c>
      <c r="F1277" s="38">
        <f t="shared" ca="1" si="2391"/>
        <v>2009</v>
      </c>
      <c r="G1277" s="38">
        <f t="shared" ref="G1277" ca="1" si="2487">VLOOKUP(INDIRECT(CHAR(39)&amp;$A1277&amp;CHAR(39)&amp;"!r2c"&amp;$C1277,0),variables,2,0)</f>
        <v>10827</v>
      </c>
      <c r="H1277" s="4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8" t="s">
        <v>289</v>
      </c>
      <c r="B1278" s="38">
        <f t="shared" ref="B1278:B1341" si="2488">B1213+1</f>
        <v>13</v>
      </c>
      <c r="C1278" s="38">
        <f t="shared" si="2441"/>
        <v>3</v>
      </c>
      <c r="E1278" s="38">
        <f t="shared" ref="E1278" si="2489">plan_id</f>
        <v>1536</v>
      </c>
      <c r="F1278" s="38">
        <f t="shared" ca="1" si="2391"/>
        <v>2010</v>
      </c>
      <c r="G1278" s="38">
        <f t="shared" ref="G1278" ca="1" si="2490">VLOOKUP(INDIRECT(CHAR(39)&amp;$A1278&amp;CHAR(39)&amp;"!r2c"&amp;$C1278,0),variables,2,0)</f>
        <v>10703</v>
      </c>
      <c r="H1278" s="4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38" t="s">
        <v>289</v>
      </c>
      <c r="B1279" s="38">
        <f t="shared" si="2488"/>
        <v>13</v>
      </c>
      <c r="C1279" s="38">
        <f t="shared" si="2441"/>
        <v>4</v>
      </c>
      <c r="E1279" s="38">
        <f t="shared" ref="E1279" si="2491">plan_id</f>
        <v>1536</v>
      </c>
      <c r="F1279" s="38">
        <f t="shared" ca="1" si="2391"/>
        <v>2010</v>
      </c>
      <c r="G1279" s="38">
        <f t="shared" ref="G1279" ca="1" si="2492">VLOOKUP(INDIRECT(CHAR(39)&amp;$A1279&amp;CHAR(39)&amp;"!r2c"&amp;$C1279,0),variables,2,0)</f>
        <v>10845</v>
      </c>
      <c r="H1279" s="41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THE SEGAL COMPANY</v>
      </c>
    </row>
    <row r="1280" spans="1:8" x14ac:dyDescent="0.3">
      <c r="A1280" s="38" t="s">
        <v>289</v>
      </c>
      <c r="B1280" s="38">
        <f t="shared" si="2488"/>
        <v>13</v>
      </c>
      <c r="C1280" s="38">
        <f t="shared" si="2441"/>
        <v>5</v>
      </c>
      <c r="E1280" s="38">
        <f t="shared" ref="E1280" si="2493">plan_id</f>
        <v>1536</v>
      </c>
      <c r="F1280" s="38">
        <f t="shared" ca="1" si="2391"/>
        <v>2010</v>
      </c>
      <c r="G1280" s="38">
        <f t="shared" ref="G1280" ca="1" si="2494">VLOOKUP(INDIRECT(CHAR(39)&amp;$A1280&amp;CHAR(39)&amp;"!r2c"&amp;$C1280,0),variables,2,0)</f>
        <v>10924</v>
      </c>
      <c r="H1280" s="4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9.3100000000000002E-2</v>
      </c>
    </row>
    <row r="1281" spans="1:8" x14ac:dyDescent="0.3">
      <c r="A1281" s="38" t="s">
        <v>289</v>
      </c>
      <c r="B1281" s="38">
        <f t="shared" si="2488"/>
        <v>13</v>
      </c>
      <c r="C1281" s="38">
        <f t="shared" si="2441"/>
        <v>6</v>
      </c>
      <c r="E1281" s="38">
        <f t="shared" ref="E1281" si="2495">plan_id</f>
        <v>1536</v>
      </c>
      <c r="F1281" s="38">
        <f t="shared" ca="1" si="2391"/>
        <v>2010</v>
      </c>
      <c r="G1281" s="38">
        <f t="shared" ref="G1281" ca="1" si="2496">VLOOKUP(INDIRECT(CHAR(39)&amp;$A1281&amp;CHAR(39)&amp;"!r2c"&amp;$C1281,0),variables,2,0)</f>
        <v>10925</v>
      </c>
      <c r="H1281" s="4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5.45E-2</v>
      </c>
    </row>
    <row r="1282" spans="1:8" x14ac:dyDescent="0.3">
      <c r="A1282" s="38" t="s">
        <v>289</v>
      </c>
      <c r="B1282" s="38">
        <f t="shared" si="2488"/>
        <v>13</v>
      </c>
      <c r="C1282" s="38">
        <f t="shared" si="2441"/>
        <v>7</v>
      </c>
      <c r="E1282" s="38">
        <f t="shared" ref="E1282" si="2497">plan_id</f>
        <v>1536</v>
      </c>
      <c r="F1282" s="38">
        <f t="shared" ca="1" si="2391"/>
        <v>2010</v>
      </c>
      <c r="G1282" s="38">
        <f t="shared" ref="G1282" ca="1" si="2498">VLOOKUP(INDIRECT(CHAR(39)&amp;$A1282&amp;CHAR(39)&amp;"!r2c"&amp;$C1282,0),variables,2,0)</f>
        <v>10926</v>
      </c>
      <c r="H1282" s="4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4.0099999999999997E-2</v>
      </c>
    </row>
    <row r="1283" spans="1:8" x14ac:dyDescent="0.3">
      <c r="A1283" s="38" t="s">
        <v>289</v>
      </c>
      <c r="B1283" s="38">
        <f t="shared" si="2488"/>
        <v>13</v>
      </c>
      <c r="C1283" s="38">
        <f t="shared" si="2441"/>
        <v>8</v>
      </c>
      <c r="E1283" s="38">
        <f t="shared" ref="E1283" si="2499">plan_id</f>
        <v>1536</v>
      </c>
      <c r="F1283" s="38">
        <f t="shared" ca="1" si="2391"/>
        <v>2010</v>
      </c>
      <c r="G1283" s="38">
        <f t="shared" ref="G1283" ca="1" si="2500">VLOOKUP(INDIRECT(CHAR(39)&amp;$A1283&amp;CHAR(39)&amp;"!r2c"&amp;$C1283,0),variables,2,0)</f>
        <v>10704</v>
      </c>
      <c r="H1283" s="4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40924864</v>
      </c>
    </row>
    <row r="1284" spans="1:8" x14ac:dyDescent="0.3">
      <c r="A1284" s="38" t="s">
        <v>289</v>
      </c>
      <c r="B1284" s="38">
        <f t="shared" si="2488"/>
        <v>13</v>
      </c>
      <c r="C1284" s="38">
        <f t="shared" si="2441"/>
        <v>9</v>
      </c>
      <c r="E1284" s="38">
        <f t="shared" ref="E1284" si="2501">plan_id</f>
        <v>1536</v>
      </c>
      <c r="F1284" s="38">
        <f t="shared" ca="1" si="2391"/>
        <v>2010</v>
      </c>
      <c r="G1284" s="38">
        <f t="shared" ref="G1284" ca="1" si="2502">VLOOKUP(INDIRECT(CHAR(39)&amp;$A1284&amp;CHAR(39)&amp;"!r2c"&amp;$C1284,0),variables,2,0)</f>
        <v>10928</v>
      </c>
      <c r="H1284" s="4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5.3199999999999997E-2</v>
      </c>
    </row>
    <row r="1285" spans="1:8" x14ac:dyDescent="0.3">
      <c r="A1285" s="38" t="s">
        <v>289</v>
      </c>
      <c r="B1285" s="38">
        <f t="shared" si="2488"/>
        <v>13</v>
      </c>
      <c r="C1285" s="38">
        <f t="shared" si="2441"/>
        <v>10</v>
      </c>
      <c r="E1285" s="38">
        <f t="shared" ref="E1285" si="2503">plan_id</f>
        <v>1536</v>
      </c>
      <c r="F1285" s="38">
        <f t="shared" ca="1" si="2391"/>
        <v>2010</v>
      </c>
      <c r="G1285" s="38">
        <f t="shared" ref="G1285" ca="1" si="2504">VLOOKUP(INDIRECT(CHAR(39)&amp;$A1285&amp;CHAR(39)&amp;"!r2c"&amp;$C1285,0),variables,2,0)</f>
        <v>10929</v>
      </c>
      <c r="H1285" s="4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5.3199999999999997E-2</v>
      </c>
    </row>
    <row r="1286" spans="1:8" x14ac:dyDescent="0.3">
      <c r="A1286" s="38" t="s">
        <v>289</v>
      </c>
      <c r="B1286" s="38">
        <f t="shared" si="2488"/>
        <v>13</v>
      </c>
      <c r="C1286" s="38">
        <f t="shared" si="2441"/>
        <v>11</v>
      </c>
      <c r="E1286" s="38">
        <f t="shared" ref="E1286" si="2505">plan_id</f>
        <v>1536</v>
      </c>
      <c r="F1286" s="38">
        <f t="shared" ca="1" si="2391"/>
        <v>2010</v>
      </c>
      <c r="G1286" s="38">
        <f t="shared" ref="G1286" ca="1" si="2506">VLOOKUP(INDIRECT(CHAR(39)&amp;$A1286&amp;CHAR(39)&amp;"!r2c"&amp;$C1286,0),variables,2,0)</f>
        <v>10930</v>
      </c>
      <c r="H1286" s="4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8" t="s">
        <v>289</v>
      </c>
      <c r="B1287" s="38">
        <f t="shared" si="2488"/>
        <v>13</v>
      </c>
      <c r="C1287" s="38">
        <f t="shared" si="2441"/>
        <v>12</v>
      </c>
      <c r="E1287" s="38">
        <f t="shared" ref="E1287" si="2507">plan_id</f>
        <v>1536</v>
      </c>
      <c r="F1287" s="38">
        <f t="shared" ca="1" si="2391"/>
        <v>2010</v>
      </c>
      <c r="G1287" s="38">
        <f t="shared" ref="G1287" ca="1" si="2508">VLOOKUP(INDIRECT(CHAR(39)&amp;$A1287&amp;CHAR(39)&amp;"!r2c"&amp;$C1287,0),variables,2,0)</f>
        <v>10705</v>
      </c>
      <c r="H1287" s="4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28579338</v>
      </c>
    </row>
    <row r="1288" spans="1:8" x14ac:dyDescent="0.3">
      <c r="A1288" s="38" t="s">
        <v>289</v>
      </c>
      <c r="B1288" s="38">
        <f t="shared" si="2488"/>
        <v>13</v>
      </c>
      <c r="C1288" s="38">
        <f t="shared" si="2441"/>
        <v>13</v>
      </c>
      <c r="E1288" s="38">
        <f t="shared" ref="E1288" si="2509">plan_id</f>
        <v>1536</v>
      </c>
      <c r="F1288" s="38">
        <f t="shared" ca="1" si="2391"/>
        <v>2010</v>
      </c>
      <c r="G1288" s="38">
        <f t="shared" ref="G1288" ca="1" si="2510">VLOOKUP(INDIRECT(CHAR(39)&amp;$A1288&amp;CHAR(39)&amp;"!r2c"&amp;$C1288,0),variables,2,0)</f>
        <v>10842</v>
      </c>
      <c r="H1288" s="4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30253093</v>
      </c>
    </row>
    <row r="1289" spans="1:8" x14ac:dyDescent="0.3">
      <c r="A1289" s="38" t="s">
        <v>289</v>
      </c>
      <c r="B1289" s="38">
        <f t="shared" si="2488"/>
        <v>13</v>
      </c>
      <c r="C1289" s="38">
        <f t="shared" si="2441"/>
        <v>14</v>
      </c>
      <c r="E1289" s="38">
        <f t="shared" ref="E1289" si="2511">plan_id</f>
        <v>1536</v>
      </c>
      <c r="F1289" s="38">
        <f t="shared" ca="1" si="2391"/>
        <v>2010</v>
      </c>
      <c r="G1289" s="38">
        <f t="shared" ref="G1289" ca="1" si="2512">VLOOKUP(INDIRECT(CHAR(39)&amp;$A1289&amp;CHAR(39)&amp;"!r2c"&amp;$C1289,0),variables,2,0)</f>
        <v>10843</v>
      </c>
      <c r="H1289" s="41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Main system- 4.12%; Judges- 14.52%; National guard- 6.5%; Law enforcement with prior main service- 8.31%; Law enforcement without prior main service- 6.43%</v>
      </c>
    </row>
    <row r="1290" spans="1:8" x14ac:dyDescent="0.3">
      <c r="A1290" s="38" t="s">
        <v>289</v>
      </c>
      <c r="B1290" s="38">
        <f t="shared" si="2488"/>
        <v>13</v>
      </c>
      <c r="C1290" s="38">
        <f t="shared" si="2441"/>
        <v>15</v>
      </c>
      <c r="E1290" s="38">
        <f t="shared" ref="E1290" si="2513">plan_id</f>
        <v>1536</v>
      </c>
      <c r="F1290" s="38">
        <f t="shared" ca="1" si="2391"/>
        <v>2010</v>
      </c>
      <c r="G1290" s="38">
        <f t="shared" ref="G1290" ca="1" si="2514">VLOOKUP(INDIRECT(CHAR(39)&amp;$A1290&amp;CHAR(39)&amp;"!r2c"&amp;$C1290,0),variables,2,0)</f>
        <v>10931</v>
      </c>
      <c r="H1290" s="4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8" t="s">
        <v>289</v>
      </c>
      <c r="B1291" s="38">
        <f t="shared" si="2488"/>
        <v>13</v>
      </c>
      <c r="C1291" s="38">
        <f t="shared" si="2441"/>
        <v>16</v>
      </c>
      <c r="E1291" s="38">
        <f t="shared" ref="E1291" si="2515">plan_id</f>
        <v>1536</v>
      </c>
      <c r="F1291" s="38">
        <f t="shared" ca="1" si="2391"/>
        <v>2010</v>
      </c>
      <c r="G1291" s="38">
        <f t="shared" ref="G1291" ca="1" si="2516">VLOOKUP(INDIRECT(CHAR(39)&amp;$A1291&amp;CHAR(39)&amp;"!r2c"&amp;$C1291,0),variables,2,0)</f>
        <v>10932</v>
      </c>
      <c r="H1291" s="4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8" t="s">
        <v>289</v>
      </c>
      <c r="B1292" s="38">
        <f t="shared" si="2488"/>
        <v>13</v>
      </c>
      <c r="C1292" s="38">
        <f t="shared" si="2441"/>
        <v>17</v>
      </c>
      <c r="E1292" s="38">
        <f t="shared" ref="E1292" si="2517">plan_id</f>
        <v>1536</v>
      </c>
      <c r="F1292" s="38">
        <f t="shared" ca="1" si="2391"/>
        <v>2010</v>
      </c>
      <c r="G1292" s="38">
        <f t="shared" ref="G1292" ca="1" si="2518">VLOOKUP(INDIRECT(CHAR(39)&amp;$A1292&amp;CHAR(39)&amp;"!r2c"&amp;$C1292,0),variables,2,0)</f>
        <v>10933</v>
      </c>
      <c r="H1292" s="4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0.1077</v>
      </c>
    </row>
    <row r="1293" spans="1:8" x14ac:dyDescent="0.3">
      <c r="A1293" s="38" t="s">
        <v>289</v>
      </c>
      <c r="B1293" s="38">
        <f t="shared" si="2488"/>
        <v>13</v>
      </c>
      <c r="C1293" s="38">
        <f t="shared" si="2441"/>
        <v>18</v>
      </c>
      <c r="E1293" s="38">
        <f t="shared" ref="E1293" si="2519">plan_id</f>
        <v>1536</v>
      </c>
      <c r="F1293" s="38">
        <f t="shared" ca="1" si="2391"/>
        <v>2010</v>
      </c>
      <c r="G1293" s="38">
        <f t="shared" ref="G1293" ca="1" si="2520">VLOOKUP(INDIRECT(CHAR(39)&amp;$A1293&amp;CHAR(39)&amp;"!r2c"&amp;$C1293,0),variables,2,0)</f>
        <v>10934</v>
      </c>
      <c r="H1293" s="4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4.0099999999999997E-2</v>
      </c>
    </row>
    <row r="1294" spans="1:8" x14ac:dyDescent="0.3">
      <c r="A1294" s="38" t="s">
        <v>289</v>
      </c>
      <c r="B1294" s="38">
        <f t="shared" si="2488"/>
        <v>13</v>
      </c>
      <c r="C1294" s="38">
        <f t="shared" si="2441"/>
        <v>19</v>
      </c>
      <c r="E1294" s="38">
        <f t="shared" ref="E1294" si="2521">plan_id</f>
        <v>1536</v>
      </c>
      <c r="F1294" s="38">
        <f t="shared" ca="1" si="2391"/>
        <v>2010</v>
      </c>
      <c r="G1294" s="38">
        <f t="shared" ref="G1294" ca="1" si="2522">VLOOKUP(INDIRECT(CHAR(39)&amp;$A1294&amp;CHAR(39)&amp;"!r2c"&amp;$C1294,0),variables,2,0)</f>
        <v>10935</v>
      </c>
      <c r="H1294" s="41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38" t="s">
        <v>289</v>
      </c>
      <c r="B1295" s="38">
        <f t="shared" si="2488"/>
        <v>13</v>
      </c>
      <c r="C1295" s="38">
        <f t="shared" si="2441"/>
        <v>20</v>
      </c>
      <c r="E1295" s="38">
        <f t="shared" ref="E1295" si="2523">plan_id</f>
        <v>1536</v>
      </c>
      <c r="F1295" s="38">
        <f t="shared" ca="1" si="2391"/>
        <v>2010</v>
      </c>
      <c r="G1295" s="38">
        <f t="shared" ref="G1295" ca="1" si="2524">VLOOKUP(INDIRECT(CHAR(39)&amp;$A1295&amp;CHAR(39)&amp;"!r2c"&amp;$C1295,0),variables,2,0)</f>
        <v>10937</v>
      </c>
      <c r="H1295" s="4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8" t="s">
        <v>289</v>
      </c>
      <c r="B1296" s="38">
        <f t="shared" si="2488"/>
        <v>13</v>
      </c>
      <c r="C1296" s="38">
        <f t="shared" si="2441"/>
        <v>21</v>
      </c>
      <c r="E1296" s="38">
        <f t="shared" ref="E1296" si="2525">plan_id</f>
        <v>1536</v>
      </c>
      <c r="F1296" s="38">
        <f t="shared" ca="1" si="2391"/>
        <v>2010</v>
      </c>
      <c r="G1296" s="38">
        <f t="shared" ref="G1296" ca="1" si="2526">VLOOKUP(INDIRECT(CHAR(39)&amp;$A1296&amp;CHAR(39)&amp;"!r2c"&amp;$C1296,0),variables,2,0)</f>
        <v>10938</v>
      </c>
      <c r="H1296" s="4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8" t="s">
        <v>289</v>
      </c>
      <c r="B1297" s="38">
        <f t="shared" si="2488"/>
        <v>13</v>
      </c>
      <c r="C1297" s="38">
        <f t="shared" si="2441"/>
        <v>22</v>
      </c>
      <c r="E1297" s="38">
        <f t="shared" ref="E1297" si="2527">plan_id</f>
        <v>1536</v>
      </c>
      <c r="F1297" s="38">
        <f t="shared" ca="1" si="2391"/>
        <v>2010</v>
      </c>
      <c r="G1297" s="38">
        <f t="shared" ref="G1297" ca="1" si="2528">VLOOKUP(INDIRECT(CHAR(39)&amp;$A1297&amp;CHAR(39)&amp;"!r2c"&amp;$C1297,0),variables,2,0)</f>
        <v>11007</v>
      </c>
      <c r="H1297" s="41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Main System,National Guard and law enforcement:2% of FAC times service; Judges:3.5% of FAC for first 10 yrs of service,2.8%-next 10 yrs,1.25% - excess of 20 yrs</v>
      </c>
    </row>
    <row r="1298" spans="1:8" x14ac:dyDescent="0.3">
      <c r="A1298" s="38" t="s">
        <v>289</v>
      </c>
      <c r="B1298" s="38">
        <f t="shared" si="2488"/>
        <v>13</v>
      </c>
      <c r="C1298" s="38">
        <f t="shared" si="2441"/>
        <v>23</v>
      </c>
      <c r="E1298" s="38">
        <f t="shared" ref="E1298" si="2529">plan_id</f>
        <v>1536</v>
      </c>
      <c r="F1298" s="38">
        <f t="shared" ca="1" si="2391"/>
        <v>2010</v>
      </c>
      <c r="G1298" s="38">
        <f t="shared" ref="G1298" ca="1" si="2530">VLOOKUP(INDIRECT(CHAR(39)&amp;$A1298&amp;CHAR(39)&amp;"!r2c"&amp;$C1298,0),variables,2,0)</f>
        <v>10941</v>
      </c>
      <c r="H1298" s="41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</v>
      </c>
    </row>
    <row r="1299" spans="1:8" x14ac:dyDescent="0.3">
      <c r="A1299" s="38" t="s">
        <v>289</v>
      </c>
      <c r="B1299" s="38">
        <f t="shared" si="2488"/>
        <v>13</v>
      </c>
      <c r="C1299" s="38">
        <f t="shared" si="2441"/>
        <v>24</v>
      </c>
      <c r="E1299" s="38">
        <f t="shared" ref="E1299" si="2531">plan_id</f>
        <v>1536</v>
      </c>
      <c r="F1299" s="38">
        <f t="shared" ca="1" si="2391"/>
        <v>2010</v>
      </c>
      <c r="G1299" s="38">
        <f t="shared" ref="G1299" ca="1" si="2532">VLOOKUP(INDIRECT(CHAR(39)&amp;$A1299&amp;CHAR(39)&amp;"!r2c"&amp;$C1299,0),variables,2,0)</f>
        <v>10942</v>
      </c>
      <c r="H1299" s="41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38" t="s">
        <v>289</v>
      </c>
      <c r="B1300" s="38">
        <f t="shared" si="2488"/>
        <v>13</v>
      </c>
      <c r="C1300" s="38">
        <f t="shared" si="2441"/>
        <v>25</v>
      </c>
      <c r="E1300" s="38">
        <f t="shared" ref="E1300" si="2533">plan_id</f>
        <v>1536</v>
      </c>
      <c r="F1300" s="38">
        <f t="shared" ca="1" si="2391"/>
        <v>2010</v>
      </c>
      <c r="G1300" s="38">
        <f t="shared" ref="G1300" ca="1" si="2534">VLOOKUP(INDIRECT(CHAR(39)&amp;$A1300&amp;CHAR(39)&amp;"!r2c"&amp;$C1300,0),variables,2,0)</f>
        <v>10701</v>
      </c>
      <c r="H1300" s="4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8" t="s">
        <v>289</v>
      </c>
      <c r="B1301" s="38">
        <f t="shared" si="2488"/>
        <v>13</v>
      </c>
      <c r="C1301" s="38">
        <f t="shared" si="2441"/>
        <v>26</v>
      </c>
      <c r="E1301" s="38">
        <f t="shared" ref="E1301" si="2535">plan_id</f>
        <v>1536</v>
      </c>
      <c r="F1301" s="38">
        <f t="shared" ca="1" si="2391"/>
        <v>2010</v>
      </c>
      <c r="G1301" s="38">
        <f t="shared" ref="G1301" ca="1" si="2536">VLOOKUP(INDIRECT(CHAR(39)&amp;$A1301&amp;CHAR(39)&amp;"!r2c"&amp;$C1301,0),variables,2,0)</f>
        <v>10702</v>
      </c>
      <c r="H1301" s="4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8" t="s">
        <v>289</v>
      </c>
      <c r="B1302" s="38">
        <f t="shared" si="2488"/>
        <v>13</v>
      </c>
      <c r="C1302" s="38">
        <f t="shared" si="2441"/>
        <v>27</v>
      </c>
      <c r="E1302" s="38">
        <f t="shared" ref="E1302" si="2537">plan_id</f>
        <v>1536</v>
      </c>
      <c r="F1302" s="38">
        <f t="shared" ca="1" si="2391"/>
        <v>2010</v>
      </c>
      <c r="G1302" s="38">
        <f t="shared" ref="G1302" ca="1" si="2538">VLOOKUP(INDIRECT(CHAR(39)&amp;$A1302&amp;CHAR(39)&amp;"!r2c"&amp;$C1302,0),variables,2,0)</f>
        <v>10943</v>
      </c>
      <c r="H1302" s="4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8" t="s">
        <v>289</v>
      </c>
      <c r="B1303" s="38">
        <f t="shared" si="2488"/>
        <v>13</v>
      </c>
      <c r="C1303" s="38">
        <f t="shared" si="2441"/>
        <v>28</v>
      </c>
      <c r="E1303" s="38">
        <f t="shared" ref="E1303" si="2539">plan_id</f>
        <v>1536</v>
      </c>
      <c r="F1303" s="38">
        <f t="shared" ca="1" si="2391"/>
        <v>2010</v>
      </c>
      <c r="G1303" s="38">
        <f t="shared" ref="G1303" ca="1" si="2540">VLOOKUP(INDIRECT(CHAR(39)&amp;$A1303&amp;CHAR(39)&amp;"!r2c"&amp;$C1303,0),variables,2,0)</f>
        <v>10944</v>
      </c>
      <c r="H1303" s="41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38" t="s">
        <v>289</v>
      </c>
      <c r="B1304" s="38">
        <f t="shared" si="2488"/>
        <v>13</v>
      </c>
      <c r="C1304" s="38">
        <f t="shared" si="2441"/>
        <v>29</v>
      </c>
      <c r="E1304" s="38">
        <f t="shared" ref="E1304" si="2541">plan_id</f>
        <v>1536</v>
      </c>
      <c r="F1304" s="38">
        <f t="shared" ca="1" si="2391"/>
        <v>2010</v>
      </c>
      <c r="G1304" s="38">
        <f t="shared" ref="G1304" ca="1" si="2542">VLOOKUP(INDIRECT(CHAR(39)&amp;$A1304&amp;CHAR(39)&amp;"!r2c"&amp;$C1304,0),variables,2,0)</f>
        <v>10945</v>
      </c>
      <c r="H1304" s="41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38" t="s">
        <v>289</v>
      </c>
      <c r="B1305" s="38">
        <f t="shared" si="2488"/>
        <v>13</v>
      </c>
      <c r="C1305" s="38">
        <f t="shared" si="2441"/>
        <v>30</v>
      </c>
      <c r="E1305" s="38">
        <f t="shared" ref="E1305" si="2543">plan_id</f>
        <v>1536</v>
      </c>
      <c r="F1305" s="38">
        <f t="shared" ca="1" si="2391"/>
        <v>2010</v>
      </c>
      <c r="G1305" s="38">
        <f t="shared" ref="G1305" ca="1" si="2544">VLOOKUP(INDIRECT(CHAR(39)&amp;$A1305&amp;CHAR(39)&amp;"!r2c"&amp;$C1305,0),variables,2,0)</f>
        <v>10947</v>
      </c>
      <c r="H1305" s="4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8" t="s">
        <v>289</v>
      </c>
      <c r="B1306" s="38">
        <f t="shared" si="2488"/>
        <v>13</v>
      </c>
      <c r="C1306" s="38">
        <f t="shared" si="2441"/>
        <v>31</v>
      </c>
      <c r="E1306" s="38">
        <f t="shared" ref="E1306" si="2545">plan_id</f>
        <v>1536</v>
      </c>
      <c r="F1306" s="38">
        <f t="shared" ca="1" si="2391"/>
        <v>2010</v>
      </c>
      <c r="G1306" s="38">
        <f t="shared" ref="G1306" ca="1" si="2546">VLOOKUP(INDIRECT(CHAR(39)&amp;$A1306&amp;CHAR(39)&amp;"!r2c"&amp;$C1306,0),variables,2,0)</f>
        <v>10948</v>
      </c>
      <c r="H1306" s="41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38" t="s">
        <v>289</v>
      </c>
      <c r="B1307" s="38">
        <f t="shared" si="2488"/>
        <v>13</v>
      </c>
      <c r="C1307" s="38">
        <f t="shared" si="2441"/>
        <v>32</v>
      </c>
      <c r="E1307" s="38">
        <f t="shared" ref="E1307" si="2547">plan_id</f>
        <v>1536</v>
      </c>
      <c r="F1307" s="38">
        <f t="shared" ca="1" si="2391"/>
        <v>2010</v>
      </c>
      <c r="G1307" s="38">
        <f t="shared" ref="G1307" ca="1" si="2548">VLOOKUP(INDIRECT(CHAR(39)&amp;$A1307&amp;CHAR(39)&amp;"!r2c"&amp;$C1307,0),variables,2,0)</f>
        <v>10949</v>
      </c>
      <c r="H1307" s="41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38" t="s">
        <v>289</v>
      </c>
      <c r="B1308" s="38">
        <f t="shared" si="2488"/>
        <v>13</v>
      </c>
      <c r="C1308" s="38">
        <f t="shared" si="2441"/>
        <v>33</v>
      </c>
      <c r="E1308" s="38">
        <f t="shared" ref="E1308" si="2549">plan_id</f>
        <v>1536</v>
      </c>
      <c r="F1308" s="38">
        <f t="shared" ca="1" si="2391"/>
        <v>2010</v>
      </c>
      <c r="G1308" s="38">
        <f t="shared" ref="G1308" ca="1" si="2550">VLOOKUP(INDIRECT(CHAR(39)&amp;$A1308&amp;CHAR(39)&amp;"!r2c"&amp;$C1308,0),variables,2,0)</f>
        <v>10951</v>
      </c>
      <c r="H1308" s="41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38" t="s">
        <v>289</v>
      </c>
      <c r="B1309" s="38">
        <f t="shared" si="2488"/>
        <v>13</v>
      </c>
      <c r="C1309" s="38">
        <f t="shared" si="2441"/>
        <v>34</v>
      </c>
      <c r="E1309" s="38">
        <f t="shared" ref="E1309" si="2551">plan_id</f>
        <v>1536</v>
      </c>
      <c r="F1309" s="38">
        <f t="shared" ca="1" si="2391"/>
        <v>2010</v>
      </c>
      <c r="G1309" s="38">
        <f t="shared" ref="G1309" ca="1" si="2552">VLOOKUP(INDIRECT(CHAR(39)&amp;$A1309&amp;CHAR(39)&amp;"!r2c"&amp;$C1309,0),variables,2,0)</f>
        <v>10950</v>
      </c>
      <c r="H1309" s="4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8" t="s">
        <v>289</v>
      </c>
      <c r="B1310" s="38">
        <f t="shared" si="2488"/>
        <v>13</v>
      </c>
      <c r="C1310" s="38">
        <f t="shared" si="2441"/>
        <v>35</v>
      </c>
      <c r="E1310" s="38">
        <f t="shared" ref="E1310" si="2553">plan_id</f>
        <v>1536</v>
      </c>
      <c r="F1310" s="38">
        <f t="shared" ca="1" si="2391"/>
        <v>2010</v>
      </c>
      <c r="G1310" s="38">
        <f t="shared" ref="G1310" ca="1" si="2554">VLOOKUP(INDIRECT(CHAR(39)&amp;$A1310&amp;CHAR(39)&amp;"!r2c"&amp;$C1310,0),variables,2,0)</f>
        <v>10954</v>
      </c>
      <c r="H1310" s="4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8" t="s">
        <v>289</v>
      </c>
      <c r="B1311" s="38">
        <f t="shared" si="2488"/>
        <v>13</v>
      </c>
      <c r="C1311" s="38">
        <f t="shared" si="2441"/>
        <v>36</v>
      </c>
      <c r="E1311" s="38">
        <f t="shared" ref="E1311" si="2555">plan_id</f>
        <v>1536</v>
      </c>
      <c r="F1311" s="38">
        <f t="shared" ca="1" si="2391"/>
        <v>2010</v>
      </c>
      <c r="G1311" s="38">
        <f t="shared" ref="G1311" ca="1" si="2556">VLOOKUP(INDIRECT(CHAR(39)&amp;$A1311&amp;CHAR(39)&amp;"!r2c"&amp;$C1311,0),variables,2,0)</f>
        <v>10955</v>
      </c>
      <c r="H1311" s="4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38" t="s">
        <v>289</v>
      </c>
      <c r="B1312" s="38">
        <f t="shared" si="2488"/>
        <v>13</v>
      </c>
      <c r="C1312" s="38">
        <f t="shared" si="2441"/>
        <v>37</v>
      </c>
      <c r="E1312" s="38">
        <f t="shared" ref="E1312" si="2557">plan_id</f>
        <v>1536</v>
      </c>
      <c r="F1312" s="38">
        <f t="shared" ca="1" si="2391"/>
        <v>2010</v>
      </c>
      <c r="G1312" s="38">
        <f t="shared" ref="G1312" ca="1" si="2558">VLOOKUP(INDIRECT(CHAR(39)&amp;$A1312&amp;CHAR(39)&amp;"!r2c"&amp;$C1312,0),variables,2,0)</f>
        <v>10956</v>
      </c>
      <c r="H1312" s="41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4%-4.5%</v>
      </c>
    </row>
    <row r="1313" spans="1:8" x14ac:dyDescent="0.3">
      <c r="A1313" s="38" t="s">
        <v>289</v>
      </c>
      <c r="B1313" s="38">
        <f t="shared" si="2488"/>
        <v>13</v>
      </c>
      <c r="C1313" s="38">
        <f t="shared" si="2441"/>
        <v>38</v>
      </c>
      <c r="E1313" s="38">
        <f t="shared" ref="E1313" si="2559">plan_id</f>
        <v>1536</v>
      </c>
      <c r="F1313" s="38">
        <f t="shared" ca="1" si="2391"/>
        <v>2010</v>
      </c>
      <c r="G1313" s="38">
        <f t="shared" ref="G1313" ca="1" si="2560">VLOOKUP(INDIRECT(CHAR(39)&amp;$A1313&amp;CHAR(39)&amp;"!r2c"&amp;$C1313,0),variables,2,0)</f>
        <v>10959</v>
      </c>
      <c r="H1313" s="41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4.86%-8.25%</v>
      </c>
    </row>
    <row r="1314" spans="1:8" x14ac:dyDescent="0.3">
      <c r="A1314" s="38" t="s">
        <v>289</v>
      </c>
      <c r="B1314" s="38">
        <f t="shared" si="2488"/>
        <v>13</v>
      </c>
      <c r="C1314" s="38">
        <f t="shared" si="2441"/>
        <v>39</v>
      </c>
      <c r="E1314" s="38">
        <f t="shared" ref="E1314" si="2561">plan_id</f>
        <v>1536</v>
      </c>
      <c r="F1314" s="38">
        <f t="shared" ca="1" si="2391"/>
        <v>2010</v>
      </c>
      <c r="G1314" s="38">
        <f t="shared" ref="G1314" ca="1" si="2562">VLOOKUP(INDIRECT(CHAR(39)&amp;$A1314&amp;CHAR(39)&amp;"!r2c"&amp;$C1314,0),variables,2,0)</f>
        <v>10962</v>
      </c>
      <c r="H1314" s="41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no.36-37</v>
      </c>
    </row>
    <row r="1315" spans="1:8" x14ac:dyDescent="0.3">
      <c r="A1315" s="38" t="s">
        <v>289</v>
      </c>
      <c r="B1315" s="38">
        <f t="shared" si="2488"/>
        <v>13</v>
      </c>
      <c r="C1315" s="38">
        <f t="shared" si="2441"/>
        <v>40</v>
      </c>
      <c r="E1315" s="38">
        <f t="shared" ref="E1315" si="2563">plan_id</f>
        <v>1536</v>
      </c>
      <c r="F1315" s="38">
        <f t="shared" ca="1" si="2391"/>
        <v>2010</v>
      </c>
      <c r="G1315" s="38">
        <f t="shared" ref="G1315" ca="1" si="2564">VLOOKUP(INDIRECT(CHAR(39)&amp;$A1315&amp;CHAR(39)&amp;"!r2c"&amp;$C1315,0),variables,2,0)</f>
        <v>10964</v>
      </c>
      <c r="H1315" s="41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no.38</v>
      </c>
    </row>
    <row r="1316" spans="1:8" x14ac:dyDescent="0.3">
      <c r="A1316" s="38" t="s">
        <v>289</v>
      </c>
      <c r="B1316" s="38">
        <f t="shared" si="2488"/>
        <v>13</v>
      </c>
      <c r="C1316" s="38">
        <f t="shared" si="2441"/>
        <v>41</v>
      </c>
      <c r="E1316" s="38">
        <f t="shared" ref="E1316" si="2565">plan_id</f>
        <v>1536</v>
      </c>
      <c r="F1316" s="38">
        <f t="shared" ca="1" si="2391"/>
        <v>2010</v>
      </c>
      <c r="G1316" s="38">
        <f t="shared" ref="G1316" ca="1" si="2566">VLOOKUP(INDIRECT(CHAR(39)&amp;$A1316&amp;CHAR(39)&amp;"!r2c"&amp;$C1316,0),variables,2,0)</f>
        <v>10967</v>
      </c>
      <c r="H1316" s="41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Combined Healthy Mortality Table</v>
      </c>
    </row>
    <row r="1317" spans="1:8" x14ac:dyDescent="0.3">
      <c r="A1317" s="38" t="s">
        <v>289</v>
      </c>
      <c r="B1317" s="38">
        <f t="shared" si="2488"/>
        <v>13</v>
      </c>
      <c r="C1317" s="38">
        <f t="shared" si="2441"/>
        <v>42</v>
      </c>
      <c r="E1317" s="38">
        <f t="shared" ref="E1317" si="2567">plan_id</f>
        <v>1536</v>
      </c>
      <c r="F1317" s="38">
        <f t="shared" ca="1" si="2391"/>
        <v>2010</v>
      </c>
      <c r="G1317" s="38">
        <f t="shared" ref="G1317" ca="1" si="2568">VLOOKUP(INDIRECT(CHAR(39)&amp;$A1317&amp;CHAR(39)&amp;"!r2c"&amp;$C1317,0),variables,2,0)</f>
        <v>10968</v>
      </c>
      <c r="H1317" s="41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RP-2000</v>
      </c>
    </row>
    <row r="1318" spans="1:8" x14ac:dyDescent="0.3">
      <c r="A1318" s="38" t="s">
        <v>289</v>
      </c>
      <c r="B1318" s="38">
        <f t="shared" si="2488"/>
        <v>13</v>
      </c>
      <c r="C1318" s="38">
        <f t="shared" si="2441"/>
        <v>43</v>
      </c>
      <c r="E1318" s="38">
        <f t="shared" ref="E1318" si="2569">plan_id</f>
        <v>1536</v>
      </c>
      <c r="F1318" s="38">
        <f t="shared" ca="1" si="2391"/>
        <v>2010</v>
      </c>
      <c r="G1318" s="38">
        <f t="shared" ref="G1318" ca="1" si="2570">VLOOKUP(INDIRECT(CHAR(39)&amp;$A1318&amp;CHAR(39)&amp;"!r2c"&amp;$C1318,0),variables,2,0)</f>
        <v>10969</v>
      </c>
      <c r="H1318" s="4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8" t="s">
        <v>289</v>
      </c>
      <c r="B1319" s="38">
        <f t="shared" si="2488"/>
        <v>13</v>
      </c>
      <c r="C1319" s="38">
        <f t="shared" ref="C1319:C1382" si="2571">C1228</f>
        <v>44</v>
      </c>
      <c r="E1319" s="38">
        <f t="shared" ref="E1319" si="2572">plan_id</f>
        <v>1536</v>
      </c>
      <c r="F1319" s="38">
        <f t="shared" ca="1" si="2391"/>
        <v>2010</v>
      </c>
      <c r="G1319" s="38">
        <f t="shared" ref="G1319" ca="1" si="2573">VLOOKUP(INDIRECT(CHAR(39)&amp;$A1319&amp;CHAR(39)&amp;"!r2c"&amp;$C1319,0),variables,2,0)</f>
        <v>10970</v>
      </c>
      <c r="H1319" s="41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set back 3 years for healthy members</v>
      </c>
    </row>
    <row r="1320" spans="1:8" x14ac:dyDescent="0.3">
      <c r="A1320" s="38" t="s">
        <v>289</v>
      </c>
      <c r="B1320" s="38">
        <f t="shared" si="2488"/>
        <v>13</v>
      </c>
      <c r="C1320" s="38">
        <f t="shared" si="2571"/>
        <v>45</v>
      </c>
      <c r="E1320" s="38">
        <f t="shared" ref="E1320" si="2574">plan_id</f>
        <v>1536</v>
      </c>
      <c r="F1320" s="38">
        <f t="shared" ca="1" si="2391"/>
        <v>2010</v>
      </c>
      <c r="G1320" s="38">
        <f t="shared" ref="G1320" ca="1" si="2575">VLOOKUP(INDIRECT(CHAR(39)&amp;$A1320&amp;CHAR(39)&amp;"!r2c"&amp;$C1320,0),variables,2,0)</f>
        <v>10971</v>
      </c>
      <c r="H1320" s="4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8" t="s">
        <v>289</v>
      </c>
      <c r="B1321" s="38">
        <f t="shared" si="2488"/>
        <v>13</v>
      </c>
      <c r="C1321" s="38">
        <f t="shared" si="2571"/>
        <v>46</v>
      </c>
      <c r="E1321" s="38">
        <f t="shared" ref="E1321" si="2576">plan_id</f>
        <v>1536</v>
      </c>
      <c r="F1321" s="38">
        <f t="shared" ca="1" si="2391"/>
        <v>2010</v>
      </c>
      <c r="G1321" s="38">
        <f t="shared" ref="G1321" ca="1" si="2577">VLOOKUP(INDIRECT(CHAR(39)&amp;$A1321&amp;CHAR(39)&amp;"!r2c"&amp;$C1321,0),variables,2,0)</f>
        <v>10972</v>
      </c>
      <c r="H1321" s="41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 of Payroll, Open Period</v>
      </c>
    </row>
    <row r="1322" spans="1:8" x14ac:dyDescent="0.3">
      <c r="A1322" s="38" t="s">
        <v>289</v>
      </c>
      <c r="B1322" s="38">
        <f t="shared" si="2488"/>
        <v>13</v>
      </c>
      <c r="C1322" s="38">
        <f t="shared" si="2571"/>
        <v>47</v>
      </c>
      <c r="E1322" s="38">
        <f t="shared" ref="E1322" si="2578">plan_id</f>
        <v>1536</v>
      </c>
      <c r="F1322" s="38">
        <f t="shared" ca="1" si="2391"/>
        <v>2010</v>
      </c>
      <c r="G1322" s="38">
        <f t="shared" ref="G1322" ca="1" si="2579">VLOOKUP(INDIRECT(CHAR(39)&amp;$A1322&amp;CHAR(39)&amp;"!r2c"&amp;$C1322,0),variables,2,0)</f>
        <v>10973</v>
      </c>
      <c r="H1322" s="41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20 years</v>
      </c>
    </row>
    <row r="1323" spans="1:8" x14ac:dyDescent="0.3">
      <c r="A1323" s="38" t="s">
        <v>289</v>
      </c>
      <c r="B1323" s="38">
        <f t="shared" si="2488"/>
        <v>13</v>
      </c>
      <c r="C1323" s="38">
        <f t="shared" si="2571"/>
        <v>48</v>
      </c>
      <c r="E1323" s="38">
        <f t="shared" ref="E1323" si="2580">plan_id</f>
        <v>1536</v>
      </c>
      <c r="F1323" s="38">
        <f t="shared" ca="1" si="2391"/>
        <v>2010</v>
      </c>
      <c r="G1323" s="38">
        <f t="shared" ref="G1323" ca="1" si="2581">VLOOKUP(INDIRECT(CHAR(39)&amp;$A1323&amp;CHAR(39)&amp;"!r2c"&amp;$C1323,0),variables,2,0)</f>
        <v>10975</v>
      </c>
      <c r="H1323" s="4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38" t="s">
        <v>289</v>
      </c>
      <c r="B1324" s="38">
        <f t="shared" si="2488"/>
        <v>13</v>
      </c>
      <c r="C1324" s="38">
        <f t="shared" si="2571"/>
        <v>49</v>
      </c>
      <c r="E1324" s="38">
        <f t="shared" ref="E1324" si="2582">plan_id</f>
        <v>1536</v>
      </c>
      <c r="F1324" s="38">
        <f t="shared" ca="1" si="2391"/>
        <v>2010</v>
      </c>
      <c r="G1324" s="38">
        <f t="shared" ref="G1324" ca="1" si="2583">VLOOKUP(INDIRECT(CHAR(39)&amp;$A1324&amp;CHAR(39)&amp;"!r2c"&amp;$C1324,0),variables,2,0)</f>
        <v>10976</v>
      </c>
      <c r="H1324" s="4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38" t="s">
        <v>289</v>
      </c>
      <c r="B1325" s="38">
        <f t="shared" si="2488"/>
        <v>13</v>
      </c>
      <c r="C1325" s="38">
        <f t="shared" si="2571"/>
        <v>50</v>
      </c>
      <c r="E1325" s="38">
        <f t="shared" ref="E1325" si="2584">plan_id</f>
        <v>1536</v>
      </c>
      <c r="F1325" s="38">
        <f t="shared" ca="1" si="2391"/>
        <v>2010</v>
      </c>
      <c r="G1325" s="38">
        <f t="shared" ref="G1325" ca="1" si="2585">VLOOKUP(INDIRECT(CHAR(39)&amp;$A1325&amp;CHAR(39)&amp;"!r2c"&amp;$C1325,0),variables,2,0)</f>
        <v>10977</v>
      </c>
      <c r="H1325" s="4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8" t="s">
        <v>289</v>
      </c>
      <c r="B1326" s="38">
        <f t="shared" si="2488"/>
        <v>13</v>
      </c>
      <c r="C1326" s="38">
        <f t="shared" si="2571"/>
        <v>51</v>
      </c>
      <c r="E1326" s="38">
        <f t="shared" ref="E1326" si="2586">plan_id</f>
        <v>1536</v>
      </c>
      <c r="F1326" s="38">
        <f t="shared" ca="1" si="2391"/>
        <v>2010</v>
      </c>
      <c r="G1326" s="38">
        <f t="shared" ref="G1326" ca="1" si="2587">VLOOKUP(INDIRECT(CHAR(39)&amp;$A1326&amp;CHAR(39)&amp;"!r2c"&amp;$C1326,0),variables,2,0)</f>
        <v>10978</v>
      </c>
      <c r="H1326" s="4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38" t="s">
        <v>289</v>
      </c>
      <c r="B1327" s="38">
        <f t="shared" si="2488"/>
        <v>13</v>
      </c>
      <c r="C1327" s="38">
        <f t="shared" si="2571"/>
        <v>52</v>
      </c>
      <c r="E1327" s="38">
        <f t="shared" ref="E1327" si="2588">plan_id</f>
        <v>1536</v>
      </c>
      <c r="F1327" s="38">
        <f t="shared" ca="1" si="2391"/>
        <v>2010</v>
      </c>
      <c r="G1327" s="38">
        <f t="shared" ref="G1327" ca="1" si="2589">VLOOKUP(INDIRECT(CHAR(39)&amp;$A1327&amp;CHAR(39)&amp;"!r2c"&amp;$C1327,0),variables,2,0)</f>
        <v>10979</v>
      </c>
      <c r="H1327" s="41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38" t="s">
        <v>289</v>
      </c>
      <c r="B1328" s="38">
        <f t="shared" si="2488"/>
        <v>13</v>
      </c>
      <c r="C1328" s="38">
        <f t="shared" si="2571"/>
        <v>53</v>
      </c>
      <c r="E1328" s="38">
        <f t="shared" ref="E1328" si="2590">plan_id</f>
        <v>1536</v>
      </c>
      <c r="F1328" s="38">
        <f t="shared" ca="1" si="2391"/>
        <v>2010</v>
      </c>
      <c r="G1328" s="38">
        <f t="shared" ref="G1328" ca="1" si="2591">VLOOKUP(INDIRECT(CHAR(39)&amp;$A1328&amp;CHAR(39)&amp;"!r2c"&amp;$C1328,0),variables,2,0)</f>
        <v>10980</v>
      </c>
      <c r="H1328" s="4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1.4800000000000001E-2</v>
      </c>
    </row>
    <row r="1329" spans="1:8" x14ac:dyDescent="0.3">
      <c r="A1329" s="38" t="s">
        <v>289</v>
      </c>
      <c r="B1329" s="38">
        <f t="shared" si="2488"/>
        <v>13</v>
      </c>
      <c r="C1329" s="38">
        <f t="shared" si="2571"/>
        <v>54</v>
      </c>
      <c r="E1329" s="38">
        <f t="shared" ref="E1329" si="2592">plan_id</f>
        <v>1536</v>
      </c>
      <c r="F1329" s="38">
        <f t="shared" ca="1" si="2391"/>
        <v>2010</v>
      </c>
      <c r="G1329" s="38">
        <f t="shared" ref="G1329" ca="1" si="2593">VLOOKUP(INDIRECT(CHAR(39)&amp;$A1329&amp;CHAR(39)&amp;"!r2c"&amp;$C1329,0),variables,2,0)</f>
        <v>10981</v>
      </c>
      <c r="H1329" s="4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0.13250000000000001</v>
      </c>
    </row>
    <row r="1330" spans="1:8" x14ac:dyDescent="0.3">
      <c r="A1330" s="38" t="s">
        <v>289</v>
      </c>
      <c r="B1330" s="38">
        <f t="shared" si="2488"/>
        <v>13</v>
      </c>
      <c r="C1330" s="38">
        <f t="shared" si="2571"/>
        <v>55</v>
      </c>
      <c r="E1330" s="38">
        <f t="shared" ref="E1330" si="2594">plan_id</f>
        <v>1536</v>
      </c>
      <c r="F1330" s="38">
        <f t="shared" ca="1" si="2391"/>
        <v>2010</v>
      </c>
      <c r="G1330" s="38">
        <f t="shared" ref="G1330" ca="1" si="2595">VLOOKUP(INDIRECT(CHAR(39)&amp;$A1330&amp;CHAR(39)&amp;"!r2c"&amp;$C1330,0),variables,2,0)</f>
        <v>10706</v>
      </c>
      <c r="H1330" s="4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7.9968037985212045E-4</v>
      </c>
    </row>
    <row r="1331" spans="1:8" x14ac:dyDescent="0.3">
      <c r="A1331" s="38" t="s">
        <v>289</v>
      </c>
      <c r="B1331" s="38">
        <f t="shared" si="2488"/>
        <v>13</v>
      </c>
      <c r="C1331" s="38">
        <f t="shared" si="2571"/>
        <v>56</v>
      </c>
      <c r="E1331" s="38">
        <f t="shared" ref="E1331" si="2596">plan_id</f>
        <v>1536</v>
      </c>
      <c r="F1331" s="38">
        <f t="shared" ca="1" si="2391"/>
        <v>2010</v>
      </c>
      <c r="G1331" s="38">
        <f t="shared" ref="G1331" ca="1" si="2597">VLOOKUP(INDIRECT(CHAR(39)&amp;$A1331&amp;CHAR(39)&amp;"!r2c"&amp;$C1331,0),variables,2,0)</f>
        <v>10983</v>
      </c>
      <c r="H1331" s="41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38" t="s">
        <v>289</v>
      </c>
      <c r="B1332" s="38">
        <f t="shared" si="2488"/>
        <v>13</v>
      </c>
      <c r="C1332" s="38">
        <f t="shared" si="2571"/>
        <v>57</v>
      </c>
      <c r="E1332" s="38">
        <f t="shared" ref="E1332" si="2598">plan_id</f>
        <v>1536</v>
      </c>
      <c r="F1332" s="38">
        <f t="shared" ca="1" si="2391"/>
        <v>2010</v>
      </c>
      <c r="G1332" s="38">
        <f t="shared" ref="G1332" ca="1" si="2599">VLOOKUP(INDIRECT(CHAR(39)&amp;$A1332&amp;CHAR(39)&amp;"!r2c"&amp;$C1332,0),variables,2,0)</f>
        <v>10989</v>
      </c>
      <c r="H1332" s="4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1621723100</v>
      </c>
    </row>
    <row r="1333" spans="1:8" x14ac:dyDescent="0.3">
      <c r="A1333" s="38" t="s">
        <v>289</v>
      </c>
      <c r="B1333" s="38">
        <f t="shared" si="2488"/>
        <v>13</v>
      </c>
      <c r="C1333" s="38">
        <f t="shared" si="2571"/>
        <v>58</v>
      </c>
      <c r="E1333" s="38">
        <f t="shared" ref="E1333" si="2600">plan_id</f>
        <v>1536</v>
      </c>
      <c r="F1333" s="38">
        <f t="shared" ca="1" si="2391"/>
        <v>2010</v>
      </c>
      <c r="G1333" s="38">
        <f t="shared" ref="G1333" ca="1" si="2601">VLOOKUP(INDIRECT(CHAR(39)&amp;$A1333&amp;CHAR(39)&amp;"!r2c"&amp;$C1333,0),variables,2,0)</f>
        <v>10990</v>
      </c>
      <c r="H1333" s="4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2208386100</v>
      </c>
    </row>
    <row r="1334" spans="1:8" x14ac:dyDescent="0.3">
      <c r="A1334" s="38" t="s">
        <v>289</v>
      </c>
      <c r="B1334" s="38">
        <f t="shared" si="2488"/>
        <v>13</v>
      </c>
      <c r="C1334" s="38">
        <f t="shared" si="2571"/>
        <v>59</v>
      </c>
      <c r="E1334" s="38">
        <f t="shared" ref="E1334" si="2602">plan_id</f>
        <v>1536</v>
      </c>
      <c r="F1334" s="38">
        <f t="shared" ca="1" si="2391"/>
        <v>2010</v>
      </c>
      <c r="G1334" s="38">
        <f t="shared" ref="G1334" ca="1" si="2603">VLOOKUP(INDIRECT(CHAR(39)&amp;$A1334&amp;CHAR(39)&amp;"!r2c"&amp;$C1334,0),variables,2,0)</f>
        <v>10991</v>
      </c>
      <c r="H1334" s="4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586663000</v>
      </c>
    </row>
    <row r="1335" spans="1:8" x14ac:dyDescent="0.3">
      <c r="A1335" s="38" t="s">
        <v>289</v>
      </c>
      <c r="B1335" s="38">
        <f t="shared" si="2488"/>
        <v>13</v>
      </c>
      <c r="C1335" s="38">
        <f t="shared" si="2571"/>
        <v>60</v>
      </c>
      <c r="E1335" s="38">
        <f t="shared" ref="E1335" si="2604">plan_id</f>
        <v>1536</v>
      </c>
      <c r="F1335" s="38">
        <f t="shared" ca="1" si="2391"/>
        <v>2010</v>
      </c>
      <c r="G1335" s="38">
        <f t="shared" ref="G1335" ca="1" si="2605">VLOOKUP(INDIRECT(CHAR(39)&amp;$A1335&amp;CHAR(39)&amp;"!r2c"&amp;$C1335,0),variables,2,0)</f>
        <v>10992</v>
      </c>
      <c r="H1335" s="4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0.73399999999999999</v>
      </c>
    </row>
    <row r="1336" spans="1:8" x14ac:dyDescent="0.3">
      <c r="A1336" s="38" t="s">
        <v>289</v>
      </c>
      <c r="B1336" s="38">
        <f t="shared" si="2488"/>
        <v>13</v>
      </c>
      <c r="C1336" s="38">
        <f t="shared" si="2571"/>
        <v>61</v>
      </c>
      <c r="E1336" s="38">
        <f t="shared" ref="E1336" si="2606">plan_id</f>
        <v>1536</v>
      </c>
      <c r="F1336" s="38">
        <f t="shared" ca="1" si="2391"/>
        <v>2010</v>
      </c>
      <c r="G1336" s="38">
        <f t="shared" ref="G1336" ca="1" si="2607">VLOOKUP(INDIRECT(CHAR(39)&amp;$A1336&amp;CHAR(39)&amp;"!r2c"&amp;$C1336,0),variables,2,0)</f>
        <v>10993</v>
      </c>
      <c r="H1336" s="4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769710108</v>
      </c>
    </row>
    <row r="1337" spans="1:8" x14ac:dyDescent="0.3">
      <c r="A1337" s="38" t="s">
        <v>289</v>
      </c>
      <c r="B1337" s="38">
        <f t="shared" si="2488"/>
        <v>13</v>
      </c>
      <c r="C1337" s="38">
        <f t="shared" si="2571"/>
        <v>62</v>
      </c>
      <c r="E1337" s="38">
        <f t="shared" ref="E1337" si="2608">plan_id</f>
        <v>1536</v>
      </c>
      <c r="F1337" s="38">
        <f t="shared" ca="1" si="2391"/>
        <v>2010</v>
      </c>
      <c r="G1337" s="38">
        <f t="shared" ref="G1337" ca="1" si="2609">VLOOKUP(INDIRECT(CHAR(39)&amp;$A1337&amp;CHAR(39)&amp;"!r2c"&amp;$C1337,0),variables,2,0)</f>
        <v>10801</v>
      </c>
      <c r="H1337" s="4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8" t="s">
        <v>289</v>
      </c>
      <c r="B1338" s="38">
        <f t="shared" si="2488"/>
        <v>13</v>
      </c>
      <c r="C1338" s="38">
        <f t="shared" si="2571"/>
        <v>63</v>
      </c>
      <c r="E1338" s="38">
        <f t="shared" ref="E1338" si="2610">plan_id</f>
        <v>1536</v>
      </c>
      <c r="F1338" s="38">
        <f t="shared" ca="1" si="2391"/>
        <v>2010</v>
      </c>
      <c r="G1338" s="38">
        <f t="shared" ref="G1338" ca="1" si="2611">VLOOKUP(INDIRECT(CHAR(39)&amp;$A1338&amp;CHAR(39)&amp;"!r2c"&amp;$C1338,0),variables,2,0)</f>
        <v>10802</v>
      </c>
      <c r="H1338" s="4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8" t="s">
        <v>289</v>
      </c>
      <c r="B1339" s="38">
        <f t="shared" si="2488"/>
        <v>13</v>
      </c>
      <c r="C1339" s="38">
        <f t="shared" si="2571"/>
        <v>64</v>
      </c>
      <c r="E1339" s="38">
        <f t="shared" ref="E1339" si="2612">plan_id</f>
        <v>1536</v>
      </c>
      <c r="F1339" s="38">
        <f t="shared" ca="1" si="2391"/>
        <v>2010</v>
      </c>
      <c r="G1339" s="38">
        <f t="shared" ref="G1339" ca="1" si="2613">VLOOKUP(INDIRECT(CHAR(39)&amp;$A1339&amp;CHAR(39)&amp;"!r2c"&amp;$C1339,0),variables,2,0)</f>
        <v>10803</v>
      </c>
      <c r="H1339" s="4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8" t="s">
        <v>289</v>
      </c>
      <c r="B1340" s="38">
        <f t="shared" si="2488"/>
        <v>13</v>
      </c>
      <c r="C1340" s="38">
        <f t="shared" si="2571"/>
        <v>65</v>
      </c>
      <c r="E1340" s="38">
        <f t="shared" ref="E1340" si="2614">plan_id</f>
        <v>1536</v>
      </c>
      <c r="F1340" s="38">
        <f t="shared" ca="1" si="2391"/>
        <v>2010</v>
      </c>
      <c r="G1340" s="38">
        <f t="shared" ref="G1340" ca="1" si="2615">VLOOKUP(INDIRECT(CHAR(39)&amp;$A1340&amp;CHAR(39)&amp;"!r2c"&amp;$C1340,0),variables,2,0)</f>
        <v>10804</v>
      </c>
      <c r="H1340" s="4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8" t="s">
        <v>289</v>
      </c>
      <c r="B1341" s="38">
        <f t="shared" si="2488"/>
        <v>13</v>
      </c>
      <c r="C1341" s="38">
        <f t="shared" si="2571"/>
        <v>66</v>
      </c>
      <c r="E1341" s="38">
        <f t="shared" ref="E1341" si="2616">plan_id</f>
        <v>1536</v>
      </c>
      <c r="F1341" s="38">
        <f t="shared" ca="1" si="2391"/>
        <v>2010</v>
      </c>
      <c r="G1341" s="38">
        <f t="shared" ref="G1341" ca="1" si="2617">VLOOKUP(INDIRECT(CHAR(39)&amp;$A1341&amp;CHAR(39)&amp;"!r2c"&amp;$C1341,0),variables,2,0)</f>
        <v>10805</v>
      </c>
      <c r="H1341" s="4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8" t="s">
        <v>289</v>
      </c>
      <c r="B1342" s="38">
        <f t="shared" ref="B1342" si="2618">B1277+1</f>
        <v>13</v>
      </c>
      <c r="C1342" s="38">
        <f t="shared" si="2571"/>
        <v>67</v>
      </c>
      <c r="E1342" s="38">
        <f t="shared" ref="E1342" si="2619">plan_id</f>
        <v>1536</v>
      </c>
      <c r="F1342" s="38">
        <f t="shared" ca="1" si="2391"/>
        <v>2010</v>
      </c>
      <c r="G1342" s="38">
        <f t="shared" ref="G1342" ca="1" si="2620">VLOOKUP(INDIRECT(CHAR(39)&amp;$A1342&amp;CHAR(39)&amp;"!r2c"&amp;$C1342,0),variables,2,0)</f>
        <v>10806</v>
      </c>
      <c r="H1342" s="4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8" t="s">
        <v>289</v>
      </c>
      <c r="B1343" s="38">
        <f>B1342</f>
        <v>13</v>
      </c>
      <c r="C1343" s="38">
        <f t="shared" si="2571"/>
        <v>68</v>
      </c>
      <c r="E1343" s="38">
        <f t="shared" ref="E1343" si="2621">plan_id</f>
        <v>1536</v>
      </c>
      <c r="F1343" s="38">
        <f t="shared" ca="1" si="2391"/>
        <v>2010</v>
      </c>
      <c r="G1343" s="38">
        <f t="shared" ref="G1343" ca="1" si="2622">VLOOKUP(INDIRECT(CHAR(39)&amp;$A1343&amp;CHAR(39)&amp;"!r2c"&amp;$C1343,0),variables,2,0)</f>
        <v>10807</v>
      </c>
      <c r="H1343" s="4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38" t="s">
        <v>289</v>
      </c>
      <c r="B1344" s="38">
        <f t="shared" ref="B1344:B1368" si="2623">B1343</f>
        <v>13</v>
      </c>
      <c r="C1344" s="38">
        <f t="shared" si="2571"/>
        <v>69</v>
      </c>
      <c r="E1344" s="38">
        <f t="shared" ref="E1344" si="2624">plan_id</f>
        <v>1536</v>
      </c>
      <c r="F1344" s="38">
        <f t="shared" ca="1" si="2391"/>
        <v>2010</v>
      </c>
      <c r="G1344" s="38">
        <f t="shared" ref="G1344" ca="1" si="2625">VLOOKUP(INDIRECT(CHAR(39)&amp;$A1344&amp;CHAR(39)&amp;"!r2c"&amp;$C1344,0),variables,2,0)</f>
        <v>10808</v>
      </c>
      <c r="H1344" s="4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8" t="s">
        <v>289</v>
      </c>
      <c r="B1345" s="38">
        <f t="shared" si="2623"/>
        <v>13</v>
      </c>
      <c r="C1345" s="38">
        <f t="shared" si="2571"/>
        <v>70</v>
      </c>
      <c r="E1345" s="38">
        <f t="shared" ref="E1345" si="2626">plan_id</f>
        <v>1536</v>
      </c>
      <c r="F1345" s="38">
        <f t="shared" ca="1" si="2391"/>
        <v>2010</v>
      </c>
      <c r="G1345" s="38">
        <f t="shared" ref="G1345" ca="1" si="2627">VLOOKUP(INDIRECT(CHAR(39)&amp;$A1345&amp;CHAR(39)&amp;"!r2c"&amp;$C1345,0),variables,2,0)</f>
        <v>10809</v>
      </c>
      <c r="H1345" s="4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8" t="s">
        <v>289</v>
      </c>
      <c r="B1346" s="38">
        <f t="shared" si="2623"/>
        <v>13</v>
      </c>
      <c r="C1346" s="38">
        <f t="shared" si="2571"/>
        <v>71</v>
      </c>
      <c r="E1346" s="38">
        <f t="shared" ref="E1346" si="2628">plan_id</f>
        <v>1536</v>
      </c>
      <c r="F1346" s="38">
        <f t="shared" ca="1" si="2391"/>
        <v>2010</v>
      </c>
      <c r="G1346" s="38">
        <f t="shared" ref="G1346" ca="1" si="2629">VLOOKUP(INDIRECT(CHAR(39)&amp;$A1346&amp;CHAR(39)&amp;"!r2c"&amp;$C1346,0),variables,2,0)</f>
        <v>10810</v>
      </c>
      <c r="H1346" s="4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38" t="s">
        <v>289</v>
      </c>
      <c r="B1347" s="38">
        <f t="shared" si="2623"/>
        <v>13</v>
      </c>
      <c r="C1347" s="38">
        <f t="shared" si="2571"/>
        <v>72</v>
      </c>
      <c r="E1347" s="38">
        <f t="shared" ref="E1347" si="2630">plan_id</f>
        <v>1536</v>
      </c>
      <c r="F1347" s="38">
        <f t="shared" ca="1" si="2391"/>
        <v>2010</v>
      </c>
      <c r="G1347" s="38">
        <f t="shared" ref="G1347" ca="1" si="2631">VLOOKUP(INDIRECT(CHAR(39)&amp;$A1347&amp;CHAR(39)&amp;"!r2c"&amp;$C1347,0),variables,2,0)</f>
        <v>10811</v>
      </c>
      <c r="H1347" s="4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8" t="s">
        <v>289</v>
      </c>
      <c r="B1348" s="38">
        <f t="shared" si="2623"/>
        <v>13</v>
      </c>
      <c r="C1348" s="38">
        <f t="shared" si="2571"/>
        <v>73</v>
      </c>
      <c r="E1348" s="38">
        <f t="shared" ref="E1348" si="2632">plan_id</f>
        <v>1536</v>
      </c>
      <c r="F1348" s="38">
        <f t="shared" ca="1" si="2391"/>
        <v>2010</v>
      </c>
      <c r="G1348" s="38">
        <f t="shared" ref="G1348" ca="1" si="2633">VLOOKUP(INDIRECT(CHAR(39)&amp;$A1348&amp;CHAR(39)&amp;"!r2c"&amp;$C1348,0),variables,2,0)</f>
        <v>10812</v>
      </c>
      <c r="H1348" s="4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8" t="s">
        <v>289</v>
      </c>
      <c r="B1349" s="38">
        <f t="shared" si="2623"/>
        <v>13</v>
      </c>
      <c r="C1349" s="38">
        <f t="shared" si="2571"/>
        <v>74</v>
      </c>
      <c r="E1349" s="38">
        <f t="shared" ref="E1349" si="2634">plan_id</f>
        <v>1536</v>
      </c>
      <c r="F1349" s="38">
        <f t="shared" ca="1" si="2391"/>
        <v>2010</v>
      </c>
      <c r="G1349" s="38">
        <f t="shared" ref="G1349" ca="1" si="2635">VLOOKUP(INDIRECT(CHAR(39)&amp;$A1349&amp;CHAR(39)&amp;"!r2c"&amp;$C1349,0),variables,2,0)</f>
        <v>10813</v>
      </c>
      <c r="H1349" s="4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8" t="s">
        <v>289</v>
      </c>
      <c r="B1350" s="38">
        <f t="shared" si="2623"/>
        <v>13</v>
      </c>
      <c r="C1350" s="38">
        <f t="shared" si="2571"/>
        <v>75</v>
      </c>
      <c r="E1350" s="38">
        <f t="shared" ref="E1350" si="2636">plan_id</f>
        <v>1536</v>
      </c>
      <c r="F1350" s="38">
        <f t="shared" ca="1" si="2391"/>
        <v>2010</v>
      </c>
      <c r="G1350" s="38">
        <f t="shared" ref="G1350" ca="1" si="2637">VLOOKUP(INDIRECT(CHAR(39)&amp;$A1350&amp;CHAR(39)&amp;"!r2c"&amp;$C1350,0),variables,2,0)</f>
        <v>10814</v>
      </c>
      <c r="H1350" s="4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8" t="s">
        <v>289</v>
      </c>
      <c r="B1351" s="38">
        <f t="shared" si="2623"/>
        <v>13</v>
      </c>
      <c r="C1351" s="38">
        <f t="shared" si="2571"/>
        <v>76</v>
      </c>
      <c r="E1351" s="38">
        <f t="shared" ref="E1351" si="2638">plan_id</f>
        <v>1536</v>
      </c>
      <c r="F1351" s="38">
        <f t="shared" ca="1" si="2391"/>
        <v>2010</v>
      </c>
      <c r="G1351" s="38">
        <f t="shared" ref="G1351" ca="1" si="2639">VLOOKUP(INDIRECT(CHAR(39)&amp;$A1351&amp;CHAR(39)&amp;"!r2c"&amp;$C1351,0),variables,2,0)</f>
        <v>10815</v>
      </c>
      <c r="H1351" s="4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8" t="s">
        <v>289</v>
      </c>
      <c r="B1352" s="38">
        <f t="shared" si="2623"/>
        <v>13</v>
      </c>
      <c r="C1352" s="38">
        <f t="shared" si="2571"/>
        <v>77</v>
      </c>
      <c r="E1352" s="38">
        <f t="shared" ref="E1352" si="2640">plan_id</f>
        <v>1536</v>
      </c>
      <c r="F1352" s="38">
        <f t="shared" ca="1" si="2391"/>
        <v>2010</v>
      </c>
      <c r="G1352" s="38">
        <f t="shared" ref="G1352" ca="1" si="2641">VLOOKUP(INDIRECT(CHAR(39)&amp;$A1352&amp;CHAR(39)&amp;"!r2c"&amp;$C1352,0),variables,2,0)</f>
        <v>10816</v>
      </c>
      <c r="H1352" s="4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8" t="s">
        <v>289</v>
      </c>
      <c r="B1353" s="38">
        <f t="shared" si="2623"/>
        <v>13</v>
      </c>
      <c r="C1353" s="38">
        <f t="shared" si="2571"/>
        <v>78</v>
      </c>
      <c r="E1353" s="38">
        <f t="shared" ref="E1353" si="2642">plan_id</f>
        <v>1536</v>
      </c>
      <c r="F1353" s="38">
        <f t="shared" ref="F1353:F1445" ca="1" si="2643">INDIRECT(CHAR(39)&amp;$A1353&amp;CHAR(39)&amp;"!r"&amp;$B1353&amp;"c2",0)</f>
        <v>2010</v>
      </c>
      <c r="G1353" s="38">
        <f t="shared" ref="G1353" ca="1" si="2644">VLOOKUP(INDIRECT(CHAR(39)&amp;$A1353&amp;CHAR(39)&amp;"!r2c"&amp;$C1353,0),variables,2,0)</f>
        <v>10817</v>
      </c>
      <c r="H1353" s="4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8" t="s">
        <v>289</v>
      </c>
      <c r="B1354" s="38">
        <f t="shared" si="2623"/>
        <v>13</v>
      </c>
      <c r="C1354" s="38">
        <f t="shared" si="2571"/>
        <v>79</v>
      </c>
      <c r="E1354" s="38">
        <f t="shared" ref="E1354" si="2645">plan_id</f>
        <v>1536</v>
      </c>
      <c r="F1354" s="38">
        <f t="shared" ca="1" si="2643"/>
        <v>2010</v>
      </c>
      <c r="G1354" s="38">
        <f t="shared" ref="G1354" ca="1" si="2646">VLOOKUP(INDIRECT(CHAR(39)&amp;$A1354&amp;CHAR(39)&amp;"!r2c"&amp;$C1354,0),variables,2,0)</f>
        <v>10818</v>
      </c>
      <c r="H1354" s="4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8" t="s">
        <v>289</v>
      </c>
      <c r="B1355" s="38">
        <f t="shared" si="2623"/>
        <v>13</v>
      </c>
      <c r="C1355" s="38">
        <f t="shared" si="2571"/>
        <v>80</v>
      </c>
      <c r="E1355" s="38">
        <f t="shared" ref="E1355" si="2647">plan_id</f>
        <v>1536</v>
      </c>
      <c r="F1355" s="38">
        <f t="shared" ca="1" si="2643"/>
        <v>2010</v>
      </c>
      <c r="G1355" s="38">
        <f t="shared" ref="G1355" ca="1" si="2648">VLOOKUP(INDIRECT(CHAR(39)&amp;$A1355&amp;CHAR(39)&amp;"!r2c"&amp;$C1355,0),variables,2,0)</f>
        <v>10819</v>
      </c>
      <c r="H1355" s="4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8" t="s">
        <v>289</v>
      </c>
      <c r="B1356" s="38">
        <f t="shared" si="2623"/>
        <v>13</v>
      </c>
      <c r="C1356" s="38">
        <f t="shared" si="2571"/>
        <v>81</v>
      </c>
      <c r="E1356" s="38">
        <f t="shared" ref="E1356" si="2649">plan_id</f>
        <v>1536</v>
      </c>
      <c r="F1356" s="38">
        <f t="shared" ca="1" si="2643"/>
        <v>2010</v>
      </c>
      <c r="G1356" s="38">
        <f t="shared" ref="G1356" ca="1" si="2650">VLOOKUP(INDIRECT(CHAR(39)&amp;$A1356&amp;CHAR(39)&amp;"!r2c"&amp;$C1356,0),variables,2,0)</f>
        <v>10820</v>
      </c>
      <c r="H1356" s="4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8" t="s">
        <v>289</v>
      </c>
      <c r="B1357" s="38">
        <f t="shared" si="2623"/>
        <v>13</v>
      </c>
      <c r="C1357" s="38">
        <f t="shared" si="2571"/>
        <v>82</v>
      </c>
      <c r="E1357" s="38">
        <f t="shared" ref="E1357" si="2651">plan_id</f>
        <v>1536</v>
      </c>
      <c r="F1357" s="38">
        <f t="shared" ca="1" si="2643"/>
        <v>2010</v>
      </c>
      <c r="G1357" s="38">
        <f t="shared" ref="G1357" ca="1" si="2652">VLOOKUP(INDIRECT(CHAR(39)&amp;$A1357&amp;CHAR(39)&amp;"!r2c"&amp;$C1357,0),variables,2,0)</f>
        <v>10821</v>
      </c>
      <c r="H1357" s="4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8" t="s">
        <v>289</v>
      </c>
      <c r="B1358" s="38">
        <f t="shared" si="2623"/>
        <v>13</v>
      </c>
      <c r="C1358" s="38">
        <f t="shared" si="2571"/>
        <v>83</v>
      </c>
      <c r="E1358" s="38">
        <f t="shared" ref="E1358" si="2653">plan_id</f>
        <v>1536</v>
      </c>
      <c r="F1358" s="38">
        <f t="shared" ca="1" si="2643"/>
        <v>2010</v>
      </c>
      <c r="G1358" s="38">
        <f t="shared" ref="G1358" ca="1" si="2654">VLOOKUP(INDIRECT(CHAR(39)&amp;$A1358&amp;CHAR(39)&amp;"!r2c"&amp;$C1358,0),variables,2,0)</f>
        <v>10822</v>
      </c>
      <c r="H1358" s="4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8" t="s">
        <v>289</v>
      </c>
      <c r="B1359" s="38">
        <f t="shared" si="2623"/>
        <v>13</v>
      </c>
      <c r="C1359" s="38">
        <f t="shared" si="2571"/>
        <v>84</v>
      </c>
      <c r="E1359" s="38">
        <f t="shared" ref="E1359" si="2655">plan_id</f>
        <v>1536</v>
      </c>
      <c r="F1359" s="38">
        <f t="shared" ca="1" si="2643"/>
        <v>2010</v>
      </c>
      <c r="G1359" s="38">
        <f t="shared" ref="G1359" ca="1" si="2656">VLOOKUP(INDIRECT(CHAR(39)&amp;$A1359&amp;CHAR(39)&amp;"!r2c"&amp;$C1359,0),variables,2,0)</f>
        <v>10829</v>
      </c>
      <c r="H1359" s="4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8" t="s">
        <v>289</v>
      </c>
      <c r="B1360" s="38">
        <f t="shared" si="2623"/>
        <v>13</v>
      </c>
      <c r="C1360" s="38">
        <f t="shared" si="2571"/>
        <v>85</v>
      </c>
      <c r="E1360" s="38">
        <f t="shared" ref="E1360" si="2657">plan_id</f>
        <v>1536</v>
      </c>
      <c r="F1360" s="38">
        <f t="shared" ca="1" si="2643"/>
        <v>2010</v>
      </c>
      <c r="G1360" s="38">
        <f t="shared" ref="G1360" ca="1" si="2658">VLOOKUP(INDIRECT(CHAR(39)&amp;$A1360&amp;CHAR(39)&amp;"!r2c"&amp;$C1360,0),variables,2,0)</f>
        <v>10823</v>
      </c>
      <c r="H1360" s="4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8" t="s">
        <v>289</v>
      </c>
      <c r="B1361" s="38">
        <f t="shared" si="2623"/>
        <v>13</v>
      </c>
      <c r="C1361" s="38">
        <f t="shared" si="2571"/>
        <v>86</v>
      </c>
      <c r="E1361" s="38">
        <f t="shared" ref="E1361" si="2659">plan_id</f>
        <v>1536</v>
      </c>
      <c r="F1361" s="38">
        <f t="shared" ca="1" si="2643"/>
        <v>2010</v>
      </c>
      <c r="G1361" s="38">
        <f t="shared" ref="G1361" ca="1" si="2660">VLOOKUP(INDIRECT(CHAR(39)&amp;$A1361&amp;CHAR(39)&amp;"!r2c"&amp;$C1361,0),variables,2,0)</f>
        <v>10798</v>
      </c>
      <c r="H1361" s="4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8" t="s">
        <v>289</v>
      </c>
      <c r="B1362" s="38">
        <f t="shared" si="2623"/>
        <v>13</v>
      </c>
      <c r="C1362" s="38">
        <f t="shared" si="2571"/>
        <v>87</v>
      </c>
      <c r="E1362" s="38">
        <f t="shared" ref="E1362" si="2661">plan_id</f>
        <v>1536</v>
      </c>
      <c r="F1362" s="38">
        <f t="shared" ca="1" si="2643"/>
        <v>2010</v>
      </c>
      <c r="G1362" s="38">
        <f t="shared" ref="G1362" ca="1" si="2662">VLOOKUP(INDIRECT(CHAR(39)&amp;$A1362&amp;CHAR(39)&amp;"!r2c"&amp;$C1362,0),variables,2,0)</f>
        <v>10799</v>
      </c>
      <c r="H1362" s="4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38" t="s">
        <v>289</v>
      </c>
      <c r="B1363" s="38">
        <f t="shared" si="2623"/>
        <v>13</v>
      </c>
      <c r="C1363" s="38">
        <f t="shared" si="2571"/>
        <v>88</v>
      </c>
      <c r="E1363" s="38">
        <f t="shared" ref="E1363" si="2663">plan_id</f>
        <v>1536</v>
      </c>
      <c r="F1363" s="38">
        <f t="shared" ca="1" si="2643"/>
        <v>2010</v>
      </c>
      <c r="G1363" s="38">
        <f t="shared" ref="G1363" ca="1" si="2664">VLOOKUP(INDIRECT(CHAR(39)&amp;$A1363&amp;CHAR(39)&amp;"!r2c"&amp;$C1363,0),variables,2,0)</f>
        <v>10800</v>
      </c>
      <c r="H1363" s="4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38" t="s">
        <v>289</v>
      </c>
      <c r="B1364" s="38">
        <f t="shared" si="2623"/>
        <v>13</v>
      </c>
      <c r="C1364" s="38">
        <f t="shared" si="2571"/>
        <v>89</v>
      </c>
      <c r="E1364" s="38">
        <f t="shared" ref="E1364" si="2665">plan_id</f>
        <v>1536</v>
      </c>
      <c r="F1364" s="38">
        <f t="shared" ca="1" si="2643"/>
        <v>2010</v>
      </c>
      <c r="G1364" s="38">
        <f t="shared" ref="G1364" ca="1" si="2666">VLOOKUP(INDIRECT(CHAR(39)&amp;$A1364&amp;CHAR(39)&amp;"!r2c"&amp;$C1364,0),variables,2,0)</f>
        <v>10824</v>
      </c>
      <c r="H1364" s="4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8" t="s">
        <v>289</v>
      </c>
      <c r="B1365" s="38">
        <f t="shared" si="2623"/>
        <v>13</v>
      </c>
      <c r="C1365" s="38">
        <f t="shared" si="2571"/>
        <v>90</v>
      </c>
      <c r="E1365" s="38">
        <f t="shared" ref="E1365" si="2667">plan_id</f>
        <v>1536</v>
      </c>
      <c r="F1365" s="38">
        <f t="shared" ca="1" si="2643"/>
        <v>2010</v>
      </c>
      <c r="G1365" s="38">
        <f t="shared" ref="G1365" ca="1" si="2668">VLOOKUP(INDIRECT(CHAR(39)&amp;$A1365&amp;CHAR(39)&amp;"!r2c"&amp;$C1365,0),variables,2,0)</f>
        <v>10825</v>
      </c>
      <c r="H1365" s="4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8" t="s">
        <v>289</v>
      </c>
      <c r="B1366" s="38">
        <f t="shared" si="2623"/>
        <v>13</v>
      </c>
      <c r="C1366" s="38">
        <f t="shared" si="2571"/>
        <v>91</v>
      </c>
      <c r="E1366" s="38">
        <f t="shared" ref="E1366" si="2669">plan_id</f>
        <v>1536</v>
      </c>
      <c r="F1366" s="38">
        <f t="shared" ca="1" si="2643"/>
        <v>2010</v>
      </c>
      <c r="G1366" s="38">
        <f t="shared" ref="G1366" ca="1" si="2670">VLOOKUP(INDIRECT(CHAR(39)&amp;$A1366&amp;CHAR(39)&amp;"!r2c"&amp;$C1366,0),variables,2,0)</f>
        <v>10826</v>
      </c>
      <c r="H1366" s="4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8" t="s">
        <v>289</v>
      </c>
      <c r="B1367" s="38">
        <f t="shared" si="2623"/>
        <v>13</v>
      </c>
      <c r="C1367" s="38">
        <f t="shared" si="2571"/>
        <v>92</v>
      </c>
      <c r="E1367" s="38">
        <f t="shared" ref="E1367" si="2671">plan_id</f>
        <v>1536</v>
      </c>
      <c r="F1367" s="38">
        <f t="shared" ca="1" si="2643"/>
        <v>2010</v>
      </c>
      <c r="G1367" s="38">
        <f t="shared" ref="G1367" ca="1" si="2672">VLOOKUP(INDIRECT(CHAR(39)&amp;$A1367&amp;CHAR(39)&amp;"!r2c"&amp;$C1367,0),variables,2,0)</f>
        <v>10828</v>
      </c>
      <c r="H1367" s="4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8" t="s">
        <v>289</v>
      </c>
      <c r="B1368" s="38">
        <f t="shared" si="2623"/>
        <v>13</v>
      </c>
      <c r="C1368" s="38">
        <f t="shared" si="2571"/>
        <v>93</v>
      </c>
      <c r="E1368" s="38">
        <f t="shared" ref="E1368" si="2673">plan_id</f>
        <v>1536</v>
      </c>
      <c r="F1368" s="38">
        <f t="shared" ca="1" si="2643"/>
        <v>2010</v>
      </c>
      <c r="G1368" s="38">
        <f t="shared" ref="G1368" ca="1" si="2674">VLOOKUP(INDIRECT(CHAR(39)&amp;$A1368&amp;CHAR(39)&amp;"!r2c"&amp;$C1368,0),variables,2,0)</f>
        <v>10827</v>
      </c>
      <c r="H1368" s="4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38" t="s">
        <v>289</v>
      </c>
      <c r="B1369" s="38">
        <f t="shared" ref="B1369:B1432" si="2675">B1304+1</f>
        <v>14</v>
      </c>
      <c r="C1369" s="38">
        <f t="shared" si="2571"/>
        <v>3</v>
      </c>
      <c r="E1369" s="38">
        <f t="shared" ref="E1369" si="2676">plan_id</f>
        <v>1536</v>
      </c>
      <c r="F1369" s="38">
        <f t="shared" ca="1" si="2643"/>
        <v>2011</v>
      </c>
      <c r="G1369" s="38">
        <f t="shared" ref="G1369" ca="1" si="2677">VLOOKUP(INDIRECT(CHAR(39)&amp;$A1369&amp;CHAR(39)&amp;"!r2c"&amp;$C1369,0),variables,2,0)</f>
        <v>10703</v>
      </c>
      <c r="H1369" s="4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38" t="s">
        <v>289</v>
      </c>
      <c r="B1370" s="38">
        <f t="shared" si="2675"/>
        <v>14</v>
      </c>
      <c r="C1370" s="38">
        <f t="shared" si="2571"/>
        <v>4</v>
      </c>
      <c r="E1370" s="38">
        <f t="shared" ref="E1370" si="2678">plan_id</f>
        <v>1536</v>
      </c>
      <c r="F1370" s="38">
        <f t="shared" ca="1" si="2643"/>
        <v>2011</v>
      </c>
      <c r="G1370" s="38">
        <f t="shared" ref="G1370" ca="1" si="2679">VLOOKUP(INDIRECT(CHAR(39)&amp;$A1370&amp;CHAR(39)&amp;"!r2c"&amp;$C1370,0),variables,2,0)</f>
        <v>10845</v>
      </c>
      <c r="H1370" s="41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THE SEGAL COMPANY</v>
      </c>
    </row>
    <row r="1371" spans="1:8" x14ac:dyDescent="0.3">
      <c r="A1371" s="38" t="s">
        <v>289</v>
      </c>
      <c r="B1371" s="38">
        <f t="shared" si="2675"/>
        <v>14</v>
      </c>
      <c r="C1371" s="38">
        <f t="shared" si="2571"/>
        <v>5</v>
      </c>
      <c r="E1371" s="38">
        <f t="shared" ref="E1371" si="2680">plan_id</f>
        <v>1536</v>
      </c>
      <c r="F1371" s="38">
        <f t="shared" ca="1" si="2643"/>
        <v>2011</v>
      </c>
      <c r="G1371" s="38">
        <f t="shared" ref="G1371" ca="1" si="2681">VLOOKUP(INDIRECT(CHAR(39)&amp;$A1371&amp;CHAR(39)&amp;"!r2c"&amp;$C1371,0),variables,2,0)</f>
        <v>10924</v>
      </c>
      <c r="H1371" s="4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9.7500000000000003E-2</v>
      </c>
    </row>
    <row r="1372" spans="1:8" x14ac:dyDescent="0.3">
      <c r="A1372" s="38" t="s">
        <v>289</v>
      </c>
      <c r="B1372" s="38">
        <f t="shared" si="2675"/>
        <v>14</v>
      </c>
      <c r="C1372" s="38">
        <f t="shared" si="2571"/>
        <v>6</v>
      </c>
      <c r="E1372" s="38">
        <f t="shared" ref="E1372" si="2682">plan_id</f>
        <v>1536</v>
      </c>
      <c r="F1372" s="38">
        <f t="shared" ca="1" si="2643"/>
        <v>2011</v>
      </c>
      <c r="G1372" s="38">
        <f t="shared" ref="G1372" ca="1" si="2683">VLOOKUP(INDIRECT(CHAR(39)&amp;$A1372&amp;CHAR(39)&amp;"!r2c"&amp;$C1372,0),variables,2,0)</f>
        <v>10925</v>
      </c>
      <c r="H1372" s="4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5.3899999999999997E-2</v>
      </c>
    </row>
    <row r="1373" spans="1:8" x14ac:dyDescent="0.3">
      <c r="A1373" s="38" t="s">
        <v>289</v>
      </c>
      <c r="B1373" s="38">
        <f t="shared" si="2675"/>
        <v>14</v>
      </c>
      <c r="C1373" s="38">
        <f t="shared" si="2571"/>
        <v>7</v>
      </c>
      <c r="E1373" s="38">
        <f t="shared" ref="E1373" si="2684">plan_id</f>
        <v>1536</v>
      </c>
      <c r="F1373" s="38">
        <f t="shared" ca="1" si="2643"/>
        <v>2011</v>
      </c>
      <c r="G1373" s="38">
        <f t="shared" ref="G1373" ca="1" si="2685">VLOOKUP(INDIRECT(CHAR(39)&amp;$A1373&amp;CHAR(39)&amp;"!r2c"&amp;$C1373,0),variables,2,0)</f>
        <v>10926</v>
      </c>
      <c r="H1373" s="4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4.0099999999999997E-2</v>
      </c>
    </row>
    <row r="1374" spans="1:8" x14ac:dyDescent="0.3">
      <c r="A1374" s="38" t="s">
        <v>289</v>
      </c>
      <c r="B1374" s="38">
        <f t="shared" si="2675"/>
        <v>14</v>
      </c>
      <c r="C1374" s="38">
        <f t="shared" si="2571"/>
        <v>8</v>
      </c>
      <c r="E1374" s="38">
        <f t="shared" ref="E1374" si="2686">plan_id</f>
        <v>1536</v>
      </c>
      <c r="F1374" s="38">
        <f t="shared" ca="1" si="2643"/>
        <v>2011</v>
      </c>
      <c r="G1374" s="38">
        <f t="shared" ref="G1374" ca="1" si="2687">VLOOKUP(INDIRECT(CHAR(39)&amp;$A1374&amp;CHAR(39)&amp;"!r2c"&amp;$C1374,0),variables,2,0)</f>
        <v>10704</v>
      </c>
      <c r="H1374" s="4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48116033</v>
      </c>
    </row>
    <row r="1375" spans="1:8" x14ac:dyDescent="0.3">
      <c r="A1375" s="38" t="s">
        <v>289</v>
      </c>
      <c r="B1375" s="38">
        <f t="shared" si="2675"/>
        <v>14</v>
      </c>
      <c r="C1375" s="38">
        <f t="shared" si="2571"/>
        <v>9</v>
      </c>
      <c r="E1375" s="38">
        <f t="shared" ref="E1375" si="2688">plan_id</f>
        <v>1536</v>
      </c>
      <c r="F1375" s="38">
        <f t="shared" ca="1" si="2643"/>
        <v>2011</v>
      </c>
      <c r="G1375" s="38">
        <f t="shared" ref="G1375" ca="1" si="2689">VLOOKUP(INDIRECT(CHAR(39)&amp;$A1375&amp;CHAR(39)&amp;"!r2c"&amp;$C1375,0),variables,2,0)</f>
        <v>10928</v>
      </c>
      <c r="H1375" s="4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5.9799999999999999E-2</v>
      </c>
    </row>
    <row r="1376" spans="1:8" x14ac:dyDescent="0.3">
      <c r="A1376" s="38" t="s">
        <v>289</v>
      </c>
      <c r="B1376" s="38">
        <f t="shared" si="2675"/>
        <v>14</v>
      </c>
      <c r="C1376" s="38">
        <f t="shared" si="2571"/>
        <v>10</v>
      </c>
      <c r="E1376" s="38">
        <f t="shared" ref="E1376" si="2690">plan_id</f>
        <v>1536</v>
      </c>
      <c r="F1376" s="38">
        <f t="shared" ca="1" si="2643"/>
        <v>2011</v>
      </c>
      <c r="G1376" s="38">
        <f t="shared" ref="G1376" ca="1" si="2691">VLOOKUP(INDIRECT(CHAR(39)&amp;$A1376&amp;CHAR(39)&amp;"!r2c"&amp;$C1376,0),variables,2,0)</f>
        <v>10929</v>
      </c>
      <c r="H1376" s="4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5.9799999999999999E-2</v>
      </c>
    </row>
    <row r="1377" spans="1:8" x14ac:dyDescent="0.3">
      <c r="A1377" s="38" t="s">
        <v>289</v>
      </c>
      <c r="B1377" s="38">
        <f t="shared" si="2675"/>
        <v>14</v>
      </c>
      <c r="C1377" s="38">
        <f t="shared" si="2571"/>
        <v>11</v>
      </c>
      <c r="E1377" s="38">
        <f t="shared" ref="E1377" si="2692">plan_id</f>
        <v>1536</v>
      </c>
      <c r="F1377" s="38">
        <f t="shared" ca="1" si="2643"/>
        <v>2011</v>
      </c>
      <c r="G1377" s="38">
        <f t="shared" ref="G1377" ca="1" si="2693">VLOOKUP(INDIRECT(CHAR(39)&amp;$A1377&amp;CHAR(39)&amp;"!r2c"&amp;$C1377,0),variables,2,0)</f>
        <v>10930</v>
      </c>
      <c r="H1377" s="4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8" t="s">
        <v>289</v>
      </c>
      <c r="B1378" s="38">
        <f t="shared" si="2675"/>
        <v>14</v>
      </c>
      <c r="C1378" s="38">
        <f t="shared" si="2571"/>
        <v>12</v>
      </c>
      <c r="E1378" s="38">
        <f t="shared" ref="E1378" si="2694">plan_id</f>
        <v>1536</v>
      </c>
      <c r="F1378" s="38">
        <f t="shared" ca="1" si="2643"/>
        <v>2011</v>
      </c>
      <c r="G1378" s="38">
        <f t="shared" ref="G1378" ca="1" si="2695">VLOOKUP(INDIRECT(CHAR(39)&amp;$A1378&amp;CHAR(39)&amp;"!r2c"&amp;$C1378,0),variables,2,0)</f>
        <v>10705</v>
      </c>
      <c r="H1378" s="4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30479702</v>
      </c>
    </row>
    <row r="1379" spans="1:8" x14ac:dyDescent="0.3">
      <c r="A1379" s="38" t="s">
        <v>289</v>
      </c>
      <c r="B1379" s="38">
        <f t="shared" si="2675"/>
        <v>14</v>
      </c>
      <c r="C1379" s="38">
        <f t="shared" si="2571"/>
        <v>13</v>
      </c>
      <c r="E1379" s="38">
        <f t="shared" ref="E1379" si="2696">plan_id</f>
        <v>1536</v>
      </c>
      <c r="F1379" s="38">
        <f t="shared" ca="1" si="2643"/>
        <v>2011</v>
      </c>
      <c r="G1379" s="38">
        <f t="shared" ref="G1379" ca="1" si="2697">VLOOKUP(INDIRECT(CHAR(39)&amp;$A1379&amp;CHAR(39)&amp;"!r2c"&amp;$C1379,0),variables,2,0)</f>
        <v>10842</v>
      </c>
      <c r="H1379" s="4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32278056</v>
      </c>
    </row>
    <row r="1380" spans="1:8" x14ac:dyDescent="0.3">
      <c r="A1380" s="38" t="s">
        <v>289</v>
      </c>
      <c r="B1380" s="38">
        <f t="shared" si="2675"/>
        <v>14</v>
      </c>
      <c r="C1380" s="38">
        <f t="shared" si="2571"/>
        <v>14</v>
      </c>
      <c r="E1380" s="38">
        <f t="shared" ref="E1380" si="2698">plan_id</f>
        <v>1536</v>
      </c>
      <c r="F1380" s="38">
        <f t="shared" ca="1" si="2643"/>
        <v>2011</v>
      </c>
      <c r="G1380" s="38">
        <f t="shared" ref="G1380" ca="1" si="2699">VLOOKUP(INDIRECT(CHAR(39)&amp;$A1380&amp;CHAR(39)&amp;"!r2c"&amp;$C1380,0),variables,2,0)</f>
        <v>10843</v>
      </c>
      <c r="H1380" s="41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Main system- 4.12-5.12%; Judges- 14.52-15.52%; National guard- 6.5%; Law enforcement with prior main service- 8.31%; Law enforcement without prior main service- 6.43%</v>
      </c>
    </row>
    <row r="1381" spans="1:8" x14ac:dyDescent="0.3">
      <c r="A1381" s="38" t="s">
        <v>289</v>
      </c>
      <c r="B1381" s="38">
        <f t="shared" si="2675"/>
        <v>14</v>
      </c>
      <c r="C1381" s="38">
        <f t="shared" si="2571"/>
        <v>15</v>
      </c>
      <c r="E1381" s="38">
        <f t="shared" ref="E1381" si="2700">plan_id</f>
        <v>1536</v>
      </c>
      <c r="F1381" s="38">
        <f t="shared" ca="1" si="2643"/>
        <v>2011</v>
      </c>
      <c r="G1381" s="38">
        <f t="shared" ref="G1381" ca="1" si="2701">VLOOKUP(INDIRECT(CHAR(39)&amp;$A1381&amp;CHAR(39)&amp;"!r2c"&amp;$C1381,0),variables,2,0)</f>
        <v>10931</v>
      </c>
      <c r="H1381" s="4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8" t="s">
        <v>289</v>
      </c>
      <c r="B1382" s="38">
        <f t="shared" si="2675"/>
        <v>14</v>
      </c>
      <c r="C1382" s="38">
        <f t="shared" si="2571"/>
        <v>16</v>
      </c>
      <c r="E1382" s="38">
        <f t="shared" ref="E1382" si="2702">plan_id</f>
        <v>1536</v>
      </c>
      <c r="F1382" s="38">
        <f t="shared" ca="1" si="2643"/>
        <v>2011</v>
      </c>
      <c r="G1382" s="38">
        <f t="shared" ref="G1382" ca="1" si="2703">VLOOKUP(INDIRECT(CHAR(39)&amp;$A1382&amp;CHAR(39)&amp;"!r2c"&amp;$C1382,0),variables,2,0)</f>
        <v>10932</v>
      </c>
      <c r="H1382" s="4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8" t="s">
        <v>289</v>
      </c>
      <c r="B1383" s="38">
        <f t="shared" si="2675"/>
        <v>14</v>
      </c>
      <c r="C1383" s="38">
        <f t="shared" ref="C1383:C1446" si="2704">C1292</f>
        <v>17</v>
      </c>
      <c r="E1383" s="38">
        <f t="shared" ref="E1383" si="2705">plan_id</f>
        <v>1536</v>
      </c>
      <c r="F1383" s="38">
        <f t="shared" ca="1" si="2643"/>
        <v>2011</v>
      </c>
      <c r="G1383" s="38">
        <f t="shared" ref="G1383" ca="1" si="2706">VLOOKUP(INDIRECT(CHAR(39)&amp;$A1383&amp;CHAR(39)&amp;"!r2c"&amp;$C1383,0),variables,2,0)</f>
        <v>10933</v>
      </c>
      <c r="H1383" s="4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0.1137</v>
      </c>
    </row>
    <row r="1384" spans="1:8" x14ac:dyDescent="0.3">
      <c r="A1384" s="38" t="s">
        <v>289</v>
      </c>
      <c r="B1384" s="38">
        <f t="shared" si="2675"/>
        <v>14</v>
      </c>
      <c r="C1384" s="38">
        <f t="shared" si="2704"/>
        <v>18</v>
      </c>
      <c r="E1384" s="38">
        <f t="shared" ref="E1384" si="2707">plan_id</f>
        <v>1536</v>
      </c>
      <c r="F1384" s="38">
        <f t="shared" ca="1" si="2643"/>
        <v>2011</v>
      </c>
      <c r="G1384" s="38">
        <f t="shared" ref="G1384" ca="1" si="2708">VLOOKUP(INDIRECT(CHAR(39)&amp;$A1384&amp;CHAR(39)&amp;"!r2c"&amp;$C1384,0),variables,2,0)</f>
        <v>10934</v>
      </c>
      <c r="H1384" s="4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4.0099999999999997E-2</v>
      </c>
    </row>
    <row r="1385" spans="1:8" x14ac:dyDescent="0.3">
      <c r="A1385" s="38" t="s">
        <v>289</v>
      </c>
      <c r="B1385" s="38">
        <f t="shared" si="2675"/>
        <v>14</v>
      </c>
      <c r="C1385" s="38">
        <f t="shared" si="2704"/>
        <v>19</v>
      </c>
      <c r="E1385" s="38">
        <f t="shared" ref="E1385" si="2709">plan_id</f>
        <v>1536</v>
      </c>
      <c r="F1385" s="38">
        <f t="shared" ca="1" si="2643"/>
        <v>2011</v>
      </c>
      <c r="G1385" s="38">
        <f t="shared" ref="G1385" ca="1" si="2710">VLOOKUP(INDIRECT(CHAR(39)&amp;$A1385&amp;CHAR(39)&amp;"!r2c"&amp;$C1385,0),variables,2,0)</f>
        <v>10935</v>
      </c>
      <c r="H1385" s="41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38" t="s">
        <v>289</v>
      </c>
      <c r="B1386" s="38">
        <f t="shared" si="2675"/>
        <v>14</v>
      </c>
      <c r="C1386" s="38">
        <f t="shared" si="2704"/>
        <v>20</v>
      </c>
      <c r="E1386" s="38">
        <f t="shared" ref="E1386" si="2711">plan_id</f>
        <v>1536</v>
      </c>
      <c r="F1386" s="38">
        <f t="shared" ca="1" si="2643"/>
        <v>2011</v>
      </c>
      <c r="G1386" s="38">
        <f t="shared" ref="G1386" ca="1" si="2712">VLOOKUP(INDIRECT(CHAR(39)&amp;$A1386&amp;CHAR(39)&amp;"!r2c"&amp;$C1386,0),variables,2,0)</f>
        <v>10937</v>
      </c>
      <c r="H1386" s="4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8" t="s">
        <v>289</v>
      </c>
      <c r="B1387" s="38">
        <f t="shared" si="2675"/>
        <v>14</v>
      </c>
      <c r="C1387" s="38">
        <f t="shared" si="2704"/>
        <v>21</v>
      </c>
      <c r="E1387" s="38">
        <f t="shared" ref="E1387" si="2713">plan_id</f>
        <v>1536</v>
      </c>
      <c r="F1387" s="38">
        <f t="shared" ca="1" si="2643"/>
        <v>2011</v>
      </c>
      <c r="G1387" s="38">
        <f t="shared" ref="G1387" ca="1" si="2714">VLOOKUP(INDIRECT(CHAR(39)&amp;$A1387&amp;CHAR(39)&amp;"!r2c"&amp;$C1387,0),variables,2,0)</f>
        <v>10938</v>
      </c>
      <c r="H1387" s="4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8" t="s">
        <v>289</v>
      </c>
      <c r="B1388" s="38">
        <f t="shared" si="2675"/>
        <v>14</v>
      </c>
      <c r="C1388" s="38">
        <f t="shared" si="2704"/>
        <v>22</v>
      </c>
      <c r="E1388" s="38">
        <f t="shared" ref="E1388" si="2715">plan_id</f>
        <v>1536</v>
      </c>
      <c r="F1388" s="38">
        <f t="shared" ca="1" si="2643"/>
        <v>2011</v>
      </c>
      <c r="G1388" s="38">
        <f t="shared" ref="G1388" ca="1" si="2716">VLOOKUP(INDIRECT(CHAR(39)&amp;$A1388&amp;CHAR(39)&amp;"!r2c"&amp;$C1388,0),variables,2,0)</f>
        <v>11007</v>
      </c>
      <c r="H1388" s="4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Main System,National Guard and law enforcement:2% of FAC times service; Judges:3.5% of FAC for first 10 yrs of service,2.8%-next 10 yrs,1.25% - excess of 20 yrs</v>
      </c>
    </row>
    <row r="1389" spans="1:8" x14ac:dyDescent="0.3">
      <c r="A1389" s="38" t="s">
        <v>289</v>
      </c>
      <c r="B1389" s="38">
        <f t="shared" si="2675"/>
        <v>14</v>
      </c>
      <c r="C1389" s="38">
        <f t="shared" si="2704"/>
        <v>23</v>
      </c>
      <c r="E1389" s="38">
        <f t="shared" ref="E1389" si="2717">plan_id</f>
        <v>1536</v>
      </c>
      <c r="F1389" s="38">
        <f t="shared" ca="1" si="2643"/>
        <v>2011</v>
      </c>
      <c r="G1389" s="38">
        <f t="shared" ref="G1389" ca="1" si="2718">VLOOKUP(INDIRECT(CHAR(39)&amp;$A1389&amp;CHAR(39)&amp;"!r2c"&amp;$C1389,0),variables,2,0)</f>
        <v>10941</v>
      </c>
      <c r="H1389" s="41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</v>
      </c>
    </row>
    <row r="1390" spans="1:8" x14ac:dyDescent="0.3">
      <c r="A1390" s="38" t="s">
        <v>289</v>
      </c>
      <c r="B1390" s="38">
        <f t="shared" si="2675"/>
        <v>14</v>
      </c>
      <c r="C1390" s="38">
        <f t="shared" si="2704"/>
        <v>24</v>
      </c>
      <c r="E1390" s="38">
        <f t="shared" ref="E1390" si="2719">plan_id</f>
        <v>1536</v>
      </c>
      <c r="F1390" s="38">
        <f t="shared" ca="1" si="2643"/>
        <v>2011</v>
      </c>
      <c r="G1390" s="38">
        <f t="shared" ref="G1390" ca="1" si="2720">VLOOKUP(INDIRECT(CHAR(39)&amp;$A1390&amp;CHAR(39)&amp;"!r2c"&amp;$C1390,0),variables,2,0)</f>
        <v>10942</v>
      </c>
      <c r="H1390" s="41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38" t="s">
        <v>289</v>
      </c>
      <c r="B1391" s="38">
        <f t="shared" si="2675"/>
        <v>14</v>
      </c>
      <c r="C1391" s="38">
        <f t="shared" si="2704"/>
        <v>25</v>
      </c>
      <c r="E1391" s="38">
        <f t="shared" ref="E1391" si="2721">plan_id</f>
        <v>1536</v>
      </c>
      <c r="F1391" s="38">
        <f t="shared" ca="1" si="2643"/>
        <v>2011</v>
      </c>
      <c r="G1391" s="38">
        <f t="shared" ref="G1391" ca="1" si="2722">VLOOKUP(INDIRECT(CHAR(39)&amp;$A1391&amp;CHAR(39)&amp;"!r2c"&amp;$C1391,0),variables,2,0)</f>
        <v>10701</v>
      </c>
      <c r="H1391" s="4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8" t="s">
        <v>289</v>
      </c>
      <c r="B1392" s="38">
        <f t="shared" si="2675"/>
        <v>14</v>
      </c>
      <c r="C1392" s="38">
        <f t="shared" si="2704"/>
        <v>26</v>
      </c>
      <c r="E1392" s="38">
        <f t="shared" ref="E1392" si="2723">plan_id</f>
        <v>1536</v>
      </c>
      <c r="F1392" s="38">
        <f t="shared" ca="1" si="2643"/>
        <v>2011</v>
      </c>
      <c r="G1392" s="38">
        <f t="shared" ref="G1392" ca="1" si="2724">VLOOKUP(INDIRECT(CHAR(39)&amp;$A1392&amp;CHAR(39)&amp;"!r2c"&amp;$C1392,0),variables,2,0)</f>
        <v>10702</v>
      </c>
      <c r="H1392" s="4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8" t="s">
        <v>289</v>
      </c>
      <c r="B1393" s="38">
        <f t="shared" si="2675"/>
        <v>14</v>
      </c>
      <c r="C1393" s="38">
        <f t="shared" si="2704"/>
        <v>27</v>
      </c>
      <c r="E1393" s="38">
        <f t="shared" ref="E1393" si="2725">plan_id</f>
        <v>1536</v>
      </c>
      <c r="F1393" s="38">
        <f t="shared" ca="1" si="2643"/>
        <v>2011</v>
      </c>
      <c r="G1393" s="38">
        <f t="shared" ref="G1393" ca="1" si="2726">VLOOKUP(INDIRECT(CHAR(39)&amp;$A1393&amp;CHAR(39)&amp;"!r2c"&amp;$C1393,0),variables,2,0)</f>
        <v>10943</v>
      </c>
      <c r="H1393" s="4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8" t="s">
        <v>289</v>
      </c>
      <c r="B1394" s="38">
        <f t="shared" si="2675"/>
        <v>14</v>
      </c>
      <c r="C1394" s="38">
        <f t="shared" si="2704"/>
        <v>28</v>
      </c>
      <c r="E1394" s="38">
        <f t="shared" ref="E1394" si="2727">plan_id</f>
        <v>1536</v>
      </c>
      <c r="F1394" s="38">
        <f t="shared" ca="1" si="2643"/>
        <v>2011</v>
      </c>
      <c r="G1394" s="38">
        <f t="shared" ref="G1394" ca="1" si="2728">VLOOKUP(INDIRECT(CHAR(39)&amp;$A1394&amp;CHAR(39)&amp;"!r2c"&amp;$C1394,0),variables,2,0)</f>
        <v>10944</v>
      </c>
      <c r="H1394" s="41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38" t="s">
        <v>289</v>
      </c>
      <c r="B1395" s="38">
        <f t="shared" si="2675"/>
        <v>14</v>
      </c>
      <c r="C1395" s="38">
        <f t="shared" si="2704"/>
        <v>29</v>
      </c>
      <c r="E1395" s="38">
        <f t="shared" ref="E1395" si="2729">plan_id</f>
        <v>1536</v>
      </c>
      <c r="F1395" s="38">
        <f t="shared" ca="1" si="2643"/>
        <v>2011</v>
      </c>
      <c r="G1395" s="38">
        <f t="shared" ref="G1395" ca="1" si="2730">VLOOKUP(INDIRECT(CHAR(39)&amp;$A1395&amp;CHAR(39)&amp;"!r2c"&amp;$C1395,0),variables,2,0)</f>
        <v>10945</v>
      </c>
      <c r="H1395" s="41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38" t="s">
        <v>289</v>
      </c>
      <c r="B1396" s="38">
        <f t="shared" si="2675"/>
        <v>14</v>
      </c>
      <c r="C1396" s="38">
        <f t="shared" si="2704"/>
        <v>30</v>
      </c>
      <c r="E1396" s="38">
        <f t="shared" ref="E1396" si="2731">plan_id</f>
        <v>1536</v>
      </c>
      <c r="F1396" s="38">
        <f t="shared" ca="1" si="2643"/>
        <v>2011</v>
      </c>
      <c r="G1396" s="38">
        <f t="shared" ref="G1396" ca="1" si="2732">VLOOKUP(INDIRECT(CHAR(39)&amp;$A1396&amp;CHAR(39)&amp;"!r2c"&amp;$C1396,0),variables,2,0)</f>
        <v>10947</v>
      </c>
      <c r="H1396" s="4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8" t="s">
        <v>289</v>
      </c>
      <c r="B1397" s="38">
        <f t="shared" si="2675"/>
        <v>14</v>
      </c>
      <c r="C1397" s="38">
        <f t="shared" si="2704"/>
        <v>31</v>
      </c>
      <c r="E1397" s="38">
        <f t="shared" ref="E1397" si="2733">plan_id</f>
        <v>1536</v>
      </c>
      <c r="F1397" s="38">
        <f t="shared" ca="1" si="2643"/>
        <v>2011</v>
      </c>
      <c r="G1397" s="38">
        <f t="shared" ref="G1397" ca="1" si="2734">VLOOKUP(INDIRECT(CHAR(39)&amp;$A1397&amp;CHAR(39)&amp;"!r2c"&amp;$C1397,0),variables,2,0)</f>
        <v>10948</v>
      </c>
      <c r="H1397" s="41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38" t="s">
        <v>289</v>
      </c>
      <c r="B1398" s="38">
        <f t="shared" si="2675"/>
        <v>14</v>
      </c>
      <c r="C1398" s="38">
        <f t="shared" si="2704"/>
        <v>32</v>
      </c>
      <c r="E1398" s="38">
        <f t="shared" ref="E1398" si="2735">plan_id</f>
        <v>1536</v>
      </c>
      <c r="F1398" s="38">
        <f t="shared" ca="1" si="2643"/>
        <v>2011</v>
      </c>
      <c r="G1398" s="38">
        <f t="shared" ref="G1398" ca="1" si="2736">VLOOKUP(INDIRECT(CHAR(39)&amp;$A1398&amp;CHAR(39)&amp;"!r2c"&amp;$C1398,0),variables,2,0)</f>
        <v>10949</v>
      </c>
      <c r="H1398" s="41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38" t="s">
        <v>289</v>
      </c>
      <c r="B1399" s="38">
        <f t="shared" si="2675"/>
        <v>14</v>
      </c>
      <c r="C1399" s="38">
        <f t="shared" si="2704"/>
        <v>33</v>
      </c>
      <c r="E1399" s="38">
        <f t="shared" ref="E1399" si="2737">plan_id</f>
        <v>1536</v>
      </c>
      <c r="F1399" s="38">
        <f t="shared" ca="1" si="2643"/>
        <v>2011</v>
      </c>
      <c r="G1399" s="38">
        <f t="shared" ref="G1399" ca="1" si="2738">VLOOKUP(INDIRECT(CHAR(39)&amp;$A1399&amp;CHAR(39)&amp;"!r2c"&amp;$C1399,0),variables,2,0)</f>
        <v>10951</v>
      </c>
      <c r="H1399" s="41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38" t="s">
        <v>289</v>
      </c>
      <c r="B1400" s="38">
        <f t="shared" si="2675"/>
        <v>14</v>
      </c>
      <c r="C1400" s="38">
        <f t="shared" si="2704"/>
        <v>34</v>
      </c>
      <c r="E1400" s="38">
        <f t="shared" ref="E1400" si="2739">plan_id</f>
        <v>1536</v>
      </c>
      <c r="F1400" s="38">
        <f t="shared" ca="1" si="2643"/>
        <v>2011</v>
      </c>
      <c r="G1400" s="38">
        <f t="shared" ref="G1400" ca="1" si="2740">VLOOKUP(INDIRECT(CHAR(39)&amp;$A1400&amp;CHAR(39)&amp;"!r2c"&amp;$C1400,0),variables,2,0)</f>
        <v>10950</v>
      </c>
      <c r="H1400" s="4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38" t="s">
        <v>289</v>
      </c>
      <c r="B1401" s="38">
        <f t="shared" si="2675"/>
        <v>14</v>
      </c>
      <c r="C1401" s="38">
        <f t="shared" si="2704"/>
        <v>35</v>
      </c>
      <c r="E1401" s="38">
        <f t="shared" ref="E1401" si="2741">plan_id</f>
        <v>1536</v>
      </c>
      <c r="F1401" s="38">
        <f t="shared" ca="1" si="2643"/>
        <v>2011</v>
      </c>
      <c r="G1401" s="38">
        <f t="shared" ref="G1401" ca="1" si="2742">VLOOKUP(INDIRECT(CHAR(39)&amp;$A1401&amp;CHAR(39)&amp;"!r2c"&amp;$C1401,0),variables,2,0)</f>
        <v>10954</v>
      </c>
      <c r="H1401" s="4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8" t="s">
        <v>289</v>
      </c>
      <c r="B1402" s="38">
        <f t="shared" si="2675"/>
        <v>14</v>
      </c>
      <c r="C1402" s="38">
        <f t="shared" si="2704"/>
        <v>36</v>
      </c>
      <c r="E1402" s="38">
        <f t="shared" ref="E1402" si="2743">plan_id</f>
        <v>1536</v>
      </c>
      <c r="F1402" s="38">
        <f t="shared" ca="1" si="2643"/>
        <v>2011</v>
      </c>
      <c r="G1402" s="38">
        <f t="shared" ref="G1402" ca="1" si="2744">VLOOKUP(INDIRECT(CHAR(39)&amp;$A1402&amp;CHAR(39)&amp;"!r2c"&amp;$C1402,0),variables,2,0)</f>
        <v>10955</v>
      </c>
      <c r="H1402" s="4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38" t="s">
        <v>289</v>
      </c>
      <c r="B1403" s="38">
        <f t="shared" si="2675"/>
        <v>14</v>
      </c>
      <c r="C1403" s="38">
        <f t="shared" si="2704"/>
        <v>37</v>
      </c>
      <c r="E1403" s="38">
        <f t="shared" ref="E1403" si="2745">plan_id</f>
        <v>1536</v>
      </c>
      <c r="F1403" s="38">
        <f t="shared" ca="1" si="2643"/>
        <v>2011</v>
      </c>
      <c r="G1403" s="38">
        <f t="shared" ref="G1403" ca="1" si="2746">VLOOKUP(INDIRECT(CHAR(39)&amp;$A1403&amp;CHAR(39)&amp;"!r2c"&amp;$C1403,0),variables,2,0)</f>
        <v>10956</v>
      </c>
      <c r="H1403" s="41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4%-4.5%</v>
      </c>
    </row>
    <row r="1404" spans="1:8" x14ac:dyDescent="0.3">
      <c r="A1404" s="38" t="s">
        <v>289</v>
      </c>
      <c r="B1404" s="38">
        <f t="shared" si="2675"/>
        <v>14</v>
      </c>
      <c r="C1404" s="38">
        <f t="shared" si="2704"/>
        <v>38</v>
      </c>
      <c r="E1404" s="38">
        <f t="shared" ref="E1404" si="2747">plan_id</f>
        <v>1536</v>
      </c>
      <c r="F1404" s="38">
        <f t="shared" ca="1" si="2643"/>
        <v>2011</v>
      </c>
      <c r="G1404" s="38">
        <f t="shared" ref="G1404" ca="1" si="2748">VLOOKUP(INDIRECT(CHAR(39)&amp;$A1404&amp;CHAR(39)&amp;"!r2c"&amp;$C1404,0),variables,2,0)</f>
        <v>10959</v>
      </c>
      <c r="H1404" s="41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4.86%-8.25%</v>
      </c>
    </row>
    <row r="1405" spans="1:8" x14ac:dyDescent="0.3">
      <c r="A1405" s="38" t="s">
        <v>289</v>
      </c>
      <c r="B1405" s="38">
        <f t="shared" si="2675"/>
        <v>14</v>
      </c>
      <c r="C1405" s="38">
        <f t="shared" si="2704"/>
        <v>39</v>
      </c>
      <c r="E1405" s="38">
        <f t="shared" ref="E1405" si="2749">plan_id</f>
        <v>1536</v>
      </c>
      <c r="F1405" s="38">
        <f t="shared" ca="1" si="2643"/>
        <v>2011</v>
      </c>
      <c r="G1405" s="38">
        <f t="shared" ref="G1405" ca="1" si="2750">VLOOKUP(INDIRECT(CHAR(39)&amp;$A1405&amp;CHAR(39)&amp;"!r2c"&amp;$C1405,0),variables,2,0)</f>
        <v>10962</v>
      </c>
      <c r="H1405" s="41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no.45-47</v>
      </c>
    </row>
    <row r="1406" spans="1:8" x14ac:dyDescent="0.3">
      <c r="A1406" s="38" t="s">
        <v>289</v>
      </c>
      <c r="B1406" s="38">
        <f t="shared" si="2675"/>
        <v>14</v>
      </c>
      <c r="C1406" s="38">
        <f t="shared" si="2704"/>
        <v>40</v>
      </c>
      <c r="E1406" s="38">
        <f t="shared" ref="E1406" si="2751">plan_id</f>
        <v>1536</v>
      </c>
      <c r="F1406" s="38">
        <f t="shared" ca="1" si="2643"/>
        <v>2011</v>
      </c>
      <c r="G1406" s="38">
        <f t="shared" ref="G1406" ca="1" si="2752">VLOOKUP(INDIRECT(CHAR(39)&amp;$A1406&amp;CHAR(39)&amp;"!r2c"&amp;$C1406,0),variables,2,0)</f>
        <v>10964</v>
      </c>
      <c r="H1406" s="41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no.35</v>
      </c>
    </row>
    <row r="1407" spans="1:8" x14ac:dyDescent="0.3">
      <c r="A1407" s="38" t="s">
        <v>289</v>
      </c>
      <c r="B1407" s="38">
        <f t="shared" si="2675"/>
        <v>14</v>
      </c>
      <c r="C1407" s="38">
        <f t="shared" si="2704"/>
        <v>41</v>
      </c>
      <c r="E1407" s="38">
        <f t="shared" ref="E1407" si="2753">plan_id</f>
        <v>1536</v>
      </c>
      <c r="F1407" s="38">
        <f t="shared" ca="1" si="2643"/>
        <v>2011</v>
      </c>
      <c r="G1407" s="38">
        <f t="shared" ref="G1407" ca="1" si="2754">VLOOKUP(INDIRECT(CHAR(39)&amp;$A1407&amp;CHAR(39)&amp;"!r2c"&amp;$C1407,0),variables,2,0)</f>
        <v>10967</v>
      </c>
      <c r="H1407" s="41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Combined Healthy Mortality Table</v>
      </c>
    </row>
    <row r="1408" spans="1:8" x14ac:dyDescent="0.3">
      <c r="A1408" s="38" t="s">
        <v>289</v>
      </c>
      <c r="B1408" s="38">
        <f t="shared" si="2675"/>
        <v>14</v>
      </c>
      <c r="C1408" s="38">
        <f t="shared" si="2704"/>
        <v>42</v>
      </c>
      <c r="E1408" s="38">
        <f t="shared" ref="E1408" si="2755">plan_id</f>
        <v>1536</v>
      </c>
      <c r="F1408" s="38">
        <f t="shared" ca="1" si="2643"/>
        <v>2011</v>
      </c>
      <c r="G1408" s="38">
        <f t="shared" ref="G1408" ca="1" si="2756">VLOOKUP(INDIRECT(CHAR(39)&amp;$A1408&amp;CHAR(39)&amp;"!r2c"&amp;$C1408,0),variables,2,0)</f>
        <v>10968</v>
      </c>
      <c r="H1408" s="41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RP-2000</v>
      </c>
    </row>
    <row r="1409" spans="1:8" x14ac:dyDescent="0.3">
      <c r="A1409" s="38" t="s">
        <v>289</v>
      </c>
      <c r="B1409" s="38">
        <f t="shared" si="2675"/>
        <v>14</v>
      </c>
      <c r="C1409" s="38">
        <f t="shared" si="2704"/>
        <v>43</v>
      </c>
      <c r="E1409" s="38">
        <f t="shared" ref="E1409" si="2757">plan_id</f>
        <v>1536</v>
      </c>
      <c r="F1409" s="38">
        <f t="shared" ca="1" si="2643"/>
        <v>2011</v>
      </c>
      <c r="G1409" s="38">
        <f t="shared" ref="G1409" ca="1" si="2758">VLOOKUP(INDIRECT(CHAR(39)&amp;$A1409&amp;CHAR(39)&amp;"!r2c"&amp;$C1409,0),variables,2,0)</f>
        <v>10969</v>
      </c>
      <c r="H1409" s="4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8" t="s">
        <v>289</v>
      </c>
      <c r="B1410" s="38">
        <f t="shared" si="2675"/>
        <v>14</v>
      </c>
      <c r="C1410" s="38">
        <f t="shared" si="2704"/>
        <v>44</v>
      </c>
      <c r="E1410" s="38">
        <f t="shared" ref="E1410" si="2759">plan_id</f>
        <v>1536</v>
      </c>
      <c r="F1410" s="38">
        <f t="shared" ca="1" si="2643"/>
        <v>2011</v>
      </c>
      <c r="G1410" s="38">
        <f t="shared" ref="G1410" ca="1" si="2760">VLOOKUP(INDIRECT(CHAR(39)&amp;$A1410&amp;CHAR(39)&amp;"!r2c"&amp;$C1410,0),variables,2,0)</f>
        <v>10970</v>
      </c>
      <c r="H1410" s="41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set back 3 years for healthy members</v>
      </c>
    </row>
    <row r="1411" spans="1:8" x14ac:dyDescent="0.3">
      <c r="A1411" s="38" t="s">
        <v>289</v>
      </c>
      <c r="B1411" s="38">
        <f t="shared" si="2675"/>
        <v>14</v>
      </c>
      <c r="C1411" s="38">
        <f t="shared" si="2704"/>
        <v>45</v>
      </c>
      <c r="E1411" s="38">
        <f t="shared" ref="E1411" si="2761">plan_id</f>
        <v>1536</v>
      </c>
      <c r="F1411" s="38">
        <f t="shared" ca="1" si="2643"/>
        <v>2011</v>
      </c>
      <c r="G1411" s="38">
        <f t="shared" ref="G1411" ca="1" si="2762">VLOOKUP(INDIRECT(CHAR(39)&amp;$A1411&amp;CHAR(39)&amp;"!r2c"&amp;$C1411,0),variables,2,0)</f>
        <v>10971</v>
      </c>
      <c r="H1411" s="4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8" t="s">
        <v>289</v>
      </c>
      <c r="B1412" s="38">
        <f t="shared" si="2675"/>
        <v>14</v>
      </c>
      <c r="C1412" s="38">
        <f t="shared" si="2704"/>
        <v>46</v>
      </c>
      <c r="E1412" s="38">
        <f t="shared" ref="E1412" si="2763">plan_id</f>
        <v>1536</v>
      </c>
      <c r="F1412" s="38">
        <f t="shared" ca="1" si="2643"/>
        <v>2011</v>
      </c>
      <c r="G1412" s="38">
        <f t="shared" ref="G1412" ca="1" si="2764">VLOOKUP(INDIRECT(CHAR(39)&amp;$A1412&amp;CHAR(39)&amp;"!r2c"&amp;$C1412,0),variables,2,0)</f>
        <v>10972</v>
      </c>
      <c r="H1412" s="41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 of Payroll, Open Period</v>
      </c>
    </row>
    <row r="1413" spans="1:8" x14ac:dyDescent="0.3">
      <c r="A1413" s="38" t="s">
        <v>289</v>
      </c>
      <c r="B1413" s="38">
        <f t="shared" si="2675"/>
        <v>14</v>
      </c>
      <c r="C1413" s="38">
        <f t="shared" si="2704"/>
        <v>47</v>
      </c>
      <c r="E1413" s="38">
        <f t="shared" ref="E1413" si="2765">plan_id</f>
        <v>1536</v>
      </c>
      <c r="F1413" s="38">
        <f t="shared" ca="1" si="2643"/>
        <v>2011</v>
      </c>
      <c r="G1413" s="38">
        <f t="shared" ref="G1413" ca="1" si="2766">VLOOKUP(INDIRECT(CHAR(39)&amp;$A1413&amp;CHAR(39)&amp;"!r2c"&amp;$C1413,0),variables,2,0)</f>
        <v>10973</v>
      </c>
      <c r="H1413" s="41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20 years</v>
      </c>
    </row>
    <row r="1414" spans="1:8" x14ac:dyDescent="0.3">
      <c r="A1414" s="38" t="s">
        <v>289</v>
      </c>
      <c r="B1414" s="38">
        <f t="shared" si="2675"/>
        <v>14</v>
      </c>
      <c r="C1414" s="38">
        <f t="shared" si="2704"/>
        <v>48</v>
      </c>
      <c r="E1414" s="38">
        <f t="shared" ref="E1414" si="2767">plan_id</f>
        <v>1536</v>
      </c>
      <c r="F1414" s="38">
        <f t="shared" ca="1" si="2643"/>
        <v>2011</v>
      </c>
      <c r="G1414" s="38">
        <f t="shared" ref="G1414" ca="1" si="2768">VLOOKUP(INDIRECT(CHAR(39)&amp;$A1414&amp;CHAR(39)&amp;"!r2c"&amp;$C1414,0),variables,2,0)</f>
        <v>10975</v>
      </c>
      <c r="H1414" s="4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38" t="s">
        <v>289</v>
      </c>
      <c r="B1415" s="38">
        <f t="shared" si="2675"/>
        <v>14</v>
      </c>
      <c r="C1415" s="38">
        <f t="shared" si="2704"/>
        <v>49</v>
      </c>
      <c r="E1415" s="38">
        <f t="shared" ref="E1415" si="2769">plan_id</f>
        <v>1536</v>
      </c>
      <c r="F1415" s="38">
        <f t="shared" ca="1" si="2643"/>
        <v>2011</v>
      </c>
      <c r="G1415" s="38">
        <f t="shared" ref="G1415" ca="1" si="2770">VLOOKUP(INDIRECT(CHAR(39)&amp;$A1415&amp;CHAR(39)&amp;"!r2c"&amp;$C1415,0),variables,2,0)</f>
        <v>10976</v>
      </c>
      <c r="H1415" s="4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38" t="s">
        <v>289</v>
      </c>
      <c r="B1416" s="38">
        <f t="shared" si="2675"/>
        <v>14</v>
      </c>
      <c r="C1416" s="38">
        <f t="shared" si="2704"/>
        <v>50</v>
      </c>
      <c r="E1416" s="38">
        <f t="shared" ref="E1416" si="2771">plan_id</f>
        <v>1536</v>
      </c>
      <c r="F1416" s="38">
        <f t="shared" ca="1" si="2643"/>
        <v>2011</v>
      </c>
      <c r="G1416" s="38">
        <f t="shared" ref="G1416" ca="1" si="2772">VLOOKUP(INDIRECT(CHAR(39)&amp;$A1416&amp;CHAR(39)&amp;"!r2c"&amp;$C1416,0),variables,2,0)</f>
        <v>10977</v>
      </c>
      <c r="H1416" s="4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8" t="s">
        <v>289</v>
      </c>
      <c r="B1417" s="38">
        <f t="shared" si="2675"/>
        <v>14</v>
      </c>
      <c r="C1417" s="38">
        <f t="shared" si="2704"/>
        <v>51</v>
      </c>
      <c r="E1417" s="38">
        <f t="shared" ref="E1417" si="2773">plan_id</f>
        <v>1536</v>
      </c>
      <c r="F1417" s="38">
        <f t="shared" ca="1" si="2643"/>
        <v>2011</v>
      </c>
      <c r="G1417" s="38">
        <f t="shared" ref="G1417" ca="1" si="2774">VLOOKUP(INDIRECT(CHAR(39)&amp;$A1417&amp;CHAR(39)&amp;"!r2c"&amp;$C1417,0),variables,2,0)</f>
        <v>10978</v>
      </c>
      <c r="H1417" s="4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38" t="s">
        <v>289</v>
      </c>
      <c r="B1418" s="38">
        <f t="shared" si="2675"/>
        <v>14</v>
      </c>
      <c r="C1418" s="38">
        <f t="shared" si="2704"/>
        <v>52</v>
      </c>
      <c r="E1418" s="38">
        <f t="shared" ref="E1418" si="2775">plan_id</f>
        <v>1536</v>
      </c>
      <c r="F1418" s="38">
        <f t="shared" ca="1" si="2643"/>
        <v>2011</v>
      </c>
      <c r="G1418" s="38">
        <f t="shared" ref="G1418" ca="1" si="2776">VLOOKUP(INDIRECT(CHAR(39)&amp;$A1418&amp;CHAR(39)&amp;"!r2c"&amp;$C1418,0),variables,2,0)</f>
        <v>10979</v>
      </c>
      <c r="H1418" s="41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38" t="s">
        <v>289</v>
      </c>
      <c r="B1419" s="38">
        <f t="shared" si="2675"/>
        <v>14</v>
      </c>
      <c r="C1419" s="38">
        <f t="shared" si="2704"/>
        <v>53</v>
      </c>
      <c r="E1419" s="38">
        <f t="shared" ref="E1419" si="2777">plan_id</f>
        <v>1536</v>
      </c>
      <c r="F1419" s="38">
        <f t="shared" ca="1" si="2643"/>
        <v>2011</v>
      </c>
      <c r="G1419" s="38">
        <f t="shared" ref="G1419" ca="1" si="2778">VLOOKUP(INDIRECT(CHAR(39)&amp;$A1419&amp;CHAR(39)&amp;"!r2c"&amp;$C1419,0),variables,2,0)</f>
        <v>10980</v>
      </c>
      <c r="H1419" s="4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3.3099999999999997E-2</v>
      </c>
    </row>
    <row r="1420" spans="1:8" x14ac:dyDescent="0.3">
      <c r="A1420" s="38" t="s">
        <v>289</v>
      </c>
      <c r="B1420" s="38">
        <f t="shared" si="2675"/>
        <v>14</v>
      </c>
      <c r="C1420" s="38">
        <f t="shared" si="2704"/>
        <v>54</v>
      </c>
      <c r="E1420" s="38">
        <f t="shared" ref="E1420" si="2779">plan_id</f>
        <v>1536</v>
      </c>
      <c r="F1420" s="38">
        <f t="shared" ca="1" si="2643"/>
        <v>2011</v>
      </c>
      <c r="G1420" s="38">
        <f t="shared" ref="G1420" ca="1" si="2780">VLOOKUP(INDIRECT(CHAR(39)&amp;$A1420&amp;CHAR(39)&amp;"!r2c"&amp;$C1420,0),variables,2,0)</f>
        <v>10981</v>
      </c>
      <c r="H1420" s="4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0.2109</v>
      </c>
    </row>
    <row r="1421" spans="1:8" x14ac:dyDescent="0.3">
      <c r="A1421" s="38" t="s">
        <v>289</v>
      </c>
      <c r="B1421" s="38">
        <f t="shared" si="2675"/>
        <v>14</v>
      </c>
      <c r="C1421" s="38">
        <f t="shared" si="2704"/>
        <v>55</v>
      </c>
      <c r="E1421" s="38">
        <f t="shared" ref="E1421" si="2781">plan_id</f>
        <v>1536</v>
      </c>
      <c r="F1421" s="38">
        <f t="shared" ca="1" si="2643"/>
        <v>2011</v>
      </c>
      <c r="G1421" s="38">
        <f t="shared" ref="G1421" ca="1" si="2782">VLOOKUP(INDIRECT(CHAR(39)&amp;$A1421&amp;CHAR(39)&amp;"!r2c"&amp;$C1421,0),variables,2,0)</f>
        <v>10706</v>
      </c>
      <c r="H1421" s="4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9.9255837108432293E-4</v>
      </c>
    </row>
    <row r="1422" spans="1:8" x14ac:dyDescent="0.3">
      <c r="A1422" s="38" t="s">
        <v>289</v>
      </c>
      <c r="B1422" s="38">
        <f t="shared" si="2675"/>
        <v>14</v>
      </c>
      <c r="C1422" s="38">
        <f t="shared" si="2704"/>
        <v>56</v>
      </c>
      <c r="E1422" s="38">
        <f t="shared" ref="E1422" si="2783">plan_id</f>
        <v>1536</v>
      </c>
      <c r="F1422" s="38">
        <f t="shared" ca="1" si="2643"/>
        <v>2011</v>
      </c>
      <c r="G1422" s="38">
        <f t="shared" ref="G1422" ca="1" si="2784">VLOOKUP(INDIRECT(CHAR(39)&amp;$A1422&amp;CHAR(39)&amp;"!r2c"&amp;$C1422,0),variables,2,0)</f>
        <v>10983</v>
      </c>
      <c r="H1422" s="41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38" t="s">
        <v>289</v>
      </c>
      <c r="B1423" s="38">
        <f t="shared" si="2675"/>
        <v>14</v>
      </c>
      <c r="C1423" s="38">
        <f t="shared" si="2704"/>
        <v>57</v>
      </c>
      <c r="E1423" s="38">
        <f t="shared" ref="E1423" si="2785">plan_id</f>
        <v>1536</v>
      </c>
      <c r="F1423" s="38">
        <f t="shared" ca="1" si="2643"/>
        <v>2011</v>
      </c>
      <c r="G1423" s="38">
        <f t="shared" ref="G1423" ca="1" si="2786">VLOOKUP(INDIRECT(CHAR(39)&amp;$A1423&amp;CHAR(39)&amp;"!r2c"&amp;$C1423,0),variables,2,0)</f>
        <v>10989</v>
      </c>
      <c r="H1423" s="4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1650463700</v>
      </c>
    </row>
    <row r="1424" spans="1:8" x14ac:dyDescent="0.3">
      <c r="A1424" s="38" t="s">
        <v>289</v>
      </c>
      <c r="B1424" s="38">
        <f t="shared" si="2675"/>
        <v>14</v>
      </c>
      <c r="C1424" s="38">
        <f t="shared" si="2704"/>
        <v>58</v>
      </c>
      <c r="E1424" s="38">
        <f t="shared" ref="E1424" si="2787">plan_id</f>
        <v>1536</v>
      </c>
      <c r="F1424" s="38">
        <f t="shared" ca="1" si="2643"/>
        <v>2011</v>
      </c>
      <c r="G1424" s="38">
        <f t="shared" ref="G1424" ca="1" si="2788">VLOOKUP(INDIRECT(CHAR(39)&amp;$A1424&amp;CHAR(39)&amp;"!r2c"&amp;$C1424,0),variables,2,0)</f>
        <v>10990</v>
      </c>
      <c r="H1424" s="4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2339833200</v>
      </c>
    </row>
    <row r="1425" spans="1:8" x14ac:dyDescent="0.3">
      <c r="A1425" s="38" t="s">
        <v>289</v>
      </c>
      <c r="B1425" s="38">
        <f t="shared" si="2675"/>
        <v>14</v>
      </c>
      <c r="C1425" s="38">
        <f t="shared" si="2704"/>
        <v>59</v>
      </c>
      <c r="E1425" s="38">
        <f t="shared" ref="E1425" si="2789">plan_id</f>
        <v>1536</v>
      </c>
      <c r="F1425" s="38">
        <f t="shared" ca="1" si="2643"/>
        <v>2011</v>
      </c>
      <c r="G1425" s="38">
        <f t="shared" ref="G1425" ca="1" si="2790">VLOOKUP(INDIRECT(CHAR(39)&amp;$A1425&amp;CHAR(39)&amp;"!r2c"&amp;$C1425,0),variables,2,0)</f>
        <v>10991</v>
      </c>
      <c r="H1425" s="4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689369500</v>
      </c>
    </row>
    <row r="1426" spans="1:8" x14ac:dyDescent="0.3">
      <c r="A1426" s="38" t="s">
        <v>289</v>
      </c>
      <c r="B1426" s="38">
        <f t="shared" si="2675"/>
        <v>14</v>
      </c>
      <c r="C1426" s="38">
        <f t="shared" si="2704"/>
        <v>60</v>
      </c>
      <c r="E1426" s="38">
        <f t="shared" ref="E1426" si="2791">plan_id</f>
        <v>1536</v>
      </c>
      <c r="F1426" s="38">
        <f t="shared" ca="1" si="2643"/>
        <v>2011</v>
      </c>
      <c r="G1426" s="38">
        <f t="shared" ref="G1426" ca="1" si="2792">VLOOKUP(INDIRECT(CHAR(39)&amp;$A1426&amp;CHAR(39)&amp;"!r2c"&amp;$C1426,0),variables,2,0)</f>
        <v>10992</v>
      </c>
      <c r="H1426" s="4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0.70499999999999996</v>
      </c>
    </row>
    <row r="1427" spans="1:8" x14ac:dyDescent="0.3">
      <c r="A1427" s="38" t="s">
        <v>289</v>
      </c>
      <c r="B1427" s="38">
        <f t="shared" si="2675"/>
        <v>14</v>
      </c>
      <c r="C1427" s="38">
        <f t="shared" si="2704"/>
        <v>61</v>
      </c>
      <c r="E1427" s="38">
        <f t="shared" ref="E1427" si="2793">plan_id</f>
        <v>1536</v>
      </c>
      <c r="F1427" s="38">
        <f t="shared" ca="1" si="2643"/>
        <v>2011</v>
      </c>
      <c r="G1427" s="38">
        <f t="shared" ref="G1427" ca="1" si="2794">VLOOKUP(INDIRECT(CHAR(39)&amp;$A1427&amp;CHAR(39)&amp;"!r2c"&amp;$C1427,0),variables,2,0)</f>
        <v>10993</v>
      </c>
      <c r="H1427" s="4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804169428</v>
      </c>
    </row>
    <row r="1428" spans="1:8" x14ac:dyDescent="0.3">
      <c r="A1428" s="38" t="s">
        <v>289</v>
      </c>
      <c r="B1428" s="38">
        <f t="shared" si="2675"/>
        <v>14</v>
      </c>
      <c r="C1428" s="38">
        <f t="shared" si="2704"/>
        <v>62</v>
      </c>
      <c r="E1428" s="38">
        <f t="shared" ref="E1428" si="2795">plan_id</f>
        <v>1536</v>
      </c>
      <c r="F1428" s="38">
        <f t="shared" ca="1" si="2643"/>
        <v>2011</v>
      </c>
      <c r="G1428" s="38">
        <f t="shared" ref="G1428" ca="1" si="2796">VLOOKUP(INDIRECT(CHAR(39)&amp;$A1428&amp;CHAR(39)&amp;"!r2c"&amp;$C1428,0),variables,2,0)</f>
        <v>10801</v>
      </c>
      <c r="H1428" s="4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8" t="s">
        <v>289</v>
      </c>
      <c r="B1429" s="38">
        <f t="shared" si="2675"/>
        <v>14</v>
      </c>
      <c r="C1429" s="38">
        <f t="shared" si="2704"/>
        <v>63</v>
      </c>
      <c r="E1429" s="38">
        <f t="shared" ref="E1429" si="2797">plan_id</f>
        <v>1536</v>
      </c>
      <c r="F1429" s="38">
        <f t="shared" ca="1" si="2643"/>
        <v>2011</v>
      </c>
      <c r="G1429" s="38">
        <f t="shared" ref="G1429" ca="1" si="2798">VLOOKUP(INDIRECT(CHAR(39)&amp;$A1429&amp;CHAR(39)&amp;"!r2c"&amp;$C1429,0),variables,2,0)</f>
        <v>10802</v>
      </c>
      <c r="H1429" s="4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8" t="s">
        <v>289</v>
      </c>
      <c r="B1430" s="38">
        <f t="shared" si="2675"/>
        <v>14</v>
      </c>
      <c r="C1430" s="38">
        <f t="shared" si="2704"/>
        <v>64</v>
      </c>
      <c r="E1430" s="38">
        <f t="shared" ref="E1430" si="2799">plan_id</f>
        <v>1536</v>
      </c>
      <c r="F1430" s="38">
        <f t="shared" ca="1" si="2643"/>
        <v>2011</v>
      </c>
      <c r="G1430" s="38">
        <f t="shared" ref="G1430" ca="1" si="2800">VLOOKUP(INDIRECT(CHAR(39)&amp;$A1430&amp;CHAR(39)&amp;"!r2c"&amp;$C1430,0),variables,2,0)</f>
        <v>10803</v>
      </c>
      <c r="H1430" s="4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8" t="s">
        <v>289</v>
      </c>
      <c r="B1431" s="38">
        <f t="shared" si="2675"/>
        <v>14</v>
      </c>
      <c r="C1431" s="38">
        <f t="shared" si="2704"/>
        <v>65</v>
      </c>
      <c r="E1431" s="38">
        <f t="shared" ref="E1431" si="2801">plan_id</f>
        <v>1536</v>
      </c>
      <c r="F1431" s="38">
        <f t="shared" ca="1" si="2643"/>
        <v>2011</v>
      </c>
      <c r="G1431" s="38">
        <f t="shared" ref="G1431" ca="1" si="2802">VLOOKUP(INDIRECT(CHAR(39)&amp;$A1431&amp;CHAR(39)&amp;"!r2c"&amp;$C1431,0),variables,2,0)</f>
        <v>10804</v>
      </c>
      <c r="H1431" s="4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8" t="s">
        <v>289</v>
      </c>
      <c r="B1432" s="38">
        <f t="shared" si="2675"/>
        <v>14</v>
      </c>
      <c r="C1432" s="38">
        <f t="shared" si="2704"/>
        <v>66</v>
      </c>
      <c r="E1432" s="38">
        <f t="shared" ref="E1432" si="2803">plan_id</f>
        <v>1536</v>
      </c>
      <c r="F1432" s="38">
        <f t="shared" ca="1" si="2643"/>
        <v>2011</v>
      </c>
      <c r="G1432" s="38">
        <f t="shared" ref="G1432" ca="1" si="2804">VLOOKUP(INDIRECT(CHAR(39)&amp;$A1432&amp;CHAR(39)&amp;"!r2c"&amp;$C1432,0),variables,2,0)</f>
        <v>10805</v>
      </c>
      <c r="H1432" s="4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8" t="s">
        <v>289</v>
      </c>
      <c r="B1433" s="38">
        <f t="shared" ref="B1433" si="2805">B1368+1</f>
        <v>14</v>
      </c>
      <c r="C1433" s="38">
        <f t="shared" si="2704"/>
        <v>67</v>
      </c>
      <c r="E1433" s="38">
        <f t="shared" ref="E1433" si="2806">plan_id</f>
        <v>1536</v>
      </c>
      <c r="F1433" s="38">
        <f t="shared" ca="1" si="2643"/>
        <v>2011</v>
      </c>
      <c r="G1433" s="38">
        <f t="shared" ref="G1433" ca="1" si="2807">VLOOKUP(INDIRECT(CHAR(39)&amp;$A1433&amp;CHAR(39)&amp;"!r2c"&amp;$C1433,0),variables,2,0)</f>
        <v>10806</v>
      </c>
      <c r="H1433" s="4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8" t="s">
        <v>289</v>
      </c>
      <c r="B1434" s="38">
        <f>B1433</f>
        <v>14</v>
      </c>
      <c r="C1434" s="38">
        <f t="shared" si="2704"/>
        <v>68</v>
      </c>
      <c r="E1434" s="38">
        <f t="shared" ref="E1434" si="2808">plan_id</f>
        <v>1536</v>
      </c>
      <c r="F1434" s="38">
        <f t="shared" ca="1" si="2643"/>
        <v>2011</v>
      </c>
      <c r="G1434" s="38">
        <f t="shared" ref="G1434" ca="1" si="2809">VLOOKUP(INDIRECT(CHAR(39)&amp;$A1434&amp;CHAR(39)&amp;"!r2c"&amp;$C1434,0),variables,2,0)</f>
        <v>10807</v>
      </c>
      <c r="H1434" s="4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38" t="s">
        <v>289</v>
      </c>
      <c r="B1435" s="38">
        <f t="shared" ref="B1435:B1459" si="2810">B1434</f>
        <v>14</v>
      </c>
      <c r="C1435" s="38">
        <f t="shared" si="2704"/>
        <v>69</v>
      </c>
      <c r="E1435" s="38">
        <f t="shared" ref="E1435" si="2811">plan_id</f>
        <v>1536</v>
      </c>
      <c r="F1435" s="38">
        <f t="shared" ca="1" si="2643"/>
        <v>2011</v>
      </c>
      <c r="G1435" s="38">
        <f t="shared" ref="G1435" ca="1" si="2812">VLOOKUP(INDIRECT(CHAR(39)&amp;$A1435&amp;CHAR(39)&amp;"!r2c"&amp;$C1435,0),variables,2,0)</f>
        <v>10808</v>
      </c>
      <c r="H1435" s="4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38" t="s">
        <v>289</v>
      </c>
      <c r="B1436" s="38">
        <f t="shared" si="2810"/>
        <v>14</v>
      </c>
      <c r="C1436" s="38">
        <f t="shared" si="2704"/>
        <v>70</v>
      </c>
      <c r="E1436" s="38">
        <f t="shared" ref="E1436" si="2813">plan_id</f>
        <v>1536</v>
      </c>
      <c r="F1436" s="38">
        <f t="shared" ca="1" si="2643"/>
        <v>2011</v>
      </c>
      <c r="G1436" s="38">
        <f t="shared" ref="G1436" ca="1" si="2814">VLOOKUP(INDIRECT(CHAR(39)&amp;$A1436&amp;CHAR(39)&amp;"!r2c"&amp;$C1436,0),variables,2,0)</f>
        <v>10809</v>
      </c>
      <c r="H1436" s="4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8" t="s">
        <v>289</v>
      </c>
      <c r="B1437" s="38">
        <f t="shared" si="2810"/>
        <v>14</v>
      </c>
      <c r="C1437" s="38">
        <f t="shared" si="2704"/>
        <v>71</v>
      </c>
      <c r="E1437" s="38">
        <f t="shared" ref="E1437" si="2815">plan_id</f>
        <v>1536</v>
      </c>
      <c r="F1437" s="38">
        <f t="shared" ca="1" si="2643"/>
        <v>2011</v>
      </c>
      <c r="G1437" s="38">
        <f t="shared" ref="G1437" ca="1" si="2816">VLOOKUP(INDIRECT(CHAR(39)&amp;$A1437&amp;CHAR(39)&amp;"!r2c"&amp;$C1437,0),variables,2,0)</f>
        <v>10810</v>
      </c>
      <c r="H1437" s="4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38" t="s">
        <v>289</v>
      </c>
      <c r="B1438" s="38">
        <f t="shared" si="2810"/>
        <v>14</v>
      </c>
      <c r="C1438" s="38">
        <f t="shared" si="2704"/>
        <v>72</v>
      </c>
      <c r="E1438" s="38">
        <f t="shared" ref="E1438" si="2817">plan_id</f>
        <v>1536</v>
      </c>
      <c r="F1438" s="38">
        <f t="shared" ca="1" si="2643"/>
        <v>2011</v>
      </c>
      <c r="G1438" s="38">
        <f t="shared" ref="G1438" ca="1" si="2818">VLOOKUP(INDIRECT(CHAR(39)&amp;$A1438&amp;CHAR(39)&amp;"!r2c"&amp;$C1438,0),variables,2,0)</f>
        <v>10811</v>
      </c>
      <c r="H1438" s="4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38" t="s">
        <v>289</v>
      </c>
      <c r="B1439" s="38">
        <f t="shared" si="2810"/>
        <v>14</v>
      </c>
      <c r="C1439" s="38">
        <f t="shared" si="2704"/>
        <v>73</v>
      </c>
      <c r="E1439" s="38">
        <f t="shared" ref="E1439" si="2819">plan_id</f>
        <v>1536</v>
      </c>
      <c r="F1439" s="38">
        <f t="shared" ca="1" si="2643"/>
        <v>2011</v>
      </c>
      <c r="G1439" s="38">
        <f t="shared" ref="G1439" ca="1" si="2820">VLOOKUP(INDIRECT(CHAR(39)&amp;$A1439&amp;CHAR(39)&amp;"!r2c"&amp;$C1439,0),variables,2,0)</f>
        <v>10812</v>
      </c>
      <c r="H1439" s="4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38" t="s">
        <v>289</v>
      </c>
      <c r="B1440" s="38">
        <f t="shared" si="2810"/>
        <v>14</v>
      </c>
      <c r="C1440" s="38">
        <f t="shared" si="2704"/>
        <v>74</v>
      </c>
      <c r="E1440" s="38">
        <f t="shared" ref="E1440" si="2821">plan_id</f>
        <v>1536</v>
      </c>
      <c r="F1440" s="38">
        <f t="shared" ca="1" si="2643"/>
        <v>2011</v>
      </c>
      <c r="G1440" s="38">
        <f t="shared" ref="G1440" ca="1" si="2822">VLOOKUP(INDIRECT(CHAR(39)&amp;$A1440&amp;CHAR(39)&amp;"!r2c"&amp;$C1440,0),variables,2,0)</f>
        <v>10813</v>
      </c>
      <c r="H1440" s="4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38" t="s">
        <v>289</v>
      </c>
      <c r="B1441" s="38">
        <f t="shared" si="2810"/>
        <v>14</v>
      </c>
      <c r="C1441" s="38">
        <f t="shared" si="2704"/>
        <v>75</v>
      </c>
      <c r="E1441" s="38">
        <f t="shared" ref="E1441" si="2823">plan_id</f>
        <v>1536</v>
      </c>
      <c r="F1441" s="38">
        <f t="shared" ca="1" si="2643"/>
        <v>2011</v>
      </c>
      <c r="G1441" s="38">
        <f t="shared" ref="G1441" ca="1" si="2824">VLOOKUP(INDIRECT(CHAR(39)&amp;$A1441&amp;CHAR(39)&amp;"!r2c"&amp;$C1441,0),variables,2,0)</f>
        <v>10814</v>
      </c>
      <c r="H1441" s="4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8" t="s">
        <v>289</v>
      </c>
      <c r="B1442" s="38">
        <f t="shared" si="2810"/>
        <v>14</v>
      </c>
      <c r="C1442" s="38">
        <f t="shared" si="2704"/>
        <v>76</v>
      </c>
      <c r="E1442" s="38">
        <f t="shared" ref="E1442" si="2825">plan_id</f>
        <v>1536</v>
      </c>
      <c r="F1442" s="38">
        <f t="shared" ca="1" si="2643"/>
        <v>2011</v>
      </c>
      <c r="G1442" s="38">
        <f t="shared" ref="G1442" ca="1" si="2826">VLOOKUP(INDIRECT(CHAR(39)&amp;$A1442&amp;CHAR(39)&amp;"!r2c"&amp;$C1442,0),variables,2,0)</f>
        <v>10815</v>
      </c>
      <c r="H1442" s="4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8" t="s">
        <v>289</v>
      </c>
      <c r="B1443" s="38">
        <f t="shared" si="2810"/>
        <v>14</v>
      </c>
      <c r="C1443" s="38">
        <f t="shared" si="2704"/>
        <v>77</v>
      </c>
      <c r="E1443" s="38">
        <f t="shared" ref="E1443" si="2827">plan_id</f>
        <v>1536</v>
      </c>
      <c r="F1443" s="38">
        <f t="shared" ca="1" si="2643"/>
        <v>2011</v>
      </c>
      <c r="G1443" s="38">
        <f t="shared" ref="G1443" ca="1" si="2828">VLOOKUP(INDIRECT(CHAR(39)&amp;$A1443&amp;CHAR(39)&amp;"!r2c"&amp;$C1443,0),variables,2,0)</f>
        <v>10816</v>
      </c>
      <c r="H1443" s="4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8" t="s">
        <v>289</v>
      </c>
      <c r="B1444" s="38">
        <f t="shared" si="2810"/>
        <v>14</v>
      </c>
      <c r="C1444" s="38">
        <f t="shared" si="2704"/>
        <v>78</v>
      </c>
      <c r="E1444" s="38">
        <f t="shared" ref="E1444" si="2829">plan_id</f>
        <v>1536</v>
      </c>
      <c r="F1444" s="38">
        <f t="shared" ca="1" si="2643"/>
        <v>2011</v>
      </c>
      <c r="G1444" s="38">
        <f t="shared" ref="G1444" ca="1" si="2830">VLOOKUP(INDIRECT(CHAR(39)&amp;$A1444&amp;CHAR(39)&amp;"!r2c"&amp;$C1444,0),variables,2,0)</f>
        <v>10817</v>
      </c>
      <c r="H1444" s="4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38" t="s">
        <v>289</v>
      </c>
      <c r="B1445" s="38">
        <f t="shared" si="2810"/>
        <v>14</v>
      </c>
      <c r="C1445" s="38">
        <f t="shared" si="2704"/>
        <v>79</v>
      </c>
      <c r="E1445" s="38">
        <f t="shared" ref="E1445" si="2831">plan_id</f>
        <v>1536</v>
      </c>
      <c r="F1445" s="38">
        <f t="shared" ca="1" si="2643"/>
        <v>2011</v>
      </c>
      <c r="G1445" s="38">
        <f t="shared" ref="G1445" ca="1" si="2832">VLOOKUP(INDIRECT(CHAR(39)&amp;$A1445&amp;CHAR(39)&amp;"!r2c"&amp;$C1445,0),variables,2,0)</f>
        <v>10818</v>
      </c>
      <c r="H1445" s="4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8" t="s">
        <v>289</v>
      </c>
      <c r="B1446" s="38">
        <f t="shared" si="2810"/>
        <v>14</v>
      </c>
      <c r="C1446" s="38">
        <f t="shared" si="2704"/>
        <v>80</v>
      </c>
      <c r="E1446" s="38">
        <f t="shared" ref="E1446" si="2833">plan_id</f>
        <v>1536</v>
      </c>
      <c r="F1446" s="38">
        <f t="shared" ref="F1446:F1538" ca="1" si="2834">INDIRECT(CHAR(39)&amp;$A1446&amp;CHAR(39)&amp;"!r"&amp;$B1446&amp;"c2",0)</f>
        <v>2011</v>
      </c>
      <c r="G1446" s="38">
        <f t="shared" ref="G1446" ca="1" si="2835">VLOOKUP(INDIRECT(CHAR(39)&amp;$A1446&amp;CHAR(39)&amp;"!r2c"&amp;$C1446,0),variables,2,0)</f>
        <v>10819</v>
      </c>
      <c r="H1446" s="4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8" t="s">
        <v>289</v>
      </c>
      <c r="B1447" s="38">
        <f t="shared" si="2810"/>
        <v>14</v>
      </c>
      <c r="C1447" s="38">
        <f t="shared" ref="C1447:C1510" si="2836">C1356</f>
        <v>81</v>
      </c>
      <c r="E1447" s="38">
        <f t="shared" ref="E1447" si="2837">plan_id</f>
        <v>1536</v>
      </c>
      <c r="F1447" s="38">
        <f t="shared" ca="1" si="2834"/>
        <v>2011</v>
      </c>
      <c r="G1447" s="38">
        <f t="shared" ref="G1447" ca="1" si="2838">VLOOKUP(INDIRECT(CHAR(39)&amp;$A1447&amp;CHAR(39)&amp;"!r2c"&amp;$C1447,0),variables,2,0)</f>
        <v>10820</v>
      </c>
      <c r="H1447" s="4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8" t="s">
        <v>289</v>
      </c>
      <c r="B1448" s="38">
        <f t="shared" si="2810"/>
        <v>14</v>
      </c>
      <c r="C1448" s="38">
        <f t="shared" si="2836"/>
        <v>82</v>
      </c>
      <c r="E1448" s="38">
        <f t="shared" ref="E1448" si="2839">plan_id</f>
        <v>1536</v>
      </c>
      <c r="F1448" s="38">
        <f t="shared" ca="1" si="2834"/>
        <v>2011</v>
      </c>
      <c r="G1448" s="38">
        <f t="shared" ref="G1448" ca="1" si="2840">VLOOKUP(INDIRECT(CHAR(39)&amp;$A1448&amp;CHAR(39)&amp;"!r2c"&amp;$C1448,0),variables,2,0)</f>
        <v>10821</v>
      </c>
      <c r="H1448" s="4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38" t="s">
        <v>289</v>
      </c>
      <c r="B1449" s="38">
        <f t="shared" si="2810"/>
        <v>14</v>
      </c>
      <c r="C1449" s="38">
        <f t="shared" si="2836"/>
        <v>83</v>
      </c>
      <c r="E1449" s="38">
        <f t="shared" ref="E1449" si="2841">plan_id</f>
        <v>1536</v>
      </c>
      <c r="F1449" s="38">
        <f t="shared" ca="1" si="2834"/>
        <v>2011</v>
      </c>
      <c r="G1449" s="38">
        <f t="shared" ref="G1449" ca="1" si="2842">VLOOKUP(INDIRECT(CHAR(39)&amp;$A1449&amp;CHAR(39)&amp;"!r2c"&amp;$C1449,0),variables,2,0)</f>
        <v>10822</v>
      </c>
      <c r="H1449" s="4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8" t="s">
        <v>289</v>
      </c>
      <c r="B1450" s="38">
        <f t="shared" si="2810"/>
        <v>14</v>
      </c>
      <c r="C1450" s="38">
        <f t="shared" si="2836"/>
        <v>84</v>
      </c>
      <c r="E1450" s="38">
        <f t="shared" ref="E1450" si="2843">plan_id</f>
        <v>1536</v>
      </c>
      <c r="F1450" s="38">
        <f t="shared" ca="1" si="2834"/>
        <v>2011</v>
      </c>
      <c r="G1450" s="38">
        <f t="shared" ref="G1450" ca="1" si="2844">VLOOKUP(INDIRECT(CHAR(39)&amp;$A1450&amp;CHAR(39)&amp;"!r2c"&amp;$C1450,0),variables,2,0)</f>
        <v>10829</v>
      </c>
      <c r="H1450" s="4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8" t="s">
        <v>289</v>
      </c>
      <c r="B1451" s="38">
        <f t="shared" si="2810"/>
        <v>14</v>
      </c>
      <c r="C1451" s="38">
        <f t="shared" si="2836"/>
        <v>85</v>
      </c>
      <c r="E1451" s="38">
        <f t="shared" ref="E1451" si="2845">plan_id</f>
        <v>1536</v>
      </c>
      <c r="F1451" s="38">
        <f t="shared" ca="1" si="2834"/>
        <v>2011</v>
      </c>
      <c r="G1451" s="38">
        <f t="shared" ref="G1451" ca="1" si="2846">VLOOKUP(INDIRECT(CHAR(39)&amp;$A1451&amp;CHAR(39)&amp;"!r2c"&amp;$C1451,0),variables,2,0)</f>
        <v>10823</v>
      </c>
      <c r="H1451" s="4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8" t="s">
        <v>289</v>
      </c>
      <c r="B1452" s="38">
        <f t="shared" si="2810"/>
        <v>14</v>
      </c>
      <c r="C1452" s="38">
        <f t="shared" si="2836"/>
        <v>86</v>
      </c>
      <c r="E1452" s="38">
        <f t="shared" ref="E1452" si="2847">plan_id</f>
        <v>1536</v>
      </c>
      <c r="F1452" s="38">
        <f t="shared" ca="1" si="2834"/>
        <v>2011</v>
      </c>
      <c r="G1452" s="38">
        <f t="shared" ref="G1452" ca="1" si="2848">VLOOKUP(INDIRECT(CHAR(39)&amp;$A1452&amp;CHAR(39)&amp;"!r2c"&amp;$C1452,0),variables,2,0)</f>
        <v>10798</v>
      </c>
      <c r="H1452" s="4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8" t="s">
        <v>289</v>
      </c>
      <c r="B1453" s="38">
        <f t="shared" si="2810"/>
        <v>14</v>
      </c>
      <c r="C1453" s="38">
        <f t="shared" si="2836"/>
        <v>87</v>
      </c>
      <c r="E1453" s="38">
        <f t="shared" ref="E1453" si="2849">plan_id</f>
        <v>1536</v>
      </c>
      <c r="F1453" s="38">
        <f t="shared" ca="1" si="2834"/>
        <v>2011</v>
      </c>
      <c r="G1453" s="38">
        <f t="shared" ref="G1453" ca="1" si="2850">VLOOKUP(INDIRECT(CHAR(39)&amp;$A1453&amp;CHAR(39)&amp;"!r2c"&amp;$C1453,0),variables,2,0)</f>
        <v>10799</v>
      </c>
      <c r="H1453" s="4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38" t="s">
        <v>289</v>
      </c>
      <c r="B1454" s="38">
        <f t="shared" si="2810"/>
        <v>14</v>
      </c>
      <c r="C1454" s="38">
        <f t="shared" si="2836"/>
        <v>88</v>
      </c>
      <c r="E1454" s="38">
        <f t="shared" ref="E1454" si="2851">plan_id</f>
        <v>1536</v>
      </c>
      <c r="F1454" s="38">
        <f t="shared" ca="1" si="2834"/>
        <v>2011</v>
      </c>
      <c r="G1454" s="38">
        <f t="shared" ref="G1454" ca="1" si="2852">VLOOKUP(INDIRECT(CHAR(39)&amp;$A1454&amp;CHAR(39)&amp;"!r2c"&amp;$C1454,0),variables,2,0)</f>
        <v>10800</v>
      </c>
      <c r="H1454" s="4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38" t="s">
        <v>289</v>
      </c>
      <c r="B1455" s="38">
        <f t="shared" si="2810"/>
        <v>14</v>
      </c>
      <c r="C1455" s="38">
        <f t="shared" si="2836"/>
        <v>89</v>
      </c>
      <c r="E1455" s="38">
        <f t="shared" ref="E1455" si="2853">plan_id</f>
        <v>1536</v>
      </c>
      <c r="F1455" s="38">
        <f t="shared" ca="1" si="2834"/>
        <v>2011</v>
      </c>
      <c r="G1455" s="38">
        <f t="shared" ref="G1455" ca="1" si="2854">VLOOKUP(INDIRECT(CHAR(39)&amp;$A1455&amp;CHAR(39)&amp;"!r2c"&amp;$C1455,0),variables,2,0)</f>
        <v>10824</v>
      </c>
      <c r="H1455" s="4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38" t="s">
        <v>289</v>
      </c>
      <c r="B1456" s="38">
        <f t="shared" si="2810"/>
        <v>14</v>
      </c>
      <c r="C1456" s="38">
        <f t="shared" si="2836"/>
        <v>90</v>
      </c>
      <c r="E1456" s="38">
        <f t="shared" ref="E1456" si="2855">plan_id</f>
        <v>1536</v>
      </c>
      <c r="F1456" s="38">
        <f t="shared" ca="1" si="2834"/>
        <v>2011</v>
      </c>
      <c r="G1456" s="38">
        <f t="shared" ref="G1456" ca="1" si="2856">VLOOKUP(INDIRECT(CHAR(39)&amp;$A1456&amp;CHAR(39)&amp;"!r2c"&amp;$C1456,0),variables,2,0)</f>
        <v>10825</v>
      </c>
      <c r="H1456" s="4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8" t="s">
        <v>289</v>
      </c>
      <c r="B1457" s="38">
        <f t="shared" si="2810"/>
        <v>14</v>
      </c>
      <c r="C1457" s="38">
        <f t="shared" si="2836"/>
        <v>91</v>
      </c>
      <c r="E1457" s="38">
        <f t="shared" ref="E1457" si="2857">plan_id</f>
        <v>1536</v>
      </c>
      <c r="F1457" s="38">
        <f t="shared" ca="1" si="2834"/>
        <v>2011</v>
      </c>
      <c r="G1457" s="38">
        <f t="shared" ref="G1457" ca="1" si="2858">VLOOKUP(INDIRECT(CHAR(39)&amp;$A1457&amp;CHAR(39)&amp;"!r2c"&amp;$C1457,0),variables,2,0)</f>
        <v>10826</v>
      </c>
      <c r="H1457" s="4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38" t="s">
        <v>289</v>
      </c>
      <c r="B1458" s="38">
        <f t="shared" si="2810"/>
        <v>14</v>
      </c>
      <c r="C1458" s="38">
        <f t="shared" si="2836"/>
        <v>92</v>
      </c>
      <c r="E1458" s="38">
        <f t="shared" ref="E1458" si="2859">plan_id</f>
        <v>1536</v>
      </c>
      <c r="F1458" s="38">
        <f t="shared" ca="1" si="2834"/>
        <v>2011</v>
      </c>
      <c r="G1458" s="38">
        <f t="shared" ref="G1458" ca="1" si="2860">VLOOKUP(INDIRECT(CHAR(39)&amp;$A1458&amp;CHAR(39)&amp;"!r2c"&amp;$C1458,0),variables,2,0)</f>
        <v>10828</v>
      </c>
      <c r="H1458" s="4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8" t="s">
        <v>289</v>
      </c>
      <c r="B1459" s="38">
        <f t="shared" si="2810"/>
        <v>14</v>
      </c>
      <c r="C1459" s="38">
        <f t="shared" si="2836"/>
        <v>93</v>
      </c>
      <c r="E1459" s="38">
        <f t="shared" ref="E1459" si="2861">plan_id</f>
        <v>1536</v>
      </c>
      <c r="F1459" s="38">
        <f t="shared" ca="1" si="2834"/>
        <v>2011</v>
      </c>
      <c r="G1459" s="38">
        <f t="shared" ref="G1459" ca="1" si="2862">VLOOKUP(INDIRECT(CHAR(39)&amp;$A1459&amp;CHAR(39)&amp;"!r2c"&amp;$C1459,0),variables,2,0)</f>
        <v>10827</v>
      </c>
      <c r="H1459" s="4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38" t="s">
        <v>289</v>
      </c>
      <c r="B1460" s="38">
        <f t="shared" ref="B1460:B1523" si="2863">B1395+1</f>
        <v>15</v>
      </c>
      <c r="C1460" s="38">
        <f t="shared" si="2836"/>
        <v>3</v>
      </c>
      <c r="E1460" s="38">
        <f t="shared" ref="E1460" si="2864">plan_id</f>
        <v>1536</v>
      </c>
      <c r="F1460" s="38">
        <f t="shared" ca="1" si="2834"/>
        <v>2012</v>
      </c>
      <c r="G1460" s="38">
        <f t="shared" ref="G1460" ca="1" si="2865">VLOOKUP(INDIRECT(CHAR(39)&amp;$A1460&amp;CHAR(39)&amp;"!r2c"&amp;$C1460,0),variables,2,0)</f>
        <v>10703</v>
      </c>
      <c r="H1460" s="4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38" t="s">
        <v>289</v>
      </c>
      <c r="B1461" s="38">
        <f t="shared" si="2863"/>
        <v>15</v>
      </c>
      <c r="C1461" s="38">
        <f t="shared" si="2836"/>
        <v>4</v>
      </c>
      <c r="E1461" s="38">
        <f t="shared" ref="E1461" si="2866">plan_id</f>
        <v>1536</v>
      </c>
      <c r="F1461" s="38">
        <f t="shared" ca="1" si="2834"/>
        <v>2012</v>
      </c>
      <c r="G1461" s="38">
        <f t="shared" ref="G1461" ca="1" si="2867">VLOOKUP(INDIRECT(CHAR(39)&amp;$A1461&amp;CHAR(39)&amp;"!r2c"&amp;$C1461,0),variables,2,0)</f>
        <v>10845</v>
      </c>
      <c r="H1461" s="41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THE SEGAL COMPANY</v>
      </c>
    </row>
    <row r="1462" spans="1:8" x14ac:dyDescent="0.3">
      <c r="A1462" s="38" t="s">
        <v>289</v>
      </c>
      <c r="B1462" s="38">
        <f t="shared" si="2863"/>
        <v>15</v>
      </c>
      <c r="C1462" s="38">
        <f t="shared" si="2836"/>
        <v>5</v>
      </c>
      <c r="E1462" s="38">
        <f t="shared" ref="E1462" si="2868">plan_id</f>
        <v>1536</v>
      </c>
      <c r="F1462" s="38">
        <f t="shared" ca="1" si="2834"/>
        <v>2012</v>
      </c>
      <c r="G1462" s="38">
        <f t="shared" ref="G1462" ca="1" si="2869">VLOOKUP(INDIRECT(CHAR(39)&amp;$A1462&amp;CHAR(39)&amp;"!r2c"&amp;$C1462,0),variables,2,0)</f>
        <v>10924</v>
      </c>
      <c r="H1462" s="4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9.9699999999999997E-2</v>
      </c>
    </row>
    <row r="1463" spans="1:8" x14ac:dyDescent="0.3">
      <c r="A1463" s="38" t="s">
        <v>289</v>
      </c>
      <c r="B1463" s="38">
        <f t="shared" si="2863"/>
        <v>15</v>
      </c>
      <c r="C1463" s="38">
        <f t="shared" si="2836"/>
        <v>6</v>
      </c>
      <c r="E1463" s="38">
        <f t="shared" ref="E1463" si="2870">plan_id</f>
        <v>1536</v>
      </c>
      <c r="F1463" s="38">
        <f t="shared" ca="1" si="2834"/>
        <v>2012</v>
      </c>
      <c r="G1463" s="38">
        <f t="shared" ref="G1463" ca="1" si="2871">VLOOKUP(INDIRECT(CHAR(39)&amp;$A1463&amp;CHAR(39)&amp;"!r2c"&amp;$C1463,0),variables,2,0)</f>
        <v>10925</v>
      </c>
      <c r="H1463" s="4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4.6099999999999995E-2</v>
      </c>
    </row>
    <row r="1464" spans="1:8" x14ac:dyDescent="0.3">
      <c r="A1464" s="38" t="s">
        <v>289</v>
      </c>
      <c r="B1464" s="38">
        <f t="shared" si="2863"/>
        <v>15</v>
      </c>
      <c r="C1464" s="38">
        <f t="shared" si="2836"/>
        <v>7</v>
      </c>
      <c r="E1464" s="38">
        <f t="shared" ref="E1464" si="2872">plan_id</f>
        <v>1536</v>
      </c>
      <c r="F1464" s="38">
        <f t="shared" ca="1" si="2834"/>
        <v>2012</v>
      </c>
      <c r="G1464" s="38">
        <f t="shared" ref="G1464" ca="1" si="2873">VLOOKUP(INDIRECT(CHAR(39)&amp;$A1464&amp;CHAR(39)&amp;"!r2c"&amp;$C1464,0),variables,2,0)</f>
        <v>10926</v>
      </c>
      <c r="H1464" s="4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5.5E-2</v>
      </c>
    </row>
    <row r="1465" spans="1:8" x14ac:dyDescent="0.3">
      <c r="A1465" s="38" t="s">
        <v>289</v>
      </c>
      <c r="B1465" s="38">
        <f t="shared" si="2863"/>
        <v>15</v>
      </c>
      <c r="C1465" s="38">
        <f t="shared" si="2836"/>
        <v>8</v>
      </c>
      <c r="E1465" s="38">
        <f t="shared" ref="E1465" si="2874">plan_id</f>
        <v>1536</v>
      </c>
      <c r="F1465" s="38">
        <f t="shared" ca="1" si="2834"/>
        <v>2012</v>
      </c>
      <c r="G1465" s="38">
        <f t="shared" ref="G1465" ca="1" si="2875">VLOOKUP(INDIRECT(CHAR(39)&amp;$A1465&amp;CHAR(39)&amp;"!r2c"&amp;$C1465,0),variables,2,0)</f>
        <v>10704</v>
      </c>
      <c r="H1465" s="4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61002024</v>
      </c>
    </row>
    <row r="1466" spans="1:8" x14ac:dyDescent="0.3">
      <c r="A1466" s="38" t="s">
        <v>289</v>
      </c>
      <c r="B1466" s="38">
        <f t="shared" si="2863"/>
        <v>15</v>
      </c>
      <c r="C1466" s="38">
        <f t="shared" si="2836"/>
        <v>9</v>
      </c>
      <c r="E1466" s="38">
        <f t="shared" ref="E1466" si="2876">plan_id</f>
        <v>1536</v>
      </c>
      <c r="F1466" s="38">
        <f t="shared" ca="1" si="2834"/>
        <v>2012</v>
      </c>
      <c r="G1466" s="38">
        <f t="shared" ref="G1466" ca="1" si="2877">VLOOKUP(INDIRECT(CHAR(39)&amp;$A1466&amp;CHAR(39)&amp;"!r2c"&amp;$C1466,0),variables,2,0)</f>
        <v>10928</v>
      </c>
      <c r="H1466" s="4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7.6200000000000004E-2</v>
      </c>
    </row>
    <row r="1467" spans="1:8" x14ac:dyDescent="0.3">
      <c r="A1467" s="38" t="s">
        <v>289</v>
      </c>
      <c r="B1467" s="38">
        <f t="shared" si="2863"/>
        <v>15</v>
      </c>
      <c r="C1467" s="38">
        <f t="shared" si="2836"/>
        <v>10</v>
      </c>
      <c r="E1467" s="38">
        <f t="shared" ref="E1467" si="2878">plan_id</f>
        <v>1536</v>
      </c>
      <c r="F1467" s="38">
        <f t="shared" ca="1" si="2834"/>
        <v>2012</v>
      </c>
      <c r="G1467" s="38">
        <f t="shared" ref="G1467" ca="1" si="2879">VLOOKUP(INDIRECT(CHAR(39)&amp;$A1467&amp;CHAR(39)&amp;"!r2c"&amp;$C1467,0),variables,2,0)</f>
        <v>10929</v>
      </c>
      <c r="H1467" s="4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7.6200000000000004E-2</v>
      </c>
    </row>
    <row r="1468" spans="1:8" x14ac:dyDescent="0.3">
      <c r="A1468" s="38" t="s">
        <v>289</v>
      </c>
      <c r="B1468" s="38">
        <f t="shared" si="2863"/>
        <v>15</v>
      </c>
      <c r="C1468" s="38">
        <f t="shared" si="2836"/>
        <v>11</v>
      </c>
      <c r="E1468" s="38">
        <f t="shared" ref="E1468" si="2880">plan_id</f>
        <v>1536</v>
      </c>
      <c r="F1468" s="38">
        <f t="shared" ca="1" si="2834"/>
        <v>2012</v>
      </c>
      <c r="G1468" s="38">
        <f t="shared" ref="G1468" ca="1" si="2881">VLOOKUP(INDIRECT(CHAR(39)&amp;$A1468&amp;CHAR(39)&amp;"!r2c"&amp;$C1468,0),variables,2,0)</f>
        <v>10930</v>
      </c>
      <c r="H1468" s="4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8" t="s">
        <v>289</v>
      </c>
      <c r="B1469" s="38">
        <f t="shared" si="2863"/>
        <v>15</v>
      </c>
      <c r="C1469" s="38">
        <f t="shared" si="2836"/>
        <v>12</v>
      </c>
      <c r="E1469" s="38">
        <f t="shared" ref="E1469" si="2882">plan_id</f>
        <v>1536</v>
      </c>
      <c r="F1469" s="38">
        <f t="shared" ca="1" si="2834"/>
        <v>2012</v>
      </c>
      <c r="G1469" s="38">
        <f t="shared" ref="G1469" ca="1" si="2883">VLOOKUP(INDIRECT(CHAR(39)&amp;$A1469&amp;CHAR(39)&amp;"!r2c"&amp;$C1469,0),variables,2,0)</f>
        <v>10705</v>
      </c>
      <c r="H1469" s="4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36095927</v>
      </c>
    </row>
    <row r="1470" spans="1:8" x14ac:dyDescent="0.3">
      <c r="A1470" s="38" t="s">
        <v>289</v>
      </c>
      <c r="B1470" s="38">
        <f t="shared" si="2863"/>
        <v>15</v>
      </c>
      <c r="C1470" s="38">
        <f t="shared" si="2836"/>
        <v>13</v>
      </c>
      <c r="E1470" s="38">
        <f t="shared" ref="E1470" si="2884">plan_id</f>
        <v>1536</v>
      </c>
      <c r="F1470" s="38">
        <f t="shared" ca="1" si="2834"/>
        <v>2012</v>
      </c>
      <c r="G1470" s="38">
        <f t="shared" ref="G1470" ca="1" si="2885">VLOOKUP(INDIRECT(CHAR(39)&amp;$A1470&amp;CHAR(39)&amp;"!r2c"&amp;$C1470,0),variables,2,0)</f>
        <v>10842</v>
      </c>
      <c r="H1470" s="4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38005854</v>
      </c>
    </row>
    <row r="1471" spans="1:8" x14ac:dyDescent="0.3">
      <c r="A1471" s="38" t="s">
        <v>289</v>
      </c>
      <c r="B1471" s="38">
        <f t="shared" si="2863"/>
        <v>15</v>
      </c>
      <c r="C1471" s="38">
        <f t="shared" si="2836"/>
        <v>14</v>
      </c>
      <c r="E1471" s="38">
        <f t="shared" ref="E1471" si="2886">plan_id</f>
        <v>1536</v>
      </c>
      <c r="F1471" s="38">
        <f t="shared" ca="1" si="2834"/>
        <v>2012</v>
      </c>
      <c r="G1471" s="38">
        <f t="shared" ref="G1471" ca="1" si="2887">VLOOKUP(INDIRECT(CHAR(39)&amp;$A1471&amp;CHAR(39)&amp;"!r2c"&amp;$C1471,0),variables,2,0)</f>
        <v>10843</v>
      </c>
      <c r="H1471" s="41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Main system- 4.12-6.12%; Judges- 15.52-16.52%; National guard- 6.5%; Law enforcement with prior main service- 8.31-9.31%; Law enforcement without prior main service- 6.43-7.43%</v>
      </c>
    </row>
    <row r="1472" spans="1:8" x14ac:dyDescent="0.3">
      <c r="A1472" s="38" t="s">
        <v>289</v>
      </c>
      <c r="B1472" s="38">
        <f t="shared" si="2863"/>
        <v>15</v>
      </c>
      <c r="C1472" s="38">
        <f t="shared" si="2836"/>
        <v>15</v>
      </c>
      <c r="E1472" s="38">
        <f t="shared" ref="E1472" si="2888">plan_id</f>
        <v>1536</v>
      </c>
      <c r="F1472" s="38">
        <f t="shared" ca="1" si="2834"/>
        <v>2012</v>
      </c>
      <c r="G1472" s="38">
        <f t="shared" ref="G1472" ca="1" si="2889">VLOOKUP(INDIRECT(CHAR(39)&amp;$A1472&amp;CHAR(39)&amp;"!r2c"&amp;$C1472,0),variables,2,0)</f>
        <v>10931</v>
      </c>
      <c r="H1472" s="4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8" t="s">
        <v>289</v>
      </c>
      <c r="B1473" s="38">
        <f t="shared" si="2863"/>
        <v>15</v>
      </c>
      <c r="C1473" s="38">
        <f t="shared" si="2836"/>
        <v>16</v>
      </c>
      <c r="E1473" s="38">
        <f t="shared" ref="E1473" si="2890">plan_id</f>
        <v>1536</v>
      </c>
      <c r="F1473" s="38">
        <f t="shared" ca="1" si="2834"/>
        <v>2012</v>
      </c>
      <c r="G1473" s="38">
        <f t="shared" ref="G1473" ca="1" si="2891">VLOOKUP(INDIRECT(CHAR(39)&amp;$A1473&amp;CHAR(39)&amp;"!r2c"&amp;$C1473,0),variables,2,0)</f>
        <v>10932</v>
      </c>
      <c r="H1473" s="4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8" t="s">
        <v>289</v>
      </c>
      <c r="B1474" s="38">
        <f t="shared" si="2863"/>
        <v>15</v>
      </c>
      <c r="C1474" s="38">
        <f t="shared" si="2836"/>
        <v>17</v>
      </c>
      <c r="E1474" s="38">
        <f t="shared" ref="E1474" si="2892">plan_id</f>
        <v>1536</v>
      </c>
      <c r="F1474" s="38">
        <f t="shared" ca="1" si="2834"/>
        <v>2012</v>
      </c>
      <c r="G1474" s="38">
        <f t="shared" ref="G1474" ca="1" si="2893">VLOOKUP(INDIRECT(CHAR(39)&amp;$A1474&amp;CHAR(39)&amp;"!r2c"&amp;$C1474,0),variables,2,0)</f>
        <v>10933</v>
      </c>
      <c r="H1474" s="4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0.12230000000000001</v>
      </c>
    </row>
    <row r="1475" spans="1:8" x14ac:dyDescent="0.3">
      <c r="A1475" s="38" t="s">
        <v>289</v>
      </c>
      <c r="B1475" s="38">
        <f t="shared" si="2863"/>
        <v>15</v>
      </c>
      <c r="C1475" s="38">
        <f t="shared" si="2836"/>
        <v>18</v>
      </c>
      <c r="E1475" s="38">
        <f t="shared" ref="E1475" si="2894">plan_id</f>
        <v>1536</v>
      </c>
      <c r="F1475" s="38">
        <f t="shared" ca="1" si="2834"/>
        <v>2012</v>
      </c>
      <c r="G1475" s="38">
        <f t="shared" ref="G1475" ca="1" si="2895">VLOOKUP(INDIRECT(CHAR(39)&amp;$A1475&amp;CHAR(39)&amp;"!r2c"&amp;$C1475,0),variables,2,0)</f>
        <v>10934</v>
      </c>
      <c r="H1475" s="4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5.5E-2</v>
      </c>
    </row>
    <row r="1476" spans="1:8" x14ac:dyDescent="0.3">
      <c r="A1476" s="38" t="s">
        <v>289</v>
      </c>
      <c r="B1476" s="38">
        <f t="shared" si="2863"/>
        <v>15</v>
      </c>
      <c r="C1476" s="38">
        <f t="shared" si="2836"/>
        <v>19</v>
      </c>
      <c r="E1476" s="38">
        <f t="shared" ref="E1476" si="2896">plan_id</f>
        <v>1536</v>
      </c>
      <c r="F1476" s="38">
        <f t="shared" ca="1" si="2834"/>
        <v>2012</v>
      </c>
      <c r="G1476" s="38">
        <f t="shared" ref="G1476" ca="1" si="2897">VLOOKUP(INDIRECT(CHAR(39)&amp;$A1476&amp;CHAR(39)&amp;"!r2c"&amp;$C1476,0),variables,2,0)</f>
        <v>10935</v>
      </c>
      <c r="H1476" s="41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38" t="s">
        <v>289</v>
      </c>
      <c r="B1477" s="38">
        <f t="shared" si="2863"/>
        <v>15</v>
      </c>
      <c r="C1477" s="38">
        <f t="shared" si="2836"/>
        <v>20</v>
      </c>
      <c r="E1477" s="38">
        <f t="shared" ref="E1477" si="2898">plan_id</f>
        <v>1536</v>
      </c>
      <c r="F1477" s="38">
        <f t="shared" ca="1" si="2834"/>
        <v>2012</v>
      </c>
      <c r="G1477" s="38">
        <f t="shared" ref="G1477" ca="1" si="2899">VLOOKUP(INDIRECT(CHAR(39)&amp;$A1477&amp;CHAR(39)&amp;"!r2c"&amp;$C1477,0),variables,2,0)</f>
        <v>10937</v>
      </c>
      <c r="H1477" s="4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8" t="s">
        <v>289</v>
      </c>
      <c r="B1478" s="38">
        <f t="shared" si="2863"/>
        <v>15</v>
      </c>
      <c r="C1478" s="38">
        <f t="shared" si="2836"/>
        <v>21</v>
      </c>
      <c r="E1478" s="38">
        <f t="shared" ref="E1478" si="2900">plan_id</f>
        <v>1536</v>
      </c>
      <c r="F1478" s="38">
        <f t="shared" ca="1" si="2834"/>
        <v>2012</v>
      </c>
      <c r="G1478" s="38">
        <f t="shared" ref="G1478" ca="1" si="2901">VLOOKUP(INDIRECT(CHAR(39)&amp;$A1478&amp;CHAR(39)&amp;"!r2c"&amp;$C1478,0),variables,2,0)</f>
        <v>10938</v>
      </c>
      <c r="H1478" s="4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8" t="s">
        <v>289</v>
      </c>
      <c r="B1479" s="38">
        <f t="shared" si="2863"/>
        <v>15</v>
      </c>
      <c r="C1479" s="38">
        <f t="shared" si="2836"/>
        <v>22</v>
      </c>
      <c r="E1479" s="38">
        <f t="shared" ref="E1479" si="2902">plan_id</f>
        <v>1536</v>
      </c>
      <c r="F1479" s="38">
        <f t="shared" ca="1" si="2834"/>
        <v>2012</v>
      </c>
      <c r="G1479" s="38">
        <f t="shared" ref="G1479" ca="1" si="2903">VLOOKUP(INDIRECT(CHAR(39)&amp;$A1479&amp;CHAR(39)&amp;"!r2c"&amp;$C1479,0),variables,2,0)</f>
        <v>11007</v>
      </c>
      <c r="H1479" s="41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Main System,National Guard and law enforcement:2% of FAC times service; Judges:3.5% of FAC for first 10 yrs of service,2.8%-next 10 yrs,1.25% - excess of 20 yrs</v>
      </c>
    </row>
    <row r="1480" spans="1:8" x14ac:dyDescent="0.3">
      <c r="A1480" s="38" t="s">
        <v>289</v>
      </c>
      <c r="B1480" s="38">
        <f t="shared" si="2863"/>
        <v>15</v>
      </c>
      <c r="C1480" s="38">
        <f t="shared" si="2836"/>
        <v>23</v>
      </c>
      <c r="E1480" s="38">
        <f t="shared" ref="E1480" si="2904">plan_id</f>
        <v>1536</v>
      </c>
      <c r="F1480" s="38">
        <f t="shared" ca="1" si="2834"/>
        <v>2012</v>
      </c>
      <c r="G1480" s="38">
        <f t="shared" ref="G1480" ca="1" si="2905">VLOOKUP(INDIRECT(CHAR(39)&amp;$A1480&amp;CHAR(39)&amp;"!r2c"&amp;$C1480,0),variables,2,0)</f>
        <v>10941</v>
      </c>
      <c r="H1480" s="41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</v>
      </c>
    </row>
    <row r="1481" spans="1:8" x14ac:dyDescent="0.3">
      <c r="A1481" s="38" t="s">
        <v>289</v>
      </c>
      <c r="B1481" s="38">
        <f t="shared" si="2863"/>
        <v>15</v>
      </c>
      <c r="C1481" s="38">
        <f t="shared" si="2836"/>
        <v>24</v>
      </c>
      <c r="E1481" s="38">
        <f t="shared" ref="E1481" si="2906">plan_id</f>
        <v>1536</v>
      </c>
      <c r="F1481" s="38">
        <f t="shared" ca="1" si="2834"/>
        <v>2012</v>
      </c>
      <c r="G1481" s="38">
        <f t="shared" ref="G1481" ca="1" si="2907">VLOOKUP(INDIRECT(CHAR(39)&amp;$A1481&amp;CHAR(39)&amp;"!r2c"&amp;$C1481,0),variables,2,0)</f>
        <v>10942</v>
      </c>
      <c r="H1481" s="41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38" t="s">
        <v>289</v>
      </c>
      <c r="B1482" s="38">
        <f t="shared" si="2863"/>
        <v>15</v>
      </c>
      <c r="C1482" s="38">
        <f t="shared" si="2836"/>
        <v>25</v>
      </c>
      <c r="E1482" s="38">
        <f t="shared" ref="E1482" si="2908">plan_id</f>
        <v>1536</v>
      </c>
      <c r="F1482" s="38">
        <f t="shared" ca="1" si="2834"/>
        <v>2012</v>
      </c>
      <c r="G1482" s="38">
        <f t="shared" ref="G1482" ca="1" si="2909">VLOOKUP(INDIRECT(CHAR(39)&amp;$A1482&amp;CHAR(39)&amp;"!r2c"&amp;$C1482,0),variables,2,0)</f>
        <v>10701</v>
      </c>
      <c r="H1482" s="4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8" t="s">
        <v>289</v>
      </c>
      <c r="B1483" s="38">
        <f t="shared" si="2863"/>
        <v>15</v>
      </c>
      <c r="C1483" s="38">
        <f t="shared" si="2836"/>
        <v>26</v>
      </c>
      <c r="E1483" s="38">
        <f t="shared" ref="E1483" si="2910">plan_id</f>
        <v>1536</v>
      </c>
      <c r="F1483" s="38">
        <f t="shared" ca="1" si="2834"/>
        <v>2012</v>
      </c>
      <c r="G1483" s="38">
        <f t="shared" ref="G1483" ca="1" si="2911">VLOOKUP(INDIRECT(CHAR(39)&amp;$A1483&amp;CHAR(39)&amp;"!r2c"&amp;$C1483,0),variables,2,0)</f>
        <v>10702</v>
      </c>
      <c r="H1483" s="4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8" t="s">
        <v>289</v>
      </c>
      <c r="B1484" s="38">
        <f t="shared" si="2863"/>
        <v>15</v>
      </c>
      <c r="C1484" s="38">
        <f t="shared" si="2836"/>
        <v>27</v>
      </c>
      <c r="E1484" s="38">
        <f t="shared" ref="E1484" si="2912">plan_id</f>
        <v>1536</v>
      </c>
      <c r="F1484" s="38">
        <f t="shared" ca="1" si="2834"/>
        <v>2012</v>
      </c>
      <c r="G1484" s="38">
        <f t="shared" ref="G1484" ca="1" si="2913">VLOOKUP(INDIRECT(CHAR(39)&amp;$A1484&amp;CHAR(39)&amp;"!r2c"&amp;$C1484,0),variables,2,0)</f>
        <v>10943</v>
      </c>
      <c r="H1484" s="4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8" t="s">
        <v>289</v>
      </c>
      <c r="B1485" s="38">
        <f t="shared" si="2863"/>
        <v>15</v>
      </c>
      <c r="C1485" s="38">
        <f t="shared" si="2836"/>
        <v>28</v>
      </c>
      <c r="E1485" s="38">
        <f t="shared" ref="E1485" si="2914">plan_id</f>
        <v>1536</v>
      </c>
      <c r="F1485" s="38">
        <f t="shared" ca="1" si="2834"/>
        <v>2012</v>
      </c>
      <c r="G1485" s="38">
        <f t="shared" ref="G1485" ca="1" si="2915">VLOOKUP(INDIRECT(CHAR(39)&amp;$A1485&amp;CHAR(39)&amp;"!r2c"&amp;$C1485,0),variables,2,0)</f>
        <v>10944</v>
      </c>
      <c r="H1485" s="41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38" t="s">
        <v>289</v>
      </c>
      <c r="B1486" s="38">
        <f t="shared" si="2863"/>
        <v>15</v>
      </c>
      <c r="C1486" s="38">
        <f t="shared" si="2836"/>
        <v>29</v>
      </c>
      <c r="E1486" s="38">
        <f t="shared" ref="E1486" si="2916">plan_id</f>
        <v>1536</v>
      </c>
      <c r="F1486" s="38">
        <f t="shared" ca="1" si="2834"/>
        <v>2012</v>
      </c>
      <c r="G1486" s="38">
        <f t="shared" ref="G1486" ca="1" si="2917">VLOOKUP(INDIRECT(CHAR(39)&amp;$A1486&amp;CHAR(39)&amp;"!r2c"&amp;$C1486,0),variables,2,0)</f>
        <v>10945</v>
      </c>
      <c r="H1486" s="41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38" t="s">
        <v>289</v>
      </c>
      <c r="B1487" s="38">
        <f t="shared" si="2863"/>
        <v>15</v>
      </c>
      <c r="C1487" s="38">
        <f t="shared" si="2836"/>
        <v>30</v>
      </c>
      <c r="E1487" s="38">
        <f t="shared" ref="E1487" si="2918">plan_id</f>
        <v>1536</v>
      </c>
      <c r="F1487" s="38">
        <f t="shared" ca="1" si="2834"/>
        <v>2012</v>
      </c>
      <c r="G1487" s="38">
        <f t="shared" ref="G1487" ca="1" si="2919">VLOOKUP(INDIRECT(CHAR(39)&amp;$A1487&amp;CHAR(39)&amp;"!r2c"&amp;$C1487,0),variables,2,0)</f>
        <v>10947</v>
      </c>
      <c r="H1487" s="4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8" t="s">
        <v>289</v>
      </c>
      <c r="B1488" s="38">
        <f t="shared" si="2863"/>
        <v>15</v>
      </c>
      <c r="C1488" s="38">
        <f t="shared" si="2836"/>
        <v>31</v>
      </c>
      <c r="E1488" s="38">
        <f t="shared" ref="E1488" si="2920">plan_id</f>
        <v>1536</v>
      </c>
      <c r="F1488" s="38">
        <f t="shared" ca="1" si="2834"/>
        <v>2012</v>
      </c>
      <c r="G1488" s="38">
        <f t="shared" ref="G1488" ca="1" si="2921">VLOOKUP(INDIRECT(CHAR(39)&amp;$A1488&amp;CHAR(39)&amp;"!r2c"&amp;$C1488,0),variables,2,0)</f>
        <v>10948</v>
      </c>
      <c r="H1488" s="41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38" t="s">
        <v>289</v>
      </c>
      <c r="B1489" s="38">
        <f t="shared" si="2863"/>
        <v>15</v>
      </c>
      <c r="C1489" s="38">
        <f t="shared" si="2836"/>
        <v>32</v>
      </c>
      <c r="E1489" s="38">
        <f t="shared" ref="E1489" si="2922">plan_id</f>
        <v>1536</v>
      </c>
      <c r="F1489" s="38">
        <f t="shared" ca="1" si="2834"/>
        <v>2012</v>
      </c>
      <c r="G1489" s="38">
        <f t="shared" ref="G1489" ca="1" si="2923">VLOOKUP(INDIRECT(CHAR(39)&amp;$A1489&amp;CHAR(39)&amp;"!r2c"&amp;$C1489,0),variables,2,0)</f>
        <v>10949</v>
      </c>
      <c r="H1489" s="41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38" t="s">
        <v>289</v>
      </c>
      <c r="B1490" s="38">
        <f t="shared" si="2863"/>
        <v>15</v>
      </c>
      <c r="C1490" s="38">
        <f t="shared" si="2836"/>
        <v>33</v>
      </c>
      <c r="E1490" s="38">
        <f t="shared" ref="E1490" si="2924">plan_id</f>
        <v>1536</v>
      </c>
      <c r="F1490" s="38">
        <f t="shared" ca="1" si="2834"/>
        <v>2012</v>
      </c>
      <c r="G1490" s="38">
        <f t="shared" ref="G1490" ca="1" si="2925">VLOOKUP(INDIRECT(CHAR(39)&amp;$A1490&amp;CHAR(39)&amp;"!r2c"&amp;$C1490,0),variables,2,0)</f>
        <v>10951</v>
      </c>
      <c r="H1490" s="41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38" t="s">
        <v>289</v>
      </c>
      <c r="B1491" s="38">
        <f t="shared" si="2863"/>
        <v>15</v>
      </c>
      <c r="C1491" s="38">
        <f t="shared" si="2836"/>
        <v>34</v>
      </c>
      <c r="E1491" s="38">
        <f t="shared" ref="E1491" si="2926">plan_id</f>
        <v>1536</v>
      </c>
      <c r="F1491" s="38">
        <f t="shared" ca="1" si="2834"/>
        <v>2012</v>
      </c>
      <c r="G1491" s="38">
        <f t="shared" ref="G1491" ca="1" si="2927">VLOOKUP(INDIRECT(CHAR(39)&amp;$A1491&amp;CHAR(39)&amp;"!r2c"&amp;$C1491,0),variables,2,0)</f>
        <v>10950</v>
      </c>
      <c r="H1491" s="4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38" t="s">
        <v>289</v>
      </c>
      <c r="B1492" s="38">
        <f t="shared" si="2863"/>
        <v>15</v>
      </c>
      <c r="C1492" s="38">
        <f t="shared" si="2836"/>
        <v>35</v>
      </c>
      <c r="E1492" s="38">
        <f t="shared" ref="E1492" si="2928">plan_id</f>
        <v>1536</v>
      </c>
      <c r="F1492" s="38">
        <f t="shared" ca="1" si="2834"/>
        <v>2012</v>
      </c>
      <c r="G1492" s="38">
        <f t="shared" ref="G1492" ca="1" si="2929">VLOOKUP(INDIRECT(CHAR(39)&amp;$A1492&amp;CHAR(39)&amp;"!r2c"&amp;$C1492,0),variables,2,0)</f>
        <v>10954</v>
      </c>
      <c r="H1492" s="4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38" t="s">
        <v>289</v>
      </c>
      <c r="B1493" s="38">
        <f t="shared" si="2863"/>
        <v>15</v>
      </c>
      <c r="C1493" s="38">
        <f t="shared" si="2836"/>
        <v>36</v>
      </c>
      <c r="E1493" s="38">
        <f t="shared" ref="E1493" si="2930">plan_id</f>
        <v>1536</v>
      </c>
      <c r="F1493" s="38">
        <f t="shared" ca="1" si="2834"/>
        <v>2012</v>
      </c>
      <c r="G1493" s="38">
        <f t="shared" ref="G1493" ca="1" si="2931">VLOOKUP(INDIRECT(CHAR(39)&amp;$A1493&amp;CHAR(39)&amp;"!r2c"&amp;$C1493,0),variables,2,0)</f>
        <v>10955</v>
      </c>
      <c r="H1493" s="4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38" t="s">
        <v>289</v>
      </c>
      <c r="B1494" s="38">
        <f t="shared" si="2863"/>
        <v>15</v>
      </c>
      <c r="C1494" s="38">
        <f t="shared" si="2836"/>
        <v>37</v>
      </c>
      <c r="E1494" s="38">
        <f t="shared" ref="E1494" si="2932">plan_id</f>
        <v>1536</v>
      </c>
      <c r="F1494" s="38">
        <f t="shared" ca="1" si="2834"/>
        <v>2012</v>
      </c>
      <c r="G1494" s="38">
        <f t="shared" ref="G1494" ca="1" si="2933">VLOOKUP(INDIRECT(CHAR(39)&amp;$A1494&amp;CHAR(39)&amp;"!r2c"&amp;$C1494,0),variables,2,0)</f>
        <v>10956</v>
      </c>
      <c r="H1494" s="41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4%-4.5%</v>
      </c>
    </row>
    <row r="1495" spans="1:8" x14ac:dyDescent="0.3">
      <c r="A1495" s="38" t="s">
        <v>289</v>
      </c>
      <c r="B1495" s="38">
        <f t="shared" si="2863"/>
        <v>15</v>
      </c>
      <c r="C1495" s="38">
        <f t="shared" si="2836"/>
        <v>38</v>
      </c>
      <c r="E1495" s="38">
        <f t="shared" ref="E1495" si="2934">plan_id</f>
        <v>1536</v>
      </c>
      <c r="F1495" s="38">
        <f t="shared" ca="1" si="2834"/>
        <v>2012</v>
      </c>
      <c r="G1495" s="38">
        <f t="shared" ref="G1495" ca="1" si="2935">VLOOKUP(INDIRECT(CHAR(39)&amp;$A1495&amp;CHAR(39)&amp;"!r2c"&amp;$C1495,0),variables,2,0)</f>
        <v>10959</v>
      </c>
      <c r="H1495" s="41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4.86%-8.25%</v>
      </c>
    </row>
    <row r="1496" spans="1:8" x14ac:dyDescent="0.3">
      <c r="A1496" s="38" t="s">
        <v>289</v>
      </c>
      <c r="B1496" s="38">
        <f t="shared" si="2863"/>
        <v>15</v>
      </c>
      <c r="C1496" s="38">
        <f t="shared" si="2836"/>
        <v>39</v>
      </c>
      <c r="E1496" s="38">
        <f t="shared" ref="E1496" si="2936">plan_id</f>
        <v>1536</v>
      </c>
      <c r="F1496" s="38">
        <f t="shared" ca="1" si="2834"/>
        <v>2012</v>
      </c>
      <c r="G1496" s="38">
        <f t="shared" ref="G1496" ca="1" si="2937">VLOOKUP(INDIRECT(CHAR(39)&amp;$A1496&amp;CHAR(39)&amp;"!r2c"&amp;$C1496,0),variables,2,0)</f>
        <v>10962</v>
      </c>
      <c r="H1496" s="41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no.45-47</v>
      </c>
    </row>
    <row r="1497" spans="1:8" x14ac:dyDescent="0.3">
      <c r="A1497" s="38" t="s">
        <v>289</v>
      </c>
      <c r="B1497" s="38">
        <f t="shared" si="2863"/>
        <v>15</v>
      </c>
      <c r="C1497" s="38">
        <f t="shared" si="2836"/>
        <v>40</v>
      </c>
      <c r="E1497" s="38">
        <f t="shared" ref="E1497" si="2938">plan_id</f>
        <v>1536</v>
      </c>
      <c r="F1497" s="38">
        <f t="shared" ca="1" si="2834"/>
        <v>2012</v>
      </c>
      <c r="G1497" s="38">
        <f t="shared" ref="G1497" ca="1" si="2939">VLOOKUP(INDIRECT(CHAR(39)&amp;$A1497&amp;CHAR(39)&amp;"!r2c"&amp;$C1497,0),variables,2,0)</f>
        <v>10964</v>
      </c>
      <c r="H1497" s="41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no.35</v>
      </c>
    </row>
    <row r="1498" spans="1:8" x14ac:dyDescent="0.3">
      <c r="A1498" s="38" t="s">
        <v>289</v>
      </c>
      <c r="B1498" s="38">
        <f t="shared" si="2863"/>
        <v>15</v>
      </c>
      <c r="C1498" s="38">
        <f t="shared" si="2836"/>
        <v>41</v>
      </c>
      <c r="E1498" s="38">
        <f t="shared" ref="E1498" si="2940">plan_id</f>
        <v>1536</v>
      </c>
      <c r="F1498" s="38">
        <f t="shared" ca="1" si="2834"/>
        <v>2012</v>
      </c>
      <c r="G1498" s="38">
        <f t="shared" ref="G1498" ca="1" si="2941">VLOOKUP(INDIRECT(CHAR(39)&amp;$A1498&amp;CHAR(39)&amp;"!r2c"&amp;$C1498,0),variables,2,0)</f>
        <v>10967</v>
      </c>
      <c r="H1498" s="41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Combined Healthy Mortality Table</v>
      </c>
    </row>
    <row r="1499" spans="1:8" x14ac:dyDescent="0.3">
      <c r="A1499" s="38" t="s">
        <v>289</v>
      </c>
      <c r="B1499" s="38">
        <f t="shared" si="2863"/>
        <v>15</v>
      </c>
      <c r="C1499" s="38">
        <f t="shared" si="2836"/>
        <v>42</v>
      </c>
      <c r="E1499" s="38">
        <f t="shared" ref="E1499" si="2942">plan_id</f>
        <v>1536</v>
      </c>
      <c r="F1499" s="38">
        <f t="shared" ca="1" si="2834"/>
        <v>2012</v>
      </c>
      <c r="G1499" s="38">
        <f t="shared" ref="G1499" ca="1" si="2943">VLOOKUP(INDIRECT(CHAR(39)&amp;$A1499&amp;CHAR(39)&amp;"!r2c"&amp;$C1499,0),variables,2,0)</f>
        <v>10968</v>
      </c>
      <c r="H1499" s="41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RP-2000</v>
      </c>
    </row>
    <row r="1500" spans="1:8" x14ac:dyDescent="0.3">
      <c r="A1500" s="38" t="s">
        <v>289</v>
      </c>
      <c r="B1500" s="38">
        <f t="shared" si="2863"/>
        <v>15</v>
      </c>
      <c r="C1500" s="38">
        <f t="shared" si="2836"/>
        <v>43</v>
      </c>
      <c r="E1500" s="38">
        <f t="shared" ref="E1500" si="2944">plan_id</f>
        <v>1536</v>
      </c>
      <c r="F1500" s="38">
        <f t="shared" ca="1" si="2834"/>
        <v>2012</v>
      </c>
      <c r="G1500" s="38">
        <f t="shared" ref="G1500" ca="1" si="2945">VLOOKUP(INDIRECT(CHAR(39)&amp;$A1500&amp;CHAR(39)&amp;"!r2c"&amp;$C1500,0),variables,2,0)</f>
        <v>10969</v>
      </c>
      <c r="H1500" s="4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8" t="s">
        <v>289</v>
      </c>
      <c r="B1501" s="38">
        <f t="shared" si="2863"/>
        <v>15</v>
      </c>
      <c r="C1501" s="38">
        <f t="shared" si="2836"/>
        <v>44</v>
      </c>
      <c r="E1501" s="38">
        <f t="shared" ref="E1501" si="2946">plan_id</f>
        <v>1536</v>
      </c>
      <c r="F1501" s="38">
        <f t="shared" ca="1" si="2834"/>
        <v>2012</v>
      </c>
      <c r="G1501" s="38">
        <f t="shared" ref="G1501" ca="1" si="2947">VLOOKUP(INDIRECT(CHAR(39)&amp;$A1501&amp;CHAR(39)&amp;"!r2c"&amp;$C1501,0),variables,2,0)</f>
        <v>10970</v>
      </c>
      <c r="H1501" s="41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set back 3 years for healthy members</v>
      </c>
    </row>
    <row r="1502" spans="1:8" x14ac:dyDescent="0.3">
      <c r="A1502" s="38" t="s">
        <v>289</v>
      </c>
      <c r="B1502" s="38">
        <f t="shared" si="2863"/>
        <v>15</v>
      </c>
      <c r="C1502" s="38">
        <f t="shared" si="2836"/>
        <v>45</v>
      </c>
      <c r="E1502" s="38">
        <f t="shared" ref="E1502" si="2948">plan_id</f>
        <v>1536</v>
      </c>
      <c r="F1502" s="38">
        <f t="shared" ca="1" si="2834"/>
        <v>2012</v>
      </c>
      <c r="G1502" s="38">
        <f t="shared" ref="G1502" ca="1" si="2949">VLOOKUP(INDIRECT(CHAR(39)&amp;$A1502&amp;CHAR(39)&amp;"!r2c"&amp;$C1502,0),variables,2,0)</f>
        <v>10971</v>
      </c>
      <c r="H1502" s="4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8" t="s">
        <v>289</v>
      </c>
      <c r="B1503" s="38">
        <f t="shared" si="2863"/>
        <v>15</v>
      </c>
      <c r="C1503" s="38">
        <f t="shared" si="2836"/>
        <v>46</v>
      </c>
      <c r="E1503" s="38">
        <f t="shared" ref="E1503" si="2950">plan_id</f>
        <v>1536</v>
      </c>
      <c r="F1503" s="38">
        <f t="shared" ca="1" si="2834"/>
        <v>2012</v>
      </c>
      <c r="G1503" s="38">
        <f t="shared" ref="G1503" ca="1" si="2951">VLOOKUP(INDIRECT(CHAR(39)&amp;$A1503&amp;CHAR(39)&amp;"!r2c"&amp;$C1503,0),variables,2,0)</f>
        <v>10972</v>
      </c>
      <c r="H1503" s="41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 of Payroll, Open Period</v>
      </c>
    </row>
    <row r="1504" spans="1:8" x14ac:dyDescent="0.3">
      <c r="A1504" s="38" t="s">
        <v>289</v>
      </c>
      <c r="B1504" s="38">
        <f t="shared" si="2863"/>
        <v>15</v>
      </c>
      <c r="C1504" s="38">
        <f t="shared" si="2836"/>
        <v>47</v>
      </c>
      <c r="E1504" s="38">
        <f t="shared" ref="E1504" si="2952">plan_id</f>
        <v>1536</v>
      </c>
      <c r="F1504" s="38">
        <f t="shared" ca="1" si="2834"/>
        <v>2012</v>
      </c>
      <c r="G1504" s="38">
        <f t="shared" ref="G1504" ca="1" si="2953">VLOOKUP(INDIRECT(CHAR(39)&amp;$A1504&amp;CHAR(39)&amp;"!r2c"&amp;$C1504,0),variables,2,0)</f>
        <v>10973</v>
      </c>
      <c r="H1504" s="41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20 years</v>
      </c>
    </row>
    <row r="1505" spans="1:8" x14ac:dyDescent="0.3">
      <c r="A1505" s="38" t="s">
        <v>289</v>
      </c>
      <c r="B1505" s="38">
        <f t="shared" si="2863"/>
        <v>15</v>
      </c>
      <c r="C1505" s="38">
        <f t="shared" si="2836"/>
        <v>48</v>
      </c>
      <c r="E1505" s="38">
        <f t="shared" ref="E1505" si="2954">plan_id</f>
        <v>1536</v>
      </c>
      <c r="F1505" s="38">
        <f t="shared" ca="1" si="2834"/>
        <v>2012</v>
      </c>
      <c r="G1505" s="38">
        <f t="shared" ref="G1505" ca="1" si="2955">VLOOKUP(INDIRECT(CHAR(39)&amp;$A1505&amp;CHAR(39)&amp;"!r2c"&amp;$C1505,0),variables,2,0)</f>
        <v>10975</v>
      </c>
      <c r="H1505" s="4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38" t="s">
        <v>289</v>
      </c>
      <c r="B1506" s="38">
        <f t="shared" si="2863"/>
        <v>15</v>
      </c>
      <c r="C1506" s="38">
        <f t="shared" si="2836"/>
        <v>49</v>
      </c>
      <c r="E1506" s="38">
        <f t="shared" ref="E1506" si="2956">plan_id</f>
        <v>1536</v>
      </c>
      <c r="F1506" s="38">
        <f t="shared" ca="1" si="2834"/>
        <v>2012</v>
      </c>
      <c r="G1506" s="38">
        <f t="shared" ref="G1506" ca="1" si="2957">VLOOKUP(INDIRECT(CHAR(39)&amp;$A1506&amp;CHAR(39)&amp;"!r2c"&amp;$C1506,0),variables,2,0)</f>
        <v>10976</v>
      </c>
      <c r="H1506" s="4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38" t="s">
        <v>289</v>
      </c>
      <c r="B1507" s="38">
        <f t="shared" si="2863"/>
        <v>15</v>
      </c>
      <c r="C1507" s="38">
        <f t="shared" si="2836"/>
        <v>50</v>
      </c>
      <c r="E1507" s="38">
        <f t="shared" ref="E1507" si="2958">plan_id</f>
        <v>1536</v>
      </c>
      <c r="F1507" s="38">
        <f t="shared" ca="1" si="2834"/>
        <v>2012</v>
      </c>
      <c r="G1507" s="38">
        <f t="shared" ref="G1507" ca="1" si="2959">VLOOKUP(INDIRECT(CHAR(39)&amp;$A1507&amp;CHAR(39)&amp;"!r2c"&amp;$C1507,0),variables,2,0)</f>
        <v>10977</v>
      </c>
      <c r="H1507" s="4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8" t="s">
        <v>289</v>
      </c>
      <c r="B1508" s="38">
        <f t="shared" si="2863"/>
        <v>15</v>
      </c>
      <c r="C1508" s="38">
        <f t="shared" si="2836"/>
        <v>51</v>
      </c>
      <c r="E1508" s="38">
        <f t="shared" ref="E1508" si="2960">plan_id</f>
        <v>1536</v>
      </c>
      <c r="F1508" s="38">
        <f t="shared" ca="1" si="2834"/>
        <v>2012</v>
      </c>
      <c r="G1508" s="38">
        <f t="shared" ref="G1508" ca="1" si="2961">VLOOKUP(INDIRECT(CHAR(39)&amp;$A1508&amp;CHAR(39)&amp;"!r2c"&amp;$C1508,0),variables,2,0)</f>
        <v>10978</v>
      </c>
      <c r="H1508" s="4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38" t="s">
        <v>289</v>
      </c>
      <c r="B1509" s="38">
        <f t="shared" si="2863"/>
        <v>15</v>
      </c>
      <c r="C1509" s="38">
        <f t="shared" si="2836"/>
        <v>52</v>
      </c>
      <c r="E1509" s="38">
        <f t="shared" ref="E1509" si="2962">plan_id</f>
        <v>1536</v>
      </c>
      <c r="F1509" s="38">
        <f t="shared" ca="1" si="2834"/>
        <v>2012</v>
      </c>
      <c r="G1509" s="38">
        <f t="shared" ref="G1509" ca="1" si="2963">VLOOKUP(INDIRECT(CHAR(39)&amp;$A1509&amp;CHAR(39)&amp;"!r2c"&amp;$C1509,0),variables,2,0)</f>
        <v>10979</v>
      </c>
      <c r="H1509" s="41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38" t="s">
        <v>289</v>
      </c>
      <c r="B1510" s="38">
        <f t="shared" si="2863"/>
        <v>15</v>
      </c>
      <c r="C1510" s="38">
        <f t="shared" si="2836"/>
        <v>53</v>
      </c>
      <c r="E1510" s="38">
        <f t="shared" ref="E1510" si="2964">plan_id</f>
        <v>1536</v>
      </c>
      <c r="F1510" s="38">
        <f t="shared" ca="1" si="2834"/>
        <v>2012</v>
      </c>
      <c r="G1510" s="38">
        <f t="shared" ref="G1510" ca="1" si="2965">VLOOKUP(INDIRECT(CHAR(39)&amp;$A1510&amp;CHAR(39)&amp;"!r2c"&amp;$C1510,0),variables,2,0)</f>
        <v>10980</v>
      </c>
      <c r="H1510" s="4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-1.5E-3</v>
      </c>
    </row>
    <row r="1511" spans="1:8" x14ac:dyDescent="0.3">
      <c r="A1511" s="38" t="s">
        <v>289</v>
      </c>
      <c r="B1511" s="38">
        <f t="shared" si="2863"/>
        <v>15</v>
      </c>
      <c r="C1511" s="38">
        <f t="shared" ref="C1511:C1574" si="2966">C1420</f>
        <v>54</v>
      </c>
      <c r="E1511" s="38">
        <f t="shared" ref="E1511" si="2967">plan_id</f>
        <v>1536</v>
      </c>
      <c r="F1511" s="38">
        <f t="shared" ca="1" si="2834"/>
        <v>2012</v>
      </c>
      <c r="G1511" s="38">
        <f t="shared" ref="G1511" ca="1" si="2968">VLOOKUP(INDIRECT(CHAR(39)&amp;$A1511&amp;CHAR(39)&amp;"!r2c"&amp;$C1511,0),variables,2,0)</f>
        <v>10981</v>
      </c>
      <c r="H1511" s="4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-2E-3</v>
      </c>
    </row>
    <row r="1512" spans="1:8" x14ac:dyDescent="0.3">
      <c r="A1512" s="38" t="s">
        <v>289</v>
      </c>
      <c r="B1512" s="38">
        <f t="shared" si="2863"/>
        <v>15</v>
      </c>
      <c r="C1512" s="38">
        <f t="shared" si="2966"/>
        <v>55</v>
      </c>
      <c r="E1512" s="38">
        <f t="shared" ref="E1512" si="2969">plan_id</f>
        <v>1536</v>
      </c>
      <c r="F1512" s="38">
        <f t="shared" ca="1" si="2834"/>
        <v>2012</v>
      </c>
      <c r="G1512" s="38">
        <f t="shared" ref="G1512" ca="1" si="2970">VLOOKUP(INDIRECT(CHAR(39)&amp;$A1512&amp;CHAR(39)&amp;"!r2c"&amp;$C1512,0),variables,2,0)</f>
        <v>10706</v>
      </c>
      <c r="H1512" s="4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1.0401775817782141E-3</v>
      </c>
    </row>
    <row r="1513" spans="1:8" x14ac:dyDescent="0.3">
      <c r="A1513" s="38" t="s">
        <v>289</v>
      </c>
      <c r="B1513" s="38">
        <f t="shared" si="2863"/>
        <v>15</v>
      </c>
      <c r="C1513" s="38">
        <f t="shared" si="2966"/>
        <v>56</v>
      </c>
      <c r="E1513" s="38">
        <f t="shared" ref="E1513" si="2971">plan_id</f>
        <v>1536</v>
      </c>
      <c r="F1513" s="38">
        <f t="shared" ca="1" si="2834"/>
        <v>2012</v>
      </c>
      <c r="G1513" s="38">
        <f t="shared" ref="G1513" ca="1" si="2972">VLOOKUP(INDIRECT(CHAR(39)&amp;$A1513&amp;CHAR(39)&amp;"!r2c"&amp;$C1513,0),variables,2,0)</f>
        <v>10983</v>
      </c>
      <c r="H1513" s="41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38" t="s">
        <v>289</v>
      </c>
      <c r="B1514" s="38">
        <f t="shared" si="2863"/>
        <v>15</v>
      </c>
      <c r="C1514" s="38">
        <f t="shared" si="2966"/>
        <v>57</v>
      </c>
      <c r="E1514" s="38">
        <f t="shared" ref="E1514" si="2973">plan_id</f>
        <v>1536</v>
      </c>
      <c r="F1514" s="38">
        <f t="shared" ca="1" si="2834"/>
        <v>2012</v>
      </c>
      <c r="G1514" s="38">
        <f t="shared" ref="G1514" ca="1" si="2974">VLOOKUP(INDIRECT(CHAR(39)&amp;$A1514&amp;CHAR(39)&amp;"!r2c"&amp;$C1514,0),variables,2,0)</f>
        <v>10989</v>
      </c>
      <c r="H1514" s="4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1627395636</v>
      </c>
    </row>
    <row r="1515" spans="1:8" x14ac:dyDescent="0.3">
      <c r="A1515" s="38" t="s">
        <v>289</v>
      </c>
      <c r="B1515" s="38">
        <f t="shared" si="2863"/>
        <v>15</v>
      </c>
      <c r="C1515" s="38">
        <f t="shared" si="2966"/>
        <v>58</v>
      </c>
      <c r="E1515" s="38">
        <f t="shared" ref="E1515" si="2975">plan_id</f>
        <v>1536</v>
      </c>
      <c r="F1515" s="38">
        <f t="shared" ca="1" si="2834"/>
        <v>2012</v>
      </c>
      <c r="G1515" s="38">
        <f t="shared" ref="G1515" ca="1" si="2976">VLOOKUP(INDIRECT(CHAR(39)&amp;$A1515&amp;CHAR(39)&amp;"!r2c"&amp;$C1515,0),variables,2,0)</f>
        <v>10990</v>
      </c>
      <c r="H1515" s="4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2501331473</v>
      </c>
    </row>
    <row r="1516" spans="1:8" x14ac:dyDescent="0.3">
      <c r="A1516" s="38" t="s">
        <v>289</v>
      </c>
      <c r="B1516" s="38">
        <f t="shared" si="2863"/>
        <v>15</v>
      </c>
      <c r="C1516" s="38">
        <f t="shared" si="2966"/>
        <v>59</v>
      </c>
      <c r="E1516" s="38">
        <f t="shared" ref="E1516" si="2977">plan_id</f>
        <v>1536</v>
      </c>
      <c r="F1516" s="38">
        <f t="shared" ca="1" si="2834"/>
        <v>2012</v>
      </c>
      <c r="G1516" s="38">
        <f t="shared" ref="G1516" ca="1" si="2978">VLOOKUP(INDIRECT(CHAR(39)&amp;$A1516&amp;CHAR(39)&amp;"!r2c"&amp;$C1516,0),variables,2,0)</f>
        <v>10991</v>
      </c>
      <c r="H1516" s="4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873935837</v>
      </c>
    </row>
    <row r="1517" spans="1:8" x14ac:dyDescent="0.3">
      <c r="A1517" s="38" t="s">
        <v>289</v>
      </c>
      <c r="B1517" s="38">
        <f t="shared" si="2863"/>
        <v>15</v>
      </c>
      <c r="C1517" s="38">
        <f t="shared" si="2966"/>
        <v>60</v>
      </c>
      <c r="E1517" s="38">
        <f t="shared" ref="E1517" si="2979">plan_id</f>
        <v>1536</v>
      </c>
      <c r="F1517" s="38">
        <f t="shared" ca="1" si="2834"/>
        <v>2012</v>
      </c>
      <c r="G1517" s="38">
        <f t="shared" ref="G1517" ca="1" si="2980">VLOOKUP(INDIRECT(CHAR(39)&amp;$A1517&amp;CHAR(39)&amp;"!r2c"&amp;$C1517,0),variables,2,0)</f>
        <v>10992</v>
      </c>
      <c r="H1517" s="4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0.65100000000000002</v>
      </c>
    </row>
    <row r="1518" spans="1:8" x14ac:dyDescent="0.3">
      <c r="A1518" s="38" t="s">
        <v>289</v>
      </c>
      <c r="B1518" s="38">
        <f t="shared" si="2863"/>
        <v>15</v>
      </c>
      <c r="C1518" s="38">
        <f t="shared" si="2966"/>
        <v>61</v>
      </c>
      <c r="E1518" s="38">
        <f t="shared" ref="E1518" si="2981">plan_id</f>
        <v>1536</v>
      </c>
      <c r="F1518" s="38">
        <f t="shared" ca="1" si="2834"/>
        <v>2012</v>
      </c>
      <c r="G1518" s="38">
        <f t="shared" ref="G1518" ca="1" si="2982">VLOOKUP(INDIRECT(CHAR(39)&amp;$A1518&amp;CHAR(39)&amp;"!r2c"&amp;$C1518,0),variables,2,0)</f>
        <v>10993</v>
      </c>
      <c r="H1518" s="4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800878491</v>
      </c>
    </row>
    <row r="1519" spans="1:8" x14ac:dyDescent="0.3">
      <c r="A1519" s="38" t="s">
        <v>289</v>
      </c>
      <c r="B1519" s="38">
        <f t="shared" si="2863"/>
        <v>15</v>
      </c>
      <c r="C1519" s="38">
        <f t="shared" si="2966"/>
        <v>62</v>
      </c>
      <c r="E1519" s="38">
        <f t="shared" ref="E1519" si="2983">plan_id</f>
        <v>1536</v>
      </c>
      <c r="F1519" s="38">
        <f t="shared" ca="1" si="2834"/>
        <v>2012</v>
      </c>
      <c r="G1519" s="38">
        <f t="shared" ref="G1519" ca="1" si="2984">VLOOKUP(INDIRECT(CHAR(39)&amp;$A1519&amp;CHAR(39)&amp;"!r2c"&amp;$C1519,0),variables,2,0)</f>
        <v>10801</v>
      </c>
      <c r="H1519" s="4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8" t="s">
        <v>289</v>
      </c>
      <c r="B1520" s="38">
        <f t="shared" si="2863"/>
        <v>15</v>
      </c>
      <c r="C1520" s="38">
        <f t="shared" si="2966"/>
        <v>63</v>
      </c>
      <c r="E1520" s="38">
        <f t="shared" ref="E1520" si="2985">plan_id</f>
        <v>1536</v>
      </c>
      <c r="F1520" s="38">
        <f t="shared" ca="1" si="2834"/>
        <v>2012</v>
      </c>
      <c r="G1520" s="38">
        <f t="shared" ref="G1520" ca="1" si="2986">VLOOKUP(INDIRECT(CHAR(39)&amp;$A1520&amp;CHAR(39)&amp;"!r2c"&amp;$C1520,0),variables,2,0)</f>
        <v>10802</v>
      </c>
      <c r="H1520" s="4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8" t="s">
        <v>289</v>
      </c>
      <c r="B1521" s="38">
        <f t="shared" si="2863"/>
        <v>15</v>
      </c>
      <c r="C1521" s="38">
        <f t="shared" si="2966"/>
        <v>64</v>
      </c>
      <c r="E1521" s="38">
        <f t="shared" ref="E1521" si="2987">plan_id</f>
        <v>1536</v>
      </c>
      <c r="F1521" s="38">
        <f t="shared" ca="1" si="2834"/>
        <v>2012</v>
      </c>
      <c r="G1521" s="38">
        <f t="shared" ref="G1521" ca="1" si="2988">VLOOKUP(INDIRECT(CHAR(39)&amp;$A1521&amp;CHAR(39)&amp;"!r2c"&amp;$C1521,0),variables,2,0)</f>
        <v>10803</v>
      </c>
      <c r="H1521" s="4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8" t="s">
        <v>289</v>
      </c>
      <c r="B1522" s="38">
        <f t="shared" si="2863"/>
        <v>15</v>
      </c>
      <c r="C1522" s="38">
        <f t="shared" si="2966"/>
        <v>65</v>
      </c>
      <c r="E1522" s="38">
        <f t="shared" ref="E1522" si="2989">plan_id</f>
        <v>1536</v>
      </c>
      <c r="F1522" s="38">
        <f t="shared" ca="1" si="2834"/>
        <v>2012</v>
      </c>
      <c r="G1522" s="38">
        <f t="shared" ref="G1522" ca="1" si="2990">VLOOKUP(INDIRECT(CHAR(39)&amp;$A1522&amp;CHAR(39)&amp;"!r2c"&amp;$C1522,0),variables,2,0)</f>
        <v>10804</v>
      </c>
      <c r="H1522" s="4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8" t="s">
        <v>289</v>
      </c>
      <c r="B1523" s="38">
        <f t="shared" si="2863"/>
        <v>15</v>
      </c>
      <c r="C1523" s="38">
        <f t="shared" si="2966"/>
        <v>66</v>
      </c>
      <c r="E1523" s="38">
        <f t="shared" ref="E1523" si="2991">plan_id</f>
        <v>1536</v>
      </c>
      <c r="F1523" s="38">
        <f t="shared" ca="1" si="2834"/>
        <v>2012</v>
      </c>
      <c r="G1523" s="38">
        <f t="shared" ref="G1523" ca="1" si="2992">VLOOKUP(INDIRECT(CHAR(39)&amp;$A1523&amp;CHAR(39)&amp;"!r2c"&amp;$C1523,0),variables,2,0)</f>
        <v>10805</v>
      </c>
      <c r="H1523" s="4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8" t="s">
        <v>289</v>
      </c>
      <c r="B1524" s="38">
        <f t="shared" ref="B1524" si="2993">B1459+1</f>
        <v>15</v>
      </c>
      <c r="C1524" s="38">
        <f t="shared" si="2966"/>
        <v>67</v>
      </c>
      <c r="E1524" s="38">
        <f t="shared" ref="E1524" si="2994">plan_id</f>
        <v>1536</v>
      </c>
      <c r="F1524" s="38">
        <f t="shared" ca="1" si="2834"/>
        <v>2012</v>
      </c>
      <c r="G1524" s="38">
        <f t="shared" ref="G1524" ca="1" si="2995">VLOOKUP(INDIRECT(CHAR(39)&amp;$A1524&amp;CHAR(39)&amp;"!r2c"&amp;$C1524,0),variables,2,0)</f>
        <v>10806</v>
      </c>
      <c r="H1524" s="4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8" t="s">
        <v>289</v>
      </c>
      <c r="B1525" s="38">
        <f>B1524</f>
        <v>15</v>
      </c>
      <c r="C1525" s="38">
        <f t="shared" si="2966"/>
        <v>68</v>
      </c>
      <c r="E1525" s="38">
        <f t="shared" ref="E1525" si="2996">plan_id</f>
        <v>1536</v>
      </c>
      <c r="F1525" s="38">
        <f t="shared" ca="1" si="2834"/>
        <v>2012</v>
      </c>
      <c r="G1525" s="38">
        <f t="shared" ref="G1525" ca="1" si="2997">VLOOKUP(INDIRECT(CHAR(39)&amp;$A1525&amp;CHAR(39)&amp;"!r2c"&amp;$C1525,0),variables,2,0)</f>
        <v>10807</v>
      </c>
      <c r="H1525" s="4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38" t="s">
        <v>289</v>
      </c>
      <c r="B1526" s="38">
        <f t="shared" ref="B1526:B1550" si="2998">B1525</f>
        <v>15</v>
      </c>
      <c r="C1526" s="38">
        <f t="shared" si="2966"/>
        <v>69</v>
      </c>
      <c r="E1526" s="38">
        <f t="shared" ref="E1526" si="2999">plan_id</f>
        <v>1536</v>
      </c>
      <c r="F1526" s="38">
        <f t="shared" ca="1" si="2834"/>
        <v>2012</v>
      </c>
      <c r="G1526" s="38">
        <f t="shared" ref="G1526" ca="1" si="3000">VLOOKUP(INDIRECT(CHAR(39)&amp;$A1526&amp;CHAR(39)&amp;"!r2c"&amp;$C1526,0),variables,2,0)</f>
        <v>10808</v>
      </c>
      <c r="H1526" s="4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38" t="s">
        <v>289</v>
      </c>
      <c r="B1527" s="38">
        <f t="shared" si="2998"/>
        <v>15</v>
      </c>
      <c r="C1527" s="38">
        <f t="shared" si="2966"/>
        <v>70</v>
      </c>
      <c r="E1527" s="38">
        <f t="shared" ref="E1527" si="3001">plan_id</f>
        <v>1536</v>
      </c>
      <c r="F1527" s="38">
        <f t="shared" ca="1" si="2834"/>
        <v>2012</v>
      </c>
      <c r="G1527" s="38">
        <f t="shared" ref="G1527" ca="1" si="3002">VLOOKUP(INDIRECT(CHAR(39)&amp;$A1527&amp;CHAR(39)&amp;"!r2c"&amp;$C1527,0),variables,2,0)</f>
        <v>10809</v>
      </c>
      <c r="H1527" s="4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8" t="s">
        <v>289</v>
      </c>
      <c r="B1528" s="38">
        <f t="shared" si="2998"/>
        <v>15</v>
      </c>
      <c r="C1528" s="38">
        <f t="shared" si="2966"/>
        <v>71</v>
      </c>
      <c r="E1528" s="38">
        <f t="shared" ref="E1528" si="3003">plan_id</f>
        <v>1536</v>
      </c>
      <c r="F1528" s="38">
        <f t="shared" ca="1" si="2834"/>
        <v>2012</v>
      </c>
      <c r="G1528" s="38">
        <f t="shared" ref="G1528" ca="1" si="3004">VLOOKUP(INDIRECT(CHAR(39)&amp;$A1528&amp;CHAR(39)&amp;"!r2c"&amp;$C1528,0),variables,2,0)</f>
        <v>10810</v>
      </c>
      <c r="H1528" s="4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38" t="s">
        <v>289</v>
      </c>
      <c r="B1529" s="38">
        <f t="shared" si="2998"/>
        <v>15</v>
      </c>
      <c r="C1529" s="38">
        <f t="shared" si="2966"/>
        <v>72</v>
      </c>
      <c r="E1529" s="38">
        <f t="shared" ref="E1529" si="3005">plan_id</f>
        <v>1536</v>
      </c>
      <c r="F1529" s="38">
        <f t="shared" ca="1" si="2834"/>
        <v>2012</v>
      </c>
      <c r="G1529" s="38">
        <f t="shared" ref="G1529" ca="1" si="3006">VLOOKUP(INDIRECT(CHAR(39)&amp;$A1529&amp;CHAR(39)&amp;"!r2c"&amp;$C1529,0),variables,2,0)</f>
        <v>10811</v>
      </c>
      <c r="H1529" s="4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8" t="s">
        <v>289</v>
      </c>
      <c r="B1530" s="38">
        <f t="shared" si="2998"/>
        <v>15</v>
      </c>
      <c r="C1530" s="38">
        <f t="shared" si="2966"/>
        <v>73</v>
      </c>
      <c r="E1530" s="38">
        <f t="shared" ref="E1530" si="3007">plan_id</f>
        <v>1536</v>
      </c>
      <c r="F1530" s="38">
        <f t="shared" ca="1" si="2834"/>
        <v>2012</v>
      </c>
      <c r="G1530" s="38">
        <f t="shared" ref="G1530" ca="1" si="3008">VLOOKUP(INDIRECT(CHAR(39)&amp;$A1530&amp;CHAR(39)&amp;"!r2c"&amp;$C1530,0),variables,2,0)</f>
        <v>10812</v>
      </c>
      <c r="H1530" s="4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8" t="s">
        <v>289</v>
      </c>
      <c r="B1531" s="38">
        <f t="shared" si="2998"/>
        <v>15</v>
      </c>
      <c r="C1531" s="38">
        <f t="shared" si="2966"/>
        <v>74</v>
      </c>
      <c r="E1531" s="38">
        <f t="shared" ref="E1531" si="3009">plan_id</f>
        <v>1536</v>
      </c>
      <c r="F1531" s="38">
        <f t="shared" ca="1" si="2834"/>
        <v>2012</v>
      </c>
      <c r="G1531" s="38">
        <f t="shared" ref="G1531" ca="1" si="3010">VLOOKUP(INDIRECT(CHAR(39)&amp;$A1531&amp;CHAR(39)&amp;"!r2c"&amp;$C1531,0),variables,2,0)</f>
        <v>10813</v>
      </c>
      <c r="H1531" s="4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8" t="s">
        <v>289</v>
      </c>
      <c r="B1532" s="38">
        <f t="shared" si="2998"/>
        <v>15</v>
      </c>
      <c r="C1532" s="38">
        <f t="shared" si="2966"/>
        <v>75</v>
      </c>
      <c r="E1532" s="38">
        <f t="shared" ref="E1532" si="3011">plan_id</f>
        <v>1536</v>
      </c>
      <c r="F1532" s="38">
        <f t="shared" ca="1" si="2834"/>
        <v>2012</v>
      </c>
      <c r="G1532" s="38">
        <f t="shared" ref="G1532" ca="1" si="3012">VLOOKUP(INDIRECT(CHAR(39)&amp;$A1532&amp;CHAR(39)&amp;"!r2c"&amp;$C1532,0),variables,2,0)</f>
        <v>10814</v>
      </c>
      <c r="H1532" s="4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8" t="s">
        <v>289</v>
      </c>
      <c r="B1533" s="38">
        <f t="shared" si="2998"/>
        <v>15</v>
      </c>
      <c r="C1533" s="38">
        <f t="shared" si="2966"/>
        <v>76</v>
      </c>
      <c r="E1533" s="38">
        <f t="shared" ref="E1533" si="3013">plan_id</f>
        <v>1536</v>
      </c>
      <c r="F1533" s="38">
        <f t="shared" ca="1" si="2834"/>
        <v>2012</v>
      </c>
      <c r="G1533" s="38">
        <f t="shared" ref="G1533" ca="1" si="3014">VLOOKUP(INDIRECT(CHAR(39)&amp;$A1533&amp;CHAR(39)&amp;"!r2c"&amp;$C1533,0),variables,2,0)</f>
        <v>10815</v>
      </c>
      <c r="H1533" s="4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8" t="s">
        <v>289</v>
      </c>
      <c r="B1534" s="38">
        <f t="shared" si="2998"/>
        <v>15</v>
      </c>
      <c r="C1534" s="38">
        <f t="shared" si="2966"/>
        <v>77</v>
      </c>
      <c r="E1534" s="38">
        <f t="shared" ref="E1534" si="3015">plan_id</f>
        <v>1536</v>
      </c>
      <c r="F1534" s="38">
        <f t="shared" ca="1" si="2834"/>
        <v>2012</v>
      </c>
      <c r="G1534" s="38">
        <f t="shared" ref="G1534" ca="1" si="3016">VLOOKUP(INDIRECT(CHAR(39)&amp;$A1534&amp;CHAR(39)&amp;"!r2c"&amp;$C1534,0),variables,2,0)</f>
        <v>10816</v>
      </c>
      <c r="H1534" s="4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8" t="s">
        <v>289</v>
      </c>
      <c r="B1535" s="38">
        <f t="shared" si="2998"/>
        <v>15</v>
      </c>
      <c r="C1535" s="38">
        <f t="shared" si="2966"/>
        <v>78</v>
      </c>
      <c r="E1535" s="38">
        <f t="shared" ref="E1535" si="3017">plan_id</f>
        <v>1536</v>
      </c>
      <c r="F1535" s="38">
        <f t="shared" ca="1" si="2834"/>
        <v>2012</v>
      </c>
      <c r="G1535" s="38">
        <f t="shared" ref="G1535" ca="1" si="3018">VLOOKUP(INDIRECT(CHAR(39)&amp;$A1535&amp;CHAR(39)&amp;"!r2c"&amp;$C1535,0),variables,2,0)</f>
        <v>10817</v>
      </c>
      <c r="H1535" s="4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8" t="s">
        <v>289</v>
      </c>
      <c r="B1536" s="38">
        <f t="shared" si="2998"/>
        <v>15</v>
      </c>
      <c r="C1536" s="38">
        <f t="shared" si="2966"/>
        <v>79</v>
      </c>
      <c r="E1536" s="38">
        <f t="shared" ref="E1536" si="3019">plan_id</f>
        <v>1536</v>
      </c>
      <c r="F1536" s="38">
        <f t="shared" ca="1" si="2834"/>
        <v>2012</v>
      </c>
      <c r="G1536" s="38">
        <f t="shared" ref="G1536" ca="1" si="3020">VLOOKUP(INDIRECT(CHAR(39)&amp;$A1536&amp;CHAR(39)&amp;"!r2c"&amp;$C1536,0),variables,2,0)</f>
        <v>10818</v>
      </c>
      <c r="H1536" s="4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8" t="s">
        <v>289</v>
      </c>
      <c r="B1537" s="38">
        <f t="shared" si="2998"/>
        <v>15</v>
      </c>
      <c r="C1537" s="38">
        <f t="shared" si="2966"/>
        <v>80</v>
      </c>
      <c r="E1537" s="38">
        <f t="shared" ref="E1537" si="3021">plan_id</f>
        <v>1536</v>
      </c>
      <c r="F1537" s="38">
        <f t="shared" ca="1" si="2834"/>
        <v>2012</v>
      </c>
      <c r="G1537" s="38">
        <f t="shared" ref="G1537" ca="1" si="3022">VLOOKUP(INDIRECT(CHAR(39)&amp;$A1537&amp;CHAR(39)&amp;"!r2c"&amp;$C1537,0),variables,2,0)</f>
        <v>10819</v>
      </c>
      <c r="H1537" s="4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8" t="s">
        <v>289</v>
      </c>
      <c r="B1538" s="38">
        <f t="shared" si="2998"/>
        <v>15</v>
      </c>
      <c r="C1538" s="38">
        <f t="shared" si="2966"/>
        <v>81</v>
      </c>
      <c r="E1538" s="38">
        <f t="shared" ref="E1538" si="3023">plan_id</f>
        <v>1536</v>
      </c>
      <c r="F1538" s="38">
        <f t="shared" ca="1" si="2834"/>
        <v>2012</v>
      </c>
      <c r="G1538" s="38">
        <f t="shared" ref="G1538" ca="1" si="3024">VLOOKUP(INDIRECT(CHAR(39)&amp;$A1538&amp;CHAR(39)&amp;"!r2c"&amp;$C1538,0),variables,2,0)</f>
        <v>10820</v>
      </c>
      <c r="H1538" s="4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8" t="s">
        <v>289</v>
      </c>
      <c r="B1539" s="38">
        <f t="shared" si="2998"/>
        <v>15</v>
      </c>
      <c r="C1539" s="38">
        <f t="shared" si="2966"/>
        <v>82</v>
      </c>
      <c r="E1539" s="38">
        <f t="shared" ref="E1539" si="3025">plan_id</f>
        <v>1536</v>
      </c>
      <c r="F1539" s="38">
        <f t="shared" ref="F1539:F1658" ca="1" si="3026">INDIRECT(CHAR(39)&amp;$A1539&amp;CHAR(39)&amp;"!r"&amp;$B1539&amp;"c2",0)</f>
        <v>2012</v>
      </c>
      <c r="G1539" s="38">
        <f t="shared" ref="G1539" ca="1" si="3027">VLOOKUP(INDIRECT(CHAR(39)&amp;$A1539&amp;CHAR(39)&amp;"!r2c"&amp;$C1539,0),variables,2,0)</f>
        <v>10821</v>
      </c>
      <c r="H1539" s="4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8" t="s">
        <v>289</v>
      </c>
      <c r="B1540" s="38">
        <f t="shared" si="2998"/>
        <v>15</v>
      </c>
      <c r="C1540" s="38">
        <f t="shared" si="2966"/>
        <v>83</v>
      </c>
      <c r="E1540" s="38">
        <f t="shared" ref="E1540" si="3028">plan_id</f>
        <v>1536</v>
      </c>
      <c r="F1540" s="38">
        <f t="shared" ca="1" si="3026"/>
        <v>2012</v>
      </c>
      <c r="G1540" s="38">
        <f t="shared" ref="G1540" ca="1" si="3029">VLOOKUP(INDIRECT(CHAR(39)&amp;$A1540&amp;CHAR(39)&amp;"!r2c"&amp;$C1540,0),variables,2,0)</f>
        <v>10822</v>
      </c>
      <c r="H1540" s="4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8" t="s">
        <v>289</v>
      </c>
      <c r="B1541" s="38">
        <f t="shared" si="2998"/>
        <v>15</v>
      </c>
      <c r="C1541" s="38">
        <f t="shared" si="2966"/>
        <v>84</v>
      </c>
      <c r="E1541" s="38">
        <f t="shared" ref="E1541" si="3030">plan_id</f>
        <v>1536</v>
      </c>
      <c r="F1541" s="38">
        <f t="shared" ca="1" si="3026"/>
        <v>2012</v>
      </c>
      <c r="G1541" s="38">
        <f t="shared" ref="G1541" ca="1" si="3031">VLOOKUP(INDIRECT(CHAR(39)&amp;$A1541&amp;CHAR(39)&amp;"!r2c"&amp;$C1541,0),variables,2,0)</f>
        <v>10829</v>
      </c>
      <c r="H1541" s="4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8" t="s">
        <v>289</v>
      </c>
      <c r="B1542" s="38">
        <f t="shared" si="2998"/>
        <v>15</v>
      </c>
      <c r="C1542" s="38">
        <f t="shared" si="2966"/>
        <v>85</v>
      </c>
      <c r="E1542" s="38">
        <f t="shared" ref="E1542" si="3032">plan_id</f>
        <v>1536</v>
      </c>
      <c r="F1542" s="38">
        <f t="shared" ca="1" si="3026"/>
        <v>2012</v>
      </c>
      <c r="G1542" s="38">
        <f t="shared" ref="G1542" ca="1" si="3033">VLOOKUP(INDIRECT(CHAR(39)&amp;$A1542&amp;CHAR(39)&amp;"!r2c"&amp;$C1542,0),variables,2,0)</f>
        <v>10823</v>
      </c>
      <c r="H1542" s="4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8" t="s">
        <v>289</v>
      </c>
      <c r="B1543" s="38">
        <f t="shared" si="2998"/>
        <v>15</v>
      </c>
      <c r="C1543" s="38">
        <f t="shared" si="2966"/>
        <v>86</v>
      </c>
      <c r="E1543" s="38">
        <f t="shared" ref="E1543" si="3034">plan_id</f>
        <v>1536</v>
      </c>
      <c r="F1543" s="38">
        <f t="shared" ca="1" si="3026"/>
        <v>2012</v>
      </c>
      <c r="G1543" s="38">
        <f t="shared" ref="G1543" ca="1" si="3035">VLOOKUP(INDIRECT(CHAR(39)&amp;$A1543&amp;CHAR(39)&amp;"!r2c"&amp;$C1543,0),variables,2,0)</f>
        <v>10798</v>
      </c>
      <c r="H1543" s="4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8" t="s">
        <v>289</v>
      </c>
      <c r="B1544" s="38">
        <f t="shared" si="2998"/>
        <v>15</v>
      </c>
      <c r="C1544" s="38">
        <f t="shared" si="2966"/>
        <v>87</v>
      </c>
      <c r="E1544" s="38">
        <f t="shared" ref="E1544" si="3036">plan_id</f>
        <v>1536</v>
      </c>
      <c r="F1544" s="38">
        <f t="shared" ca="1" si="3026"/>
        <v>2012</v>
      </c>
      <c r="G1544" s="38">
        <f t="shared" ref="G1544" ca="1" si="3037">VLOOKUP(INDIRECT(CHAR(39)&amp;$A1544&amp;CHAR(39)&amp;"!r2c"&amp;$C1544,0),variables,2,0)</f>
        <v>10799</v>
      </c>
      <c r="H1544" s="4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38" t="s">
        <v>289</v>
      </c>
      <c r="B1545" s="38">
        <f t="shared" si="2998"/>
        <v>15</v>
      </c>
      <c r="C1545" s="38">
        <f t="shared" si="2966"/>
        <v>88</v>
      </c>
      <c r="E1545" s="38">
        <f t="shared" ref="E1545" si="3038">plan_id</f>
        <v>1536</v>
      </c>
      <c r="F1545" s="38">
        <f t="shared" ca="1" si="3026"/>
        <v>2012</v>
      </c>
      <c r="G1545" s="38">
        <f t="shared" ref="G1545" ca="1" si="3039">VLOOKUP(INDIRECT(CHAR(39)&amp;$A1545&amp;CHAR(39)&amp;"!r2c"&amp;$C1545,0),variables,2,0)</f>
        <v>10800</v>
      </c>
      <c r="H1545" s="4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38" t="s">
        <v>289</v>
      </c>
      <c r="B1546" s="38">
        <f t="shared" si="2998"/>
        <v>15</v>
      </c>
      <c r="C1546" s="38">
        <f t="shared" si="2966"/>
        <v>89</v>
      </c>
      <c r="E1546" s="38">
        <f t="shared" ref="E1546" si="3040">plan_id</f>
        <v>1536</v>
      </c>
      <c r="F1546" s="38">
        <f t="shared" ca="1" si="3026"/>
        <v>2012</v>
      </c>
      <c r="G1546" s="38">
        <f t="shared" ref="G1546" ca="1" si="3041">VLOOKUP(INDIRECT(CHAR(39)&amp;$A1546&amp;CHAR(39)&amp;"!r2c"&amp;$C1546,0),variables,2,0)</f>
        <v>10824</v>
      </c>
      <c r="H1546" s="4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38" t="s">
        <v>289</v>
      </c>
      <c r="B1547" s="38">
        <f t="shared" si="2998"/>
        <v>15</v>
      </c>
      <c r="C1547" s="38">
        <f t="shared" si="2966"/>
        <v>90</v>
      </c>
      <c r="E1547" s="38">
        <f t="shared" ref="E1547" si="3042">plan_id</f>
        <v>1536</v>
      </c>
      <c r="F1547" s="38">
        <f t="shared" ca="1" si="3026"/>
        <v>2012</v>
      </c>
      <c r="G1547" s="38">
        <f t="shared" ref="G1547" ca="1" si="3043">VLOOKUP(INDIRECT(CHAR(39)&amp;$A1547&amp;CHAR(39)&amp;"!r2c"&amp;$C1547,0),variables,2,0)</f>
        <v>10825</v>
      </c>
      <c r="H1547" s="4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8" t="s">
        <v>289</v>
      </c>
      <c r="B1548" s="38">
        <f t="shared" si="2998"/>
        <v>15</v>
      </c>
      <c r="C1548" s="38">
        <f t="shared" si="2966"/>
        <v>91</v>
      </c>
      <c r="E1548" s="38">
        <f t="shared" ref="E1548" si="3044">plan_id</f>
        <v>1536</v>
      </c>
      <c r="F1548" s="38">
        <f t="shared" ca="1" si="3026"/>
        <v>2012</v>
      </c>
      <c r="G1548" s="38">
        <f t="shared" ref="G1548" ca="1" si="3045">VLOOKUP(INDIRECT(CHAR(39)&amp;$A1548&amp;CHAR(39)&amp;"!r2c"&amp;$C1548,0),variables,2,0)</f>
        <v>10826</v>
      </c>
      <c r="H1548" s="4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8" t="s">
        <v>289</v>
      </c>
      <c r="B1549" s="38">
        <f t="shared" si="2998"/>
        <v>15</v>
      </c>
      <c r="C1549" s="38">
        <f t="shared" si="2966"/>
        <v>92</v>
      </c>
      <c r="E1549" s="38">
        <f t="shared" ref="E1549" si="3046">plan_id</f>
        <v>1536</v>
      </c>
      <c r="F1549" s="38">
        <f t="shared" ca="1" si="3026"/>
        <v>2012</v>
      </c>
      <c r="G1549" s="38">
        <f t="shared" ref="G1549" ca="1" si="3047">VLOOKUP(INDIRECT(CHAR(39)&amp;$A1549&amp;CHAR(39)&amp;"!r2c"&amp;$C1549,0),variables,2,0)</f>
        <v>10828</v>
      </c>
      <c r="H1549" s="4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8" t="s">
        <v>289</v>
      </c>
      <c r="B1550" s="38">
        <f t="shared" si="2998"/>
        <v>15</v>
      </c>
      <c r="C1550" s="38">
        <f t="shared" si="2966"/>
        <v>93</v>
      </c>
      <c r="E1550" s="38">
        <f t="shared" ref="E1550" si="3048">plan_id</f>
        <v>1536</v>
      </c>
      <c r="F1550" s="38">
        <f t="shared" ca="1" si="3026"/>
        <v>2012</v>
      </c>
      <c r="G1550" s="38">
        <f t="shared" ref="G1550" ca="1" si="3049">VLOOKUP(INDIRECT(CHAR(39)&amp;$A1550&amp;CHAR(39)&amp;"!r2c"&amp;$C1550,0),variables,2,0)</f>
        <v>10827</v>
      </c>
      <c r="H1550" s="4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8" t="s">
        <v>289</v>
      </c>
      <c r="B1551" s="38">
        <f t="shared" ref="B1551:B1614" si="3050">B1486+1</f>
        <v>16</v>
      </c>
      <c r="C1551" s="38">
        <f t="shared" si="2966"/>
        <v>3</v>
      </c>
      <c r="E1551" s="38">
        <f t="shared" ref="E1551" si="3051">plan_id</f>
        <v>1536</v>
      </c>
      <c r="F1551" s="38">
        <f t="shared" ca="1" si="3026"/>
        <v>2013</v>
      </c>
      <c r="G1551" s="38">
        <f t="shared" ref="G1551" ca="1" si="3052">VLOOKUP(INDIRECT(CHAR(39)&amp;$A1551&amp;CHAR(39)&amp;"!r2c"&amp;$C1551,0),variables,2,0)</f>
        <v>10703</v>
      </c>
      <c r="H1551" s="4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38" t="s">
        <v>289</v>
      </c>
      <c r="B1552" s="38">
        <f t="shared" si="3050"/>
        <v>16</v>
      </c>
      <c r="C1552" s="38">
        <f t="shared" si="2966"/>
        <v>4</v>
      </c>
      <c r="E1552" s="38">
        <f t="shared" ref="E1552" si="3053">plan_id</f>
        <v>1536</v>
      </c>
      <c r="F1552" s="38">
        <f t="shared" ca="1" si="3026"/>
        <v>2013</v>
      </c>
      <c r="G1552" s="38">
        <f t="shared" ref="G1552" ca="1" si="3054">VLOOKUP(INDIRECT(CHAR(39)&amp;$A1552&amp;CHAR(39)&amp;"!r2c"&amp;$C1552,0),variables,2,0)</f>
        <v>10845</v>
      </c>
      <c r="H1552" s="41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THE SEGAL COMPANY</v>
      </c>
    </row>
    <row r="1553" spans="1:8" x14ac:dyDescent="0.3">
      <c r="A1553" s="38" t="s">
        <v>289</v>
      </c>
      <c r="B1553" s="38">
        <f t="shared" si="3050"/>
        <v>16</v>
      </c>
      <c r="C1553" s="38">
        <f t="shared" si="2966"/>
        <v>5</v>
      </c>
      <c r="E1553" s="38">
        <f t="shared" ref="E1553" si="3055">plan_id</f>
        <v>1536</v>
      </c>
      <c r="F1553" s="38">
        <f t="shared" ca="1" si="3026"/>
        <v>2013</v>
      </c>
      <c r="G1553" s="38">
        <f t="shared" ref="G1553" ca="1" si="3056">VLOOKUP(INDIRECT(CHAR(39)&amp;$A1553&amp;CHAR(39)&amp;"!r2c"&amp;$C1553,0),variables,2,0)</f>
        <v>10924</v>
      </c>
      <c r="H1553" s="4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0.1038</v>
      </c>
    </row>
    <row r="1554" spans="1:8" x14ac:dyDescent="0.3">
      <c r="A1554" s="38" t="s">
        <v>289</v>
      </c>
      <c r="B1554" s="38">
        <f t="shared" si="3050"/>
        <v>16</v>
      </c>
      <c r="C1554" s="38">
        <f t="shared" si="2966"/>
        <v>6</v>
      </c>
      <c r="E1554" s="38">
        <f t="shared" ref="E1554" si="3057">plan_id</f>
        <v>1536</v>
      </c>
      <c r="F1554" s="38">
        <f t="shared" ca="1" si="3026"/>
        <v>2013</v>
      </c>
      <c r="G1554" s="38">
        <f t="shared" ref="G1554" ca="1" si="3058">VLOOKUP(INDIRECT(CHAR(39)&amp;$A1554&amp;CHAR(39)&amp;"!r2c"&amp;$C1554,0),variables,2,0)</f>
        <v>10925</v>
      </c>
      <c r="H1554" s="4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4.0200000000000007E-2</v>
      </c>
    </row>
    <row r="1555" spans="1:8" x14ac:dyDescent="0.3">
      <c r="A1555" s="38" t="s">
        <v>289</v>
      </c>
      <c r="B1555" s="38">
        <f t="shared" si="3050"/>
        <v>16</v>
      </c>
      <c r="C1555" s="38">
        <f t="shared" si="2966"/>
        <v>7</v>
      </c>
      <c r="E1555" s="38">
        <f t="shared" ref="E1555" si="3059">plan_id</f>
        <v>1536</v>
      </c>
      <c r="F1555" s="38">
        <f t="shared" ca="1" si="3026"/>
        <v>2013</v>
      </c>
      <c r="G1555" s="38">
        <f t="shared" ref="G1555" ca="1" si="3060">VLOOKUP(INDIRECT(CHAR(39)&amp;$A1555&amp;CHAR(39)&amp;"!r2c"&amp;$C1555,0),variables,2,0)</f>
        <v>10926</v>
      </c>
      <c r="H1555" s="4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6.4899999999999999E-2</v>
      </c>
    </row>
    <row r="1556" spans="1:8" x14ac:dyDescent="0.3">
      <c r="A1556" s="38" t="s">
        <v>289</v>
      </c>
      <c r="B1556" s="38">
        <f t="shared" si="3050"/>
        <v>16</v>
      </c>
      <c r="C1556" s="38">
        <f t="shared" si="2966"/>
        <v>8</v>
      </c>
      <c r="E1556" s="38">
        <f t="shared" ref="E1556" si="3061">plan_id</f>
        <v>1536</v>
      </c>
      <c r="F1556" s="38">
        <f t="shared" ca="1" si="3026"/>
        <v>2013</v>
      </c>
      <c r="G1556" s="38">
        <f t="shared" ref="G1556" ca="1" si="3062">VLOOKUP(INDIRECT(CHAR(39)&amp;$A1556&amp;CHAR(39)&amp;"!r2c"&amp;$C1556,0),variables,2,0)</f>
        <v>10704</v>
      </c>
      <c r="H1556" s="4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72144515</v>
      </c>
    </row>
    <row r="1557" spans="1:8" x14ac:dyDescent="0.3">
      <c r="A1557" s="38" t="s">
        <v>289</v>
      </c>
      <c r="B1557" s="38">
        <f t="shared" si="3050"/>
        <v>16</v>
      </c>
      <c r="C1557" s="38">
        <f t="shared" si="2966"/>
        <v>9</v>
      </c>
      <c r="E1557" s="38">
        <f t="shared" ref="E1557" si="3063">plan_id</f>
        <v>1536</v>
      </c>
      <c r="F1557" s="38">
        <f t="shared" ca="1" si="3026"/>
        <v>2013</v>
      </c>
      <c r="G1557" s="38">
        <f t="shared" ref="G1557" ca="1" si="3064">VLOOKUP(INDIRECT(CHAR(39)&amp;$A1557&amp;CHAR(39)&amp;"!r2c"&amp;$C1557,0),variables,2,0)</f>
        <v>10928</v>
      </c>
      <c r="H1557" s="4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8.1199999999999994E-2</v>
      </c>
    </row>
    <row r="1558" spans="1:8" x14ac:dyDescent="0.3">
      <c r="A1558" s="38" t="s">
        <v>289</v>
      </c>
      <c r="B1558" s="38">
        <f t="shared" si="3050"/>
        <v>16</v>
      </c>
      <c r="C1558" s="38">
        <f t="shared" si="2966"/>
        <v>10</v>
      </c>
      <c r="E1558" s="38">
        <f t="shared" ref="E1558" si="3065">plan_id</f>
        <v>1536</v>
      </c>
      <c r="F1558" s="38">
        <f t="shared" ca="1" si="3026"/>
        <v>2013</v>
      </c>
      <c r="G1558" s="38">
        <f t="shared" ref="G1558" ca="1" si="3066">VLOOKUP(INDIRECT(CHAR(39)&amp;$A1558&amp;CHAR(39)&amp;"!r2c"&amp;$C1558,0),variables,2,0)</f>
        <v>10929</v>
      </c>
      <c r="H1558" s="4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8.1199999999999994E-2</v>
      </c>
    </row>
    <row r="1559" spans="1:8" x14ac:dyDescent="0.3">
      <c r="A1559" s="38" t="s">
        <v>289</v>
      </c>
      <c r="B1559" s="38">
        <f t="shared" si="3050"/>
        <v>16</v>
      </c>
      <c r="C1559" s="38">
        <f t="shared" si="2966"/>
        <v>11</v>
      </c>
      <c r="E1559" s="38">
        <f t="shared" ref="E1559" si="3067">plan_id</f>
        <v>1536</v>
      </c>
      <c r="F1559" s="38">
        <f t="shared" ca="1" si="3026"/>
        <v>2013</v>
      </c>
      <c r="G1559" s="38">
        <f t="shared" ref="G1559" ca="1" si="3068">VLOOKUP(INDIRECT(CHAR(39)&amp;$A1559&amp;CHAR(39)&amp;"!r2c"&amp;$C1559,0),variables,2,0)</f>
        <v>10930</v>
      </c>
      <c r="H1559" s="4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8" t="s">
        <v>289</v>
      </c>
      <c r="B1560" s="38">
        <f t="shared" si="3050"/>
        <v>16</v>
      </c>
      <c r="C1560" s="38">
        <f t="shared" si="2966"/>
        <v>12</v>
      </c>
      <c r="E1560" s="38">
        <f t="shared" ref="E1560" si="3069">plan_id</f>
        <v>1536</v>
      </c>
      <c r="F1560" s="38">
        <f t="shared" ca="1" si="3026"/>
        <v>2013</v>
      </c>
      <c r="G1560" s="38">
        <f t="shared" ref="G1560" ca="1" si="3070">VLOOKUP(INDIRECT(CHAR(39)&amp;$A1560&amp;CHAR(39)&amp;"!r2c"&amp;$C1560,0),variables,2,0)</f>
        <v>10705</v>
      </c>
      <c r="H1560" s="4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46815060</v>
      </c>
    </row>
    <row r="1561" spans="1:8" x14ac:dyDescent="0.3">
      <c r="A1561" s="38" t="s">
        <v>289</v>
      </c>
      <c r="B1561" s="38">
        <f t="shared" si="3050"/>
        <v>16</v>
      </c>
      <c r="C1561" s="38">
        <f t="shared" si="2966"/>
        <v>13</v>
      </c>
      <c r="E1561" s="38">
        <f t="shared" ref="E1561" si="3071">plan_id</f>
        <v>1536</v>
      </c>
      <c r="F1561" s="38">
        <f t="shared" ca="1" si="3026"/>
        <v>2013</v>
      </c>
      <c r="G1561" s="38">
        <f t="shared" ref="G1561" ca="1" si="3072">VLOOKUP(INDIRECT(CHAR(39)&amp;$A1561&amp;CHAR(39)&amp;"!r2c"&amp;$C1561,0),variables,2,0)</f>
        <v>10842</v>
      </c>
      <c r="H1561" s="4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48846796</v>
      </c>
    </row>
    <row r="1562" spans="1:8" x14ac:dyDescent="0.3">
      <c r="A1562" s="38" t="s">
        <v>289</v>
      </c>
      <c r="B1562" s="38">
        <f t="shared" si="3050"/>
        <v>16</v>
      </c>
      <c r="C1562" s="38">
        <f t="shared" si="2966"/>
        <v>14</v>
      </c>
      <c r="E1562" s="38">
        <f t="shared" ref="E1562" si="3073">plan_id</f>
        <v>1536</v>
      </c>
      <c r="F1562" s="38">
        <f t="shared" ca="1" si="3026"/>
        <v>2013</v>
      </c>
      <c r="G1562" s="38">
        <f t="shared" ref="G1562" ca="1" si="3074">VLOOKUP(INDIRECT(CHAR(39)&amp;$A1562&amp;CHAR(39)&amp;"!r2c"&amp;$C1562,0),variables,2,0)</f>
        <v>10843</v>
      </c>
      <c r="H1562" s="41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Main system- 6.12-7.12%; Judges- 16.52-17.52%; National guard- 6.5-7.0%; Law enforcement with prior main service- 9.31-9.81%; Law enforcement without prior main service- 7.43-7.93%</v>
      </c>
    </row>
    <row r="1563" spans="1:8" x14ac:dyDescent="0.3">
      <c r="A1563" s="38" t="s">
        <v>289</v>
      </c>
      <c r="B1563" s="38">
        <f t="shared" si="3050"/>
        <v>16</v>
      </c>
      <c r="C1563" s="38">
        <f t="shared" si="2966"/>
        <v>15</v>
      </c>
      <c r="E1563" s="38">
        <f t="shared" ref="E1563" si="3075">plan_id</f>
        <v>1536</v>
      </c>
      <c r="F1563" s="38">
        <f t="shared" ca="1" si="3026"/>
        <v>2013</v>
      </c>
      <c r="G1563" s="38">
        <f t="shared" ref="G1563" ca="1" si="3076">VLOOKUP(INDIRECT(CHAR(39)&amp;$A1563&amp;CHAR(39)&amp;"!r2c"&amp;$C1563,0),variables,2,0)</f>
        <v>10931</v>
      </c>
      <c r="H1563" s="4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8" t="s">
        <v>289</v>
      </c>
      <c r="B1564" s="38">
        <f t="shared" si="3050"/>
        <v>16</v>
      </c>
      <c r="C1564" s="38">
        <f t="shared" si="2966"/>
        <v>16</v>
      </c>
      <c r="E1564" s="38">
        <f t="shared" ref="E1564" si="3077">plan_id</f>
        <v>1536</v>
      </c>
      <c r="F1564" s="38">
        <f t="shared" ca="1" si="3026"/>
        <v>2013</v>
      </c>
      <c r="G1564" s="38">
        <f t="shared" ref="G1564" ca="1" si="3078">VLOOKUP(INDIRECT(CHAR(39)&amp;$A1564&amp;CHAR(39)&amp;"!r2c"&amp;$C1564,0),variables,2,0)</f>
        <v>10932</v>
      </c>
      <c r="H1564" s="4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8" t="s">
        <v>289</v>
      </c>
      <c r="B1565" s="38">
        <f t="shared" si="3050"/>
        <v>16</v>
      </c>
      <c r="C1565" s="38">
        <f t="shared" si="2966"/>
        <v>17</v>
      </c>
      <c r="E1565" s="38">
        <f t="shared" ref="E1565" si="3079">plan_id</f>
        <v>1536</v>
      </c>
      <c r="F1565" s="38">
        <f t="shared" ca="1" si="3026"/>
        <v>2013</v>
      </c>
      <c r="G1565" s="38">
        <f t="shared" ref="G1565" ca="1" si="3080">VLOOKUP(INDIRECT(CHAR(39)&amp;$A1565&amp;CHAR(39)&amp;"!r2c"&amp;$C1565,0),variables,2,0)</f>
        <v>10933</v>
      </c>
      <c r="H1565" s="4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0.12139999999999999</v>
      </c>
    </row>
    <row r="1566" spans="1:8" x14ac:dyDescent="0.3">
      <c r="A1566" s="38" t="s">
        <v>289</v>
      </c>
      <c r="B1566" s="38">
        <f t="shared" si="3050"/>
        <v>16</v>
      </c>
      <c r="C1566" s="38">
        <f t="shared" si="2966"/>
        <v>18</v>
      </c>
      <c r="E1566" s="38">
        <f t="shared" ref="E1566" si="3081">plan_id</f>
        <v>1536</v>
      </c>
      <c r="F1566" s="38">
        <f t="shared" ca="1" si="3026"/>
        <v>2013</v>
      </c>
      <c r="G1566" s="38">
        <f t="shared" ref="G1566" ca="1" si="3082">VLOOKUP(INDIRECT(CHAR(39)&amp;$A1566&amp;CHAR(39)&amp;"!r2c"&amp;$C1566,0),variables,2,0)</f>
        <v>10934</v>
      </c>
      <c r="H1566" s="4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6.4899999999999999E-2</v>
      </c>
    </row>
    <row r="1567" spans="1:8" x14ac:dyDescent="0.3">
      <c r="A1567" s="38" t="s">
        <v>289</v>
      </c>
      <c r="B1567" s="38">
        <f t="shared" si="3050"/>
        <v>16</v>
      </c>
      <c r="C1567" s="38">
        <f t="shared" si="2966"/>
        <v>19</v>
      </c>
      <c r="E1567" s="38">
        <f t="shared" ref="E1567" si="3083">plan_id</f>
        <v>1536</v>
      </c>
      <c r="F1567" s="38">
        <f t="shared" ca="1" si="3026"/>
        <v>2013</v>
      </c>
      <c r="G1567" s="38">
        <f t="shared" ref="G1567" ca="1" si="3084">VLOOKUP(INDIRECT(CHAR(39)&amp;$A1567&amp;CHAR(39)&amp;"!r2c"&amp;$C1567,0),variables,2,0)</f>
        <v>10935</v>
      </c>
      <c r="H1567" s="41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38" t="s">
        <v>289</v>
      </c>
      <c r="B1568" s="38">
        <f t="shared" si="3050"/>
        <v>16</v>
      </c>
      <c r="C1568" s="38">
        <f t="shared" si="2966"/>
        <v>20</v>
      </c>
      <c r="E1568" s="38">
        <f t="shared" ref="E1568" si="3085">plan_id</f>
        <v>1536</v>
      </c>
      <c r="F1568" s="38">
        <f t="shared" ca="1" si="3026"/>
        <v>2013</v>
      </c>
      <c r="G1568" s="38">
        <f t="shared" ref="G1568" ca="1" si="3086">VLOOKUP(INDIRECT(CHAR(39)&amp;$A1568&amp;CHAR(39)&amp;"!r2c"&amp;$C1568,0),variables,2,0)</f>
        <v>10937</v>
      </c>
      <c r="H1568" s="4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8" t="s">
        <v>289</v>
      </c>
      <c r="B1569" s="38">
        <f t="shared" si="3050"/>
        <v>16</v>
      </c>
      <c r="C1569" s="38">
        <f t="shared" si="2966"/>
        <v>21</v>
      </c>
      <c r="E1569" s="38">
        <f t="shared" ref="E1569" si="3087">plan_id</f>
        <v>1536</v>
      </c>
      <c r="F1569" s="38">
        <f t="shared" ca="1" si="3026"/>
        <v>2013</v>
      </c>
      <c r="G1569" s="38">
        <f t="shared" ref="G1569" ca="1" si="3088">VLOOKUP(INDIRECT(CHAR(39)&amp;$A1569&amp;CHAR(39)&amp;"!r2c"&amp;$C1569,0),variables,2,0)</f>
        <v>10938</v>
      </c>
      <c r="H1569" s="4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8" t="s">
        <v>289</v>
      </c>
      <c r="B1570" s="38">
        <f t="shared" si="3050"/>
        <v>16</v>
      </c>
      <c r="C1570" s="38">
        <f t="shared" si="2966"/>
        <v>22</v>
      </c>
      <c r="E1570" s="38">
        <f t="shared" ref="E1570" si="3089">plan_id</f>
        <v>1536</v>
      </c>
      <c r="F1570" s="38">
        <f t="shared" ca="1" si="3026"/>
        <v>2013</v>
      </c>
      <c r="G1570" s="38">
        <f t="shared" ref="G1570" ca="1" si="3090">VLOOKUP(INDIRECT(CHAR(39)&amp;$A1570&amp;CHAR(39)&amp;"!r2c"&amp;$C1570,0),variables,2,0)</f>
        <v>11007</v>
      </c>
      <c r="H1570" s="4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Main System,National Guard and law enforcement:2% of FAC times service; Judges:3.5% of FAC for first 10 yrs of service,2.8%-next 10 yrs,1.25% - excess of 20 yrs</v>
      </c>
    </row>
    <row r="1571" spans="1:8" x14ac:dyDescent="0.3">
      <c r="A1571" s="38" t="s">
        <v>289</v>
      </c>
      <c r="B1571" s="38">
        <f t="shared" si="3050"/>
        <v>16</v>
      </c>
      <c r="C1571" s="38">
        <f t="shared" si="2966"/>
        <v>23</v>
      </c>
      <c r="E1571" s="38">
        <f t="shared" ref="E1571" si="3091">plan_id</f>
        <v>1536</v>
      </c>
      <c r="F1571" s="38">
        <f t="shared" ca="1" si="3026"/>
        <v>2013</v>
      </c>
      <c r="G1571" s="38">
        <f t="shared" ref="G1571" ca="1" si="3092">VLOOKUP(INDIRECT(CHAR(39)&amp;$A1571&amp;CHAR(39)&amp;"!r2c"&amp;$C1571,0),variables,2,0)</f>
        <v>10941</v>
      </c>
      <c r="H1571" s="41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</v>
      </c>
    </row>
    <row r="1572" spans="1:8" x14ac:dyDescent="0.3">
      <c r="A1572" s="38" t="s">
        <v>289</v>
      </c>
      <c r="B1572" s="38">
        <f t="shared" si="3050"/>
        <v>16</v>
      </c>
      <c r="C1572" s="38">
        <f t="shared" si="2966"/>
        <v>24</v>
      </c>
      <c r="E1572" s="38">
        <f t="shared" ref="E1572" si="3093">plan_id</f>
        <v>1536</v>
      </c>
      <c r="F1572" s="38">
        <f t="shared" ca="1" si="3026"/>
        <v>2013</v>
      </c>
      <c r="G1572" s="38">
        <f t="shared" ref="G1572" ca="1" si="3094">VLOOKUP(INDIRECT(CHAR(39)&amp;$A1572&amp;CHAR(39)&amp;"!r2c"&amp;$C1572,0),variables,2,0)</f>
        <v>10942</v>
      </c>
      <c r="H1572" s="41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38" t="s">
        <v>289</v>
      </c>
      <c r="B1573" s="38">
        <f t="shared" si="3050"/>
        <v>16</v>
      </c>
      <c r="C1573" s="38">
        <f t="shared" si="2966"/>
        <v>25</v>
      </c>
      <c r="E1573" s="38">
        <f t="shared" ref="E1573" si="3095">plan_id</f>
        <v>1536</v>
      </c>
      <c r="F1573" s="38">
        <f t="shared" ca="1" si="3026"/>
        <v>2013</v>
      </c>
      <c r="G1573" s="38">
        <f t="shared" ref="G1573" ca="1" si="3096">VLOOKUP(INDIRECT(CHAR(39)&amp;$A1573&amp;CHAR(39)&amp;"!r2c"&amp;$C1573,0),variables,2,0)</f>
        <v>10701</v>
      </c>
      <c r="H1573" s="4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8" t="s">
        <v>289</v>
      </c>
      <c r="B1574" s="38">
        <f t="shared" si="3050"/>
        <v>16</v>
      </c>
      <c r="C1574" s="38">
        <f t="shared" si="2966"/>
        <v>26</v>
      </c>
      <c r="E1574" s="38">
        <f t="shared" ref="E1574" si="3097">plan_id</f>
        <v>1536</v>
      </c>
      <c r="F1574" s="38">
        <f t="shared" ca="1" si="3026"/>
        <v>2013</v>
      </c>
      <c r="G1574" s="38">
        <f t="shared" ref="G1574" ca="1" si="3098">VLOOKUP(INDIRECT(CHAR(39)&amp;$A1574&amp;CHAR(39)&amp;"!r2c"&amp;$C1574,0),variables,2,0)</f>
        <v>10702</v>
      </c>
      <c r="H1574" s="4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8" t="s">
        <v>289</v>
      </c>
      <c r="B1575" s="38">
        <f t="shared" si="3050"/>
        <v>16</v>
      </c>
      <c r="C1575" s="38">
        <f t="shared" ref="C1575:C1638" si="3099">C1484</f>
        <v>27</v>
      </c>
      <c r="E1575" s="38">
        <f t="shared" ref="E1575" si="3100">plan_id</f>
        <v>1536</v>
      </c>
      <c r="F1575" s="38">
        <f t="shared" ca="1" si="3026"/>
        <v>2013</v>
      </c>
      <c r="G1575" s="38">
        <f t="shared" ref="G1575" ca="1" si="3101">VLOOKUP(INDIRECT(CHAR(39)&amp;$A1575&amp;CHAR(39)&amp;"!r2c"&amp;$C1575,0),variables,2,0)</f>
        <v>10943</v>
      </c>
      <c r="H1575" s="4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8" t="s">
        <v>289</v>
      </c>
      <c r="B1576" s="38">
        <f t="shared" si="3050"/>
        <v>16</v>
      </c>
      <c r="C1576" s="38">
        <f t="shared" si="3099"/>
        <v>28</v>
      </c>
      <c r="E1576" s="38">
        <f t="shared" ref="E1576" si="3102">plan_id</f>
        <v>1536</v>
      </c>
      <c r="F1576" s="38">
        <f t="shared" ca="1" si="3026"/>
        <v>2013</v>
      </c>
      <c r="G1576" s="38">
        <f t="shared" ref="G1576" ca="1" si="3103">VLOOKUP(INDIRECT(CHAR(39)&amp;$A1576&amp;CHAR(39)&amp;"!r2c"&amp;$C1576,0),variables,2,0)</f>
        <v>10944</v>
      </c>
      <c r="H1576" s="41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38" t="s">
        <v>289</v>
      </c>
      <c r="B1577" s="38">
        <f t="shared" si="3050"/>
        <v>16</v>
      </c>
      <c r="C1577" s="38">
        <f t="shared" si="3099"/>
        <v>29</v>
      </c>
      <c r="E1577" s="38">
        <f t="shared" ref="E1577" si="3104">plan_id</f>
        <v>1536</v>
      </c>
      <c r="F1577" s="38">
        <f t="shared" ca="1" si="3026"/>
        <v>2013</v>
      </c>
      <c r="G1577" s="38">
        <f t="shared" ref="G1577" ca="1" si="3105">VLOOKUP(INDIRECT(CHAR(39)&amp;$A1577&amp;CHAR(39)&amp;"!r2c"&amp;$C1577,0),variables,2,0)</f>
        <v>10945</v>
      </c>
      <c r="H1577" s="4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38" t="s">
        <v>289</v>
      </c>
      <c r="B1578" s="38">
        <f t="shared" si="3050"/>
        <v>16</v>
      </c>
      <c r="C1578" s="38">
        <f t="shared" si="3099"/>
        <v>30</v>
      </c>
      <c r="E1578" s="38">
        <f t="shared" ref="E1578" si="3106">plan_id</f>
        <v>1536</v>
      </c>
      <c r="F1578" s="38">
        <f t="shared" ca="1" si="3026"/>
        <v>2013</v>
      </c>
      <c r="G1578" s="38">
        <f t="shared" ref="G1578" ca="1" si="3107">VLOOKUP(INDIRECT(CHAR(39)&amp;$A1578&amp;CHAR(39)&amp;"!r2c"&amp;$C1578,0),variables,2,0)</f>
        <v>10947</v>
      </c>
      <c r="H1578" s="4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8" t="s">
        <v>289</v>
      </c>
      <c r="B1579" s="38">
        <f t="shared" si="3050"/>
        <v>16</v>
      </c>
      <c r="C1579" s="38">
        <f t="shared" si="3099"/>
        <v>31</v>
      </c>
      <c r="E1579" s="38">
        <f t="shared" ref="E1579" si="3108">plan_id</f>
        <v>1536</v>
      </c>
      <c r="F1579" s="38">
        <f t="shared" ca="1" si="3026"/>
        <v>2013</v>
      </c>
      <c r="G1579" s="38">
        <f t="shared" ref="G1579" ca="1" si="3109">VLOOKUP(INDIRECT(CHAR(39)&amp;$A1579&amp;CHAR(39)&amp;"!r2c"&amp;$C1579,0),variables,2,0)</f>
        <v>10948</v>
      </c>
      <c r="H1579" s="41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38" t="s">
        <v>289</v>
      </c>
      <c r="B1580" s="38">
        <f t="shared" si="3050"/>
        <v>16</v>
      </c>
      <c r="C1580" s="38">
        <f t="shared" si="3099"/>
        <v>32</v>
      </c>
      <c r="E1580" s="38">
        <f t="shared" ref="E1580" si="3110">plan_id</f>
        <v>1536</v>
      </c>
      <c r="F1580" s="38">
        <f t="shared" ca="1" si="3026"/>
        <v>2013</v>
      </c>
      <c r="G1580" s="38">
        <f t="shared" ref="G1580" ca="1" si="3111">VLOOKUP(INDIRECT(CHAR(39)&amp;$A1580&amp;CHAR(39)&amp;"!r2c"&amp;$C1580,0),variables,2,0)</f>
        <v>10949</v>
      </c>
      <c r="H1580" s="41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38" t="s">
        <v>289</v>
      </c>
      <c r="B1581" s="38">
        <f t="shared" si="3050"/>
        <v>16</v>
      </c>
      <c r="C1581" s="38">
        <f t="shared" si="3099"/>
        <v>33</v>
      </c>
      <c r="E1581" s="38">
        <f t="shared" ref="E1581" si="3112">plan_id</f>
        <v>1536</v>
      </c>
      <c r="F1581" s="38">
        <f t="shared" ca="1" si="3026"/>
        <v>2013</v>
      </c>
      <c r="G1581" s="38">
        <f t="shared" ref="G1581" ca="1" si="3113">VLOOKUP(INDIRECT(CHAR(39)&amp;$A1581&amp;CHAR(39)&amp;"!r2c"&amp;$C1581,0),variables,2,0)</f>
        <v>10951</v>
      </c>
      <c r="H1581" s="41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38" t="s">
        <v>289</v>
      </c>
      <c r="B1582" s="38">
        <f t="shared" si="3050"/>
        <v>16</v>
      </c>
      <c r="C1582" s="38">
        <f t="shared" si="3099"/>
        <v>34</v>
      </c>
      <c r="E1582" s="38">
        <f t="shared" ref="E1582" si="3114">plan_id</f>
        <v>1536</v>
      </c>
      <c r="F1582" s="38">
        <f t="shared" ca="1" si="3026"/>
        <v>2013</v>
      </c>
      <c r="G1582" s="38">
        <f t="shared" ref="G1582" ca="1" si="3115">VLOOKUP(INDIRECT(CHAR(39)&amp;$A1582&amp;CHAR(39)&amp;"!r2c"&amp;$C1582,0),variables,2,0)</f>
        <v>10950</v>
      </c>
      <c r="H1582" s="4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38" t="s">
        <v>289</v>
      </c>
      <c r="B1583" s="38">
        <f t="shared" si="3050"/>
        <v>16</v>
      </c>
      <c r="C1583" s="38">
        <f t="shared" si="3099"/>
        <v>35</v>
      </c>
      <c r="E1583" s="38">
        <f t="shared" ref="E1583" si="3116">plan_id</f>
        <v>1536</v>
      </c>
      <c r="F1583" s="38">
        <f t="shared" ca="1" si="3026"/>
        <v>2013</v>
      </c>
      <c r="G1583" s="38">
        <f t="shared" ref="G1583" ca="1" si="3117">VLOOKUP(INDIRECT(CHAR(39)&amp;$A1583&amp;CHAR(39)&amp;"!r2c"&amp;$C1583,0),variables,2,0)</f>
        <v>10954</v>
      </c>
      <c r="H1583" s="4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38" t="s">
        <v>289</v>
      </c>
      <c r="B1584" s="38">
        <f t="shared" si="3050"/>
        <v>16</v>
      </c>
      <c r="C1584" s="38">
        <f t="shared" si="3099"/>
        <v>36</v>
      </c>
      <c r="E1584" s="38">
        <f t="shared" ref="E1584" si="3118">plan_id</f>
        <v>1536</v>
      </c>
      <c r="F1584" s="38">
        <f t="shared" ca="1" si="3026"/>
        <v>2013</v>
      </c>
      <c r="G1584" s="38">
        <f t="shared" ref="G1584" ca="1" si="3119">VLOOKUP(INDIRECT(CHAR(39)&amp;$A1584&amp;CHAR(39)&amp;"!r2c"&amp;$C1584,0),variables,2,0)</f>
        <v>10955</v>
      </c>
      <c r="H1584" s="4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38" t="s">
        <v>289</v>
      </c>
      <c r="B1585" s="38">
        <f t="shared" si="3050"/>
        <v>16</v>
      </c>
      <c r="C1585" s="38">
        <f t="shared" si="3099"/>
        <v>37</v>
      </c>
      <c r="E1585" s="38">
        <f t="shared" ref="E1585" si="3120">plan_id</f>
        <v>1536</v>
      </c>
      <c r="F1585" s="38">
        <f t="shared" ca="1" si="3026"/>
        <v>2013</v>
      </c>
      <c r="G1585" s="38">
        <f t="shared" ref="G1585" ca="1" si="3121">VLOOKUP(INDIRECT(CHAR(39)&amp;$A1585&amp;CHAR(39)&amp;"!r2c"&amp;$C1585,0),variables,2,0)</f>
        <v>10956</v>
      </c>
      <c r="H1585" s="41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4%-4.5%</v>
      </c>
    </row>
    <row r="1586" spans="1:8" x14ac:dyDescent="0.3">
      <c r="A1586" s="38" t="s">
        <v>289</v>
      </c>
      <c r="B1586" s="38">
        <f t="shared" si="3050"/>
        <v>16</v>
      </c>
      <c r="C1586" s="38">
        <f t="shared" si="3099"/>
        <v>38</v>
      </c>
      <c r="E1586" s="38">
        <f t="shared" ref="E1586" si="3122">plan_id</f>
        <v>1536</v>
      </c>
      <c r="F1586" s="38">
        <f t="shared" ca="1" si="3026"/>
        <v>2013</v>
      </c>
      <c r="G1586" s="38">
        <f t="shared" ref="G1586" ca="1" si="3123">VLOOKUP(INDIRECT(CHAR(39)&amp;$A1586&amp;CHAR(39)&amp;"!r2c"&amp;$C1586,0),variables,2,0)</f>
        <v>10959</v>
      </c>
      <c r="H1586" s="41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4.86%-8.25%</v>
      </c>
    </row>
    <row r="1587" spans="1:8" x14ac:dyDescent="0.3">
      <c r="A1587" s="38" t="s">
        <v>289</v>
      </c>
      <c r="B1587" s="38">
        <f t="shared" si="3050"/>
        <v>16</v>
      </c>
      <c r="C1587" s="38">
        <f t="shared" si="3099"/>
        <v>39</v>
      </c>
      <c r="E1587" s="38">
        <f t="shared" ref="E1587" si="3124">plan_id</f>
        <v>1536</v>
      </c>
      <c r="F1587" s="38">
        <f t="shared" ca="1" si="3026"/>
        <v>2013</v>
      </c>
      <c r="G1587" s="38">
        <f t="shared" ref="G1587" ca="1" si="3125">VLOOKUP(INDIRECT(CHAR(39)&amp;$A1587&amp;CHAR(39)&amp;"!r2c"&amp;$C1587,0),variables,2,0)</f>
        <v>10962</v>
      </c>
      <c r="H1587" s="41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no.46-48</v>
      </c>
    </row>
    <row r="1588" spans="1:8" x14ac:dyDescent="0.3">
      <c r="A1588" s="38" t="s">
        <v>289</v>
      </c>
      <c r="B1588" s="38">
        <f t="shared" si="3050"/>
        <v>16</v>
      </c>
      <c r="C1588" s="38">
        <f t="shared" si="3099"/>
        <v>40</v>
      </c>
      <c r="E1588" s="38">
        <f t="shared" ref="E1588" si="3126">plan_id</f>
        <v>1536</v>
      </c>
      <c r="F1588" s="38">
        <f t="shared" ca="1" si="3026"/>
        <v>2013</v>
      </c>
      <c r="G1588" s="38">
        <f t="shared" ref="G1588" ca="1" si="3127">VLOOKUP(INDIRECT(CHAR(39)&amp;$A1588&amp;CHAR(39)&amp;"!r2c"&amp;$C1588,0),variables,2,0)</f>
        <v>10964</v>
      </c>
      <c r="H1588" s="41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no.36</v>
      </c>
    </row>
    <row r="1589" spans="1:8" x14ac:dyDescent="0.3">
      <c r="A1589" s="38" t="s">
        <v>289</v>
      </c>
      <c r="B1589" s="38">
        <f t="shared" si="3050"/>
        <v>16</v>
      </c>
      <c r="C1589" s="38">
        <f t="shared" si="3099"/>
        <v>41</v>
      </c>
      <c r="E1589" s="38">
        <f t="shared" ref="E1589" si="3128">plan_id</f>
        <v>1536</v>
      </c>
      <c r="F1589" s="38">
        <f t="shared" ca="1" si="3026"/>
        <v>2013</v>
      </c>
      <c r="G1589" s="38">
        <f t="shared" ref="G1589" ca="1" si="3129">VLOOKUP(INDIRECT(CHAR(39)&amp;$A1589&amp;CHAR(39)&amp;"!r2c"&amp;$C1589,0),variables,2,0)</f>
        <v>10967</v>
      </c>
      <c r="H1589" s="41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Combined Healthy Mortality Table</v>
      </c>
    </row>
    <row r="1590" spans="1:8" x14ac:dyDescent="0.3">
      <c r="A1590" s="38" t="s">
        <v>289</v>
      </c>
      <c r="B1590" s="38">
        <f t="shared" si="3050"/>
        <v>16</v>
      </c>
      <c r="C1590" s="38">
        <f t="shared" si="3099"/>
        <v>42</v>
      </c>
      <c r="E1590" s="38">
        <f t="shared" ref="E1590" si="3130">plan_id</f>
        <v>1536</v>
      </c>
      <c r="F1590" s="38">
        <f t="shared" ca="1" si="3026"/>
        <v>2013</v>
      </c>
      <c r="G1590" s="38">
        <f t="shared" ref="G1590" ca="1" si="3131">VLOOKUP(INDIRECT(CHAR(39)&amp;$A1590&amp;CHAR(39)&amp;"!r2c"&amp;$C1590,0),variables,2,0)</f>
        <v>10968</v>
      </c>
      <c r="H1590" s="41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RP-2000</v>
      </c>
    </row>
    <row r="1591" spans="1:8" x14ac:dyDescent="0.3">
      <c r="A1591" s="38" t="s">
        <v>289</v>
      </c>
      <c r="B1591" s="38">
        <f t="shared" si="3050"/>
        <v>16</v>
      </c>
      <c r="C1591" s="38">
        <f t="shared" si="3099"/>
        <v>43</v>
      </c>
      <c r="E1591" s="38">
        <f t="shared" ref="E1591" si="3132">plan_id</f>
        <v>1536</v>
      </c>
      <c r="F1591" s="38">
        <f t="shared" ca="1" si="3026"/>
        <v>2013</v>
      </c>
      <c r="G1591" s="38">
        <f t="shared" ref="G1591" ca="1" si="3133">VLOOKUP(INDIRECT(CHAR(39)&amp;$A1591&amp;CHAR(39)&amp;"!r2c"&amp;$C1591,0),variables,2,0)</f>
        <v>10969</v>
      </c>
      <c r="H1591" s="4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8" t="s">
        <v>289</v>
      </c>
      <c r="B1592" s="38">
        <f t="shared" si="3050"/>
        <v>16</v>
      </c>
      <c r="C1592" s="38">
        <f t="shared" si="3099"/>
        <v>44</v>
      </c>
      <c r="E1592" s="38">
        <f t="shared" ref="E1592" si="3134">plan_id</f>
        <v>1536</v>
      </c>
      <c r="F1592" s="38">
        <f t="shared" ca="1" si="3026"/>
        <v>2013</v>
      </c>
      <c r="G1592" s="38">
        <f t="shared" ref="G1592" ca="1" si="3135">VLOOKUP(INDIRECT(CHAR(39)&amp;$A1592&amp;CHAR(39)&amp;"!r2c"&amp;$C1592,0),variables,2,0)</f>
        <v>10970</v>
      </c>
      <c r="H1592" s="41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set back 3 years for healthy members</v>
      </c>
    </row>
    <row r="1593" spans="1:8" x14ac:dyDescent="0.3">
      <c r="A1593" s="38" t="s">
        <v>289</v>
      </c>
      <c r="B1593" s="38">
        <f t="shared" si="3050"/>
        <v>16</v>
      </c>
      <c r="C1593" s="38">
        <f t="shared" si="3099"/>
        <v>45</v>
      </c>
      <c r="E1593" s="38">
        <f t="shared" ref="E1593" si="3136">plan_id</f>
        <v>1536</v>
      </c>
      <c r="F1593" s="38">
        <f t="shared" ca="1" si="3026"/>
        <v>2013</v>
      </c>
      <c r="G1593" s="38">
        <f t="shared" ref="G1593" ca="1" si="3137">VLOOKUP(INDIRECT(CHAR(39)&amp;$A1593&amp;CHAR(39)&amp;"!r2c"&amp;$C1593,0),variables,2,0)</f>
        <v>10971</v>
      </c>
      <c r="H1593" s="4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8" t="s">
        <v>289</v>
      </c>
      <c r="B1594" s="38">
        <f t="shared" si="3050"/>
        <v>16</v>
      </c>
      <c r="C1594" s="38">
        <f t="shared" si="3099"/>
        <v>46</v>
      </c>
      <c r="E1594" s="38">
        <f t="shared" ref="E1594" si="3138">plan_id</f>
        <v>1536</v>
      </c>
      <c r="F1594" s="38">
        <f t="shared" ca="1" si="3026"/>
        <v>2013</v>
      </c>
      <c r="G1594" s="38">
        <f t="shared" ref="G1594" ca="1" si="3139">VLOOKUP(INDIRECT(CHAR(39)&amp;$A1594&amp;CHAR(39)&amp;"!r2c"&amp;$C1594,0),variables,2,0)</f>
        <v>10972</v>
      </c>
      <c r="H1594" s="41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 of Payroll, Open Period</v>
      </c>
    </row>
    <row r="1595" spans="1:8" x14ac:dyDescent="0.3">
      <c r="A1595" s="38" t="s">
        <v>289</v>
      </c>
      <c r="B1595" s="38">
        <f t="shared" si="3050"/>
        <v>16</v>
      </c>
      <c r="C1595" s="38">
        <f t="shared" si="3099"/>
        <v>47</v>
      </c>
      <c r="E1595" s="38">
        <f t="shared" ref="E1595" si="3140">plan_id</f>
        <v>1536</v>
      </c>
      <c r="F1595" s="38">
        <f t="shared" ca="1" si="3026"/>
        <v>2013</v>
      </c>
      <c r="G1595" s="38">
        <f t="shared" ref="G1595" ca="1" si="3141">VLOOKUP(INDIRECT(CHAR(39)&amp;$A1595&amp;CHAR(39)&amp;"!r2c"&amp;$C1595,0),variables,2,0)</f>
        <v>10973</v>
      </c>
      <c r="H1595" s="41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20 years</v>
      </c>
    </row>
    <row r="1596" spans="1:8" x14ac:dyDescent="0.3">
      <c r="A1596" s="38" t="s">
        <v>289</v>
      </c>
      <c r="B1596" s="38">
        <f t="shared" si="3050"/>
        <v>16</v>
      </c>
      <c r="C1596" s="38">
        <f t="shared" si="3099"/>
        <v>48</v>
      </c>
      <c r="E1596" s="38">
        <f t="shared" ref="E1596" si="3142">plan_id</f>
        <v>1536</v>
      </c>
      <c r="F1596" s="38">
        <f t="shared" ca="1" si="3026"/>
        <v>2013</v>
      </c>
      <c r="G1596" s="38">
        <f t="shared" ref="G1596" ca="1" si="3143">VLOOKUP(INDIRECT(CHAR(39)&amp;$A1596&amp;CHAR(39)&amp;"!r2c"&amp;$C1596,0),variables,2,0)</f>
        <v>10975</v>
      </c>
      <c r="H1596" s="4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38" t="s">
        <v>289</v>
      </c>
      <c r="B1597" s="38">
        <f t="shared" si="3050"/>
        <v>16</v>
      </c>
      <c r="C1597" s="38">
        <f t="shared" si="3099"/>
        <v>49</v>
      </c>
      <c r="E1597" s="38">
        <f t="shared" ref="E1597" si="3144">plan_id</f>
        <v>1536</v>
      </c>
      <c r="F1597" s="38">
        <f t="shared" ca="1" si="3026"/>
        <v>2013</v>
      </c>
      <c r="G1597" s="38">
        <f t="shared" ref="G1597" ca="1" si="3145">VLOOKUP(INDIRECT(CHAR(39)&amp;$A1597&amp;CHAR(39)&amp;"!r2c"&amp;$C1597,0),variables,2,0)</f>
        <v>10976</v>
      </c>
      <c r="H1597" s="4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38" t="s">
        <v>289</v>
      </c>
      <c r="B1598" s="38">
        <f t="shared" si="3050"/>
        <v>16</v>
      </c>
      <c r="C1598" s="38">
        <f t="shared" si="3099"/>
        <v>50</v>
      </c>
      <c r="E1598" s="38">
        <f t="shared" ref="E1598" si="3146">plan_id</f>
        <v>1536</v>
      </c>
      <c r="F1598" s="38">
        <f t="shared" ca="1" si="3026"/>
        <v>2013</v>
      </c>
      <c r="G1598" s="38">
        <f t="shared" ref="G1598" ca="1" si="3147">VLOOKUP(INDIRECT(CHAR(39)&amp;$A1598&amp;CHAR(39)&amp;"!r2c"&amp;$C1598,0),variables,2,0)</f>
        <v>10977</v>
      </c>
      <c r="H1598" s="4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8" t="s">
        <v>289</v>
      </c>
      <c r="B1599" s="38">
        <f t="shared" si="3050"/>
        <v>16</v>
      </c>
      <c r="C1599" s="38">
        <f t="shared" si="3099"/>
        <v>51</v>
      </c>
      <c r="E1599" s="38">
        <f t="shared" ref="E1599" si="3148">plan_id</f>
        <v>1536</v>
      </c>
      <c r="F1599" s="38">
        <f t="shared" ca="1" si="3026"/>
        <v>2013</v>
      </c>
      <c r="G1599" s="38">
        <f t="shared" ref="G1599" ca="1" si="3149">VLOOKUP(INDIRECT(CHAR(39)&amp;$A1599&amp;CHAR(39)&amp;"!r2c"&amp;$C1599,0),variables,2,0)</f>
        <v>10978</v>
      </c>
      <c r="H1599" s="4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38" t="s">
        <v>289</v>
      </c>
      <c r="B1600" s="38">
        <f t="shared" si="3050"/>
        <v>16</v>
      </c>
      <c r="C1600" s="38">
        <f t="shared" si="3099"/>
        <v>52</v>
      </c>
      <c r="E1600" s="38">
        <f t="shared" ref="E1600" si="3150">plan_id</f>
        <v>1536</v>
      </c>
      <c r="F1600" s="38">
        <f t="shared" ca="1" si="3026"/>
        <v>2013</v>
      </c>
      <c r="G1600" s="38">
        <f t="shared" ref="G1600" ca="1" si="3151">VLOOKUP(INDIRECT(CHAR(39)&amp;$A1600&amp;CHAR(39)&amp;"!r2c"&amp;$C1600,0),variables,2,0)</f>
        <v>10979</v>
      </c>
      <c r="H1600" s="41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38" t="s">
        <v>289</v>
      </c>
      <c r="B1601" s="38">
        <f t="shared" si="3050"/>
        <v>16</v>
      </c>
      <c r="C1601" s="38">
        <f t="shared" si="3099"/>
        <v>53</v>
      </c>
      <c r="E1601" s="38">
        <f t="shared" ref="E1601" si="3152">plan_id</f>
        <v>1536</v>
      </c>
      <c r="F1601" s="38">
        <f t="shared" ca="1" si="3026"/>
        <v>2013</v>
      </c>
      <c r="G1601" s="38">
        <f t="shared" ref="G1601" ca="1" si="3153">VLOOKUP(INDIRECT(CHAR(39)&amp;$A1601&amp;CHAR(39)&amp;"!r2c"&amp;$C1601,0),variables,2,0)</f>
        <v>10980</v>
      </c>
      <c r="H1601" s="4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3.9300000000000002E-2</v>
      </c>
    </row>
    <row r="1602" spans="1:8" x14ac:dyDescent="0.3">
      <c r="A1602" s="38" t="s">
        <v>289</v>
      </c>
      <c r="B1602" s="38">
        <f t="shared" si="3050"/>
        <v>16</v>
      </c>
      <c r="C1602" s="38">
        <f t="shared" si="3099"/>
        <v>54</v>
      </c>
      <c r="E1602" s="38">
        <f t="shared" ref="E1602" si="3154">plan_id</f>
        <v>1536</v>
      </c>
      <c r="F1602" s="38">
        <f t="shared" ca="1" si="3026"/>
        <v>2013</v>
      </c>
      <c r="G1602" s="38">
        <f t="shared" ref="G1602" ca="1" si="3155">VLOOKUP(INDIRECT(CHAR(39)&amp;$A1602&amp;CHAR(39)&amp;"!r2c"&amp;$C1602,0),variables,2,0)</f>
        <v>10981</v>
      </c>
      <c r="H1602" s="4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0.1341</v>
      </c>
    </row>
    <row r="1603" spans="1:8" x14ac:dyDescent="0.3">
      <c r="A1603" s="38" t="s">
        <v>289</v>
      </c>
      <c r="B1603" s="38">
        <f t="shared" si="3050"/>
        <v>16</v>
      </c>
      <c r="C1603" s="38">
        <f t="shared" si="3099"/>
        <v>55</v>
      </c>
      <c r="E1603" s="38">
        <f t="shared" ref="E1603" si="3156">plan_id</f>
        <v>1536</v>
      </c>
      <c r="F1603" s="38">
        <f t="shared" ca="1" si="3026"/>
        <v>2013</v>
      </c>
      <c r="G1603" s="38">
        <f t="shared" ref="G1603" ca="1" si="3157">VLOOKUP(INDIRECT(CHAR(39)&amp;$A1603&amp;CHAR(39)&amp;"!r2c"&amp;$C1603,0),variables,2,0)</f>
        <v>10706</v>
      </c>
      <c r="H1603" s="4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1.0221375776238546E-3</v>
      </c>
    </row>
    <row r="1604" spans="1:8" x14ac:dyDescent="0.3">
      <c r="A1604" s="38" t="s">
        <v>289</v>
      </c>
      <c r="B1604" s="38">
        <f t="shared" si="3050"/>
        <v>16</v>
      </c>
      <c r="C1604" s="38">
        <f t="shared" si="3099"/>
        <v>56</v>
      </c>
      <c r="E1604" s="38">
        <f t="shared" ref="E1604" si="3158">plan_id</f>
        <v>1536</v>
      </c>
      <c r="F1604" s="38">
        <f t="shared" ca="1" si="3026"/>
        <v>2013</v>
      </c>
      <c r="G1604" s="38">
        <f t="shared" ref="G1604" ca="1" si="3159">VLOOKUP(INDIRECT(CHAR(39)&amp;$A1604&amp;CHAR(39)&amp;"!r2c"&amp;$C1604,0),variables,2,0)</f>
        <v>10983</v>
      </c>
      <c r="H1604" s="41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38" t="s">
        <v>289</v>
      </c>
      <c r="B1605" s="38">
        <f t="shared" si="3050"/>
        <v>16</v>
      </c>
      <c r="C1605" s="38">
        <f t="shared" si="3099"/>
        <v>57</v>
      </c>
      <c r="E1605" s="38">
        <f t="shared" ref="E1605" si="3160">plan_id</f>
        <v>1536</v>
      </c>
      <c r="F1605" s="38">
        <f t="shared" ca="1" si="3026"/>
        <v>2013</v>
      </c>
      <c r="G1605" s="38">
        <f t="shared" ref="G1605" ca="1" si="3161">VLOOKUP(INDIRECT(CHAR(39)&amp;$A1605&amp;CHAR(39)&amp;"!r2c"&amp;$C1605,0),variables,2,0)</f>
        <v>10989</v>
      </c>
      <c r="H1605" s="4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1682958500</v>
      </c>
    </row>
    <row r="1606" spans="1:8" x14ac:dyDescent="0.3">
      <c r="A1606" s="38" t="s">
        <v>289</v>
      </c>
      <c r="B1606" s="38">
        <f t="shared" si="3050"/>
        <v>16</v>
      </c>
      <c r="C1606" s="38">
        <f t="shared" si="3099"/>
        <v>58</v>
      </c>
      <c r="E1606" s="38">
        <f t="shared" ref="E1606" si="3162">plan_id</f>
        <v>1536</v>
      </c>
      <c r="F1606" s="38">
        <f t="shared" ca="1" si="3026"/>
        <v>2013</v>
      </c>
      <c r="G1606" s="38">
        <f t="shared" ref="G1606" ca="1" si="3163">VLOOKUP(INDIRECT(CHAR(39)&amp;$A1606&amp;CHAR(39)&amp;"!r2c"&amp;$C1606,0),variables,2,0)</f>
        <v>10990</v>
      </c>
      <c r="H1606" s="4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2176494800</v>
      </c>
    </row>
    <row r="1607" spans="1:8" x14ac:dyDescent="0.3">
      <c r="A1607" s="38" t="s">
        <v>289</v>
      </c>
      <c r="B1607" s="38">
        <f t="shared" si="3050"/>
        <v>16</v>
      </c>
      <c r="C1607" s="38">
        <f t="shared" si="3099"/>
        <v>59</v>
      </c>
      <c r="E1607" s="38">
        <f t="shared" ref="E1607" si="3164">plan_id</f>
        <v>1536</v>
      </c>
      <c r="F1607" s="38">
        <f t="shared" ca="1" si="3026"/>
        <v>2013</v>
      </c>
      <c r="G1607" s="38">
        <f t="shared" ref="G1607" ca="1" si="3165">VLOOKUP(INDIRECT(CHAR(39)&amp;$A1607&amp;CHAR(39)&amp;"!r2c"&amp;$C1607,0),variables,2,0)</f>
        <v>10991</v>
      </c>
      <c r="H1607" s="4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493536300</v>
      </c>
    </row>
    <row r="1608" spans="1:8" x14ac:dyDescent="0.3">
      <c r="A1608" s="38" t="s">
        <v>289</v>
      </c>
      <c r="B1608" s="38">
        <f t="shared" si="3050"/>
        <v>16</v>
      </c>
      <c r="C1608" s="38">
        <f t="shared" si="3099"/>
        <v>60</v>
      </c>
      <c r="E1608" s="38">
        <f t="shared" ref="E1608" si="3166">plan_id</f>
        <v>1536</v>
      </c>
      <c r="F1608" s="38">
        <f t="shared" ca="1" si="3026"/>
        <v>2013</v>
      </c>
      <c r="G1608" s="38">
        <f t="shared" ref="G1608" ca="1" si="3167">VLOOKUP(INDIRECT(CHAR(39)&amp;$A1608&amp;CHAR(39)&amp;"!r2c"&amp;$C1608,0),variables,2,0)</f>
        <v>10992</v>
      </c>
      <c r="H1608" s="4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0.62</v>
      </c>
    </row>
    <row r="1609" spans="1:8" x14ac:dyDescent="0.3">
      <c r="A1609" s="38" t="s">
        <v>289</v>
      </c>
      <c r="B1609" s="38">
        <f t="shared" si="3050"/>
        <v>16</v>
      </c>
      <c r="C1609" s="38">
        <f t="shared" si="3099"/>
        <v>61</v>
      </c>
      <c r="E1609" s="38">
        <f t="shared" ref="E1609" si="3168">plan_id</f>
        <v>1536</v>
      </c>
      <c r="F1609" s="38">
        <f t="shared" ca="1" si="3026"/>
        <v>2013</v>
      </c>
      <c r="G1609" s="38">
        <f t="shared" ref="G1609" ca="1" si="3169">VLOOKUP(INDIRECT(CHAR(39)&amp;$A1609&amp;CHAR(39)&amp;"!r2c"&amp;$C1609,0),variables,2,0)</f>
        <v>10993</v>
      </c>
      <c r="H1609" s="4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888452060</v>
      </c>
    </row>
    <row r="1610" spans="1:8" x14ac:dyDescent="0.3">
      <c r="A1610" s="38" t="s">
        <v>289</v>
      </c>
      <c r="B1610" s="38">
        <f t="shared" si="3050"/>
        <v>16</v>
      </c>
      <c r="C1610" s="38">
        <f t="shared" si="3099"/>
        <v>62</v>
      </c>
      <c r="E1610" s="38">
        <f t="shared" ref="E1610" si="3170">plan_id</f>
        <v>1536</v>
      </c>
      <c r="F1610" s="38">
        <f t="shared" ca="1" si="3026"/>
        <v>2013</v>
      </c>
      <c r="G1610" s="38">
        <f t="shared" ref="G1610" ca="1" si="3171">VLOOKUP(INDIRECT(CHAR(39)&amp;$A1610&amp;CHAR(39)&amp;"!r2c"&amp;$C1610,0),variables,2,0)</f>
        <v>10801</v>
      </c>
      <c r="H1610" s="4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8" t="s">
        <v>289</v>
      </c>
      <c r="B1611" s="38">
        <f t="shared" si="3050"/>
        <v>16</v>
      </c>
      <c r="C1611" s="38">
        <f t="shared" si="3099"/>
        <v>63</v>
      </c>
      <c r="E1611" s="38">
        <f t="shared" ref="E1611" si="3172">plan_id</f>
        <v>1536</v>
      </c>
      <c r="F1611" s="38">
        <f t="shared" ca="1" si="3026"/>
        <v>2013</v>
      </c>
      <c r="G1611" s="38">
        <f t="shared" ref="G1611" ca="1" si="3173">VLOOKUP(INDIRECT(CHAR(39)&amp;$A1611&amp;CHAR(39)&amp;"!r2c"&amp;$C1611,0),variables,2,0)</f>
        <v>10802</v>
      </c>
      <c r="H1611" s="4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8" t="s">
        <v>289</v>
      </c>
      <c r="B1612" s="38">
        <f t="shared" si="3050"/>
        <v>16</v>
      </c>
      <c r="C1612" s="38">
        <f t="shared" si="3099"/>
        <v>64</v>
      </c>
      <c r="E1612" s="38">
        <f t="shared" ref="E1612" si="3174">plan_id</f>
        <v>1536</v>
      </c>
      <c r="F1612" s="38">
        <f t="shared" ca="1" si="3026"/>
        <v>2013</v>
      </c>
      <c r="G1612" s="38">
        <f t="shared" ref="G1612" ca="1" si="3175">VLOOKUP(INDIRECT(CHAR(39)&amp;$A1612&amp;CHAR(39)&amp;"!r2c"&amp;$C1612,0),variables,2,0)</f>
        <v>10803</v>
      </c>
      <c r="H1612" s="4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8" t="s">
        <v>289</v>
      </c>
      <c r="B1613" s="38">
        <f t="shared" si="3050"/>
        <v>16</v>
      </c>
      <c r="C1613" s="38">
        <f t="shared" si="3099"/>
        <v>65</v>
      </c>
      <c r="E1613" s="38">
        <f t="shared" ref="E1613" si="3176">plan_id</f>
        <v>1536</v>
      </c>
      <c r="F1613" s="38">
        <f t="shared" ca="1" si="3026"/>
        <v>2013</v>
      </c>
      <c r="G1613" s="38">
        <f t="shared" ref="G1613" ca="1" si="3177">VLOOKUP(INDIRECT(CHAR(39)&amp;$A1613&amp;CHAR(39)&amp;"!r2c"&amp;$C1613,0),variables,2,0)</f>
        <v>10804</v>
      </c>
      <c r="H1613" s="4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8" t="s">
        <v>289</v>
      </c>
      <c r="B1614" s="38">
        <f t="shared" si="3050"/>
        <v>16</v>
      </c>
      <c r="C1614" s="38">
        <f t="shared" si="3099"/>
        <v>66</v>
      </c>
      <c r="E1614" s="38">
        <f t="shared" ref="E1614" si="3178">plan_id</f>
        <v>1536</v>
      </c>
      <c r="F1614" s="38">
        <f t="shared" ca="1" si="3026"/>
        <v>2013</v>
      </c>
      <c r="G1614" s="38">
        <f t="shared" ref="G1614" ca="1" si="3179">VLOOKUP(INDIRECT(CHAR(39)&amp;$A1614&amp;CHAR(39)&amp;"!r2c"&amp;$C1614,0),variables,2,0)</f>
        <v>10805</v>
      </c>
      <c r="H1614" s="4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8" t="s">
        <v>289</v>
      </c>
      <c r="B1615" s="38">
        <f t="shared" ref="B1615" si="3180">B1550+1</f>
        <v>16</v>
      </c>
      <c r="C1615" s="38">
        <f t="shared" si="3099"/>
        <v>67</v>
      </c>
      <c r="E1615" s="38">
        <f t="shared" ref="E1615" si="3181">plan_id</f>
        <v>1536</v>
      </c>
      <c r="F1615" s="38">
        <f t="shared" ca="1" si="3026"/>
        <v>2013</v>
      </c>
      <c r="G1615" s="38">
        <f t="shared" ref="G1615" ca="1" si="3182">VLOOKUP(INDIRECT(CHAR(39)&amp;$A1615&amp;CHAR(39)&amp;"!r2c"&amp;$C1615,0),variables,2,0)</f>
        <v>10806</v>
      </c>
      <c r="H1615" s="4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8" t="s">
        <v>289</v>
      </c>
      <c r="B1616" s="38">
        <f>B1615</f>
        <v>16</v>
      </c>
      <c r="C1616" s="38">
        <f t="shared" si="3099"/>
        <v>68</v>
      </c>
      <c r="E1616" s="38">
        <f t="shared" ref="E1616" si="3183">plan_id</f>
        <v>1536</v>
      </c>
      <c r="F1616" s="38">
        <f t="shared" ca="1" si="3026"/>
        <v>2013</v>
      </c>
      <c r="G1616" s="38">
        <f t="shared" ref="G1616" ca="1" si="3184">VLOOKUP(INDIRECT(CHAR(39)&amp;$A1616&amp;CHAR(39)&amp;"!r2c"&amp;$C1616,0),variables,2,0)</f>
        <v>10807</v>
      </c>
      <c r="H1616" s="4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38" t="s">
        <v>289</v>
      </c>
      <c r="B1617" s="38">
        <f t="shared" ref="B1617:B1641" si="3185">B1616</f>
        <v>16</v>
      </c>
      <c r="C1617" s="38">
        <f t="shared" si="3099"/>
        <v>69</v>
      </c>
      <c r="E1617" s="38">
        <f t="shared" ref="E1617" si="3186">plan_id</f>
        <v>1536</v>
      </c>
      <c r="F1617" s="38">
        <f t="shared" ca="1" si="3026"/>
        <v>2013</v>
      </c>
      <c r="G1617" s="38">
        <f t="shared" ref="G1617" ca="1" si="3187">VLOOKUP(INDIRECT(CHAR(39)&amp;$A1617&amp;CHAR(39)&amp;"!r2c"&amp;$C1617,0),variables,2,0)</f>
        <v>10808</v>
      </c>
      <c r="H1617" s="4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38" t="s">
        <v>289</v>
      </c>
      <c r="B1618" s="38">
        <f t="shared" si="3185"/>
        <v>16</v>
      </c>
      <c r="C1618" s="38">
        <f t="shared" si="3099"/>
        <v>70</v>
      </c>
      <c r="E1618" s="38">
        <f t="shared" ref="E1618" si="3188">plan_id</f>
        <v>1536</v>
      </c>
      <c r="F1618" s="38">
        <f t="shared" ca="1" si="3026"/>
        <v>2013</v>
      </c>
      <c r="G1618" s="38">
        <f t="shared" ref="G1618" ca="1" si="3189">VLOOKUP(INDIRECT(CHAR(39)&amp;$A1618&amp;CHAR(39)&amp;"!r2c"&amp;$C1618,0),variables,2,0)</f>
        <v>10809</v>
      </c>
      <c r="H1618" s="4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8" t="s">
        <v>289</v>
      </c>
      <c r="B1619" s="38">
        <f t="shared" si="3185"/>
        <v>16</v>
      </c>
      <c r="C1619" s="38">
        <f t="shared" si="3099"/>
        <v>71</v>
      </c>
      <c r="E1619" s="38">
        <f t="shared" ref="E1619" si="3190">plan_id</f>
        <v>1536</v>
      </c>
      <c r="F1619" s="38">
        <f t="shared" ca="1" si="3026"/>
        <v>2013</v>
      </c>
      <c r="G1619" s="38">
        <f t="shared" ref="G1619" ca="1" si="3191">VLOOKUP(INDIRECT(CHAR(39)&amp;$A1619&amp;CHAR(39)&amp;"!r2c"&amp;$C1619,0),variables,2,0)</f>
        <v>10810</v>
      </c>
      <c r="H1619" s="4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38" t="s">
        <v>289</v>
      </c>
      <c r="B1620" s="38">
        <f t="shared" si="3185"/>
        <v>16</v>
      </c>
      <c r="C1620" s="38">
        <f t="shared" si="3099"/>
        <v>72</v>
      </c>
      <c r="E1620" s="38">
        <f t="shared" ref="E1620" si="3192">plan_id</f>
        <v>1536</v>
      </c>
      <c r="F1620" s="38">
        <f t="shared" ca="1" si="3026"/>
        <v>2013</v>
      </c>
      <c r="G1620" s="38">
        <f t="shared" ref="G1620" ca="1" si="3193">VLOOKUP(INDIRECT(CHAR(39)&amp;$A1620&amp;CHAR(39)&amp;"!r2c"&amp;$C1620,0),variables,2,0)</f>
        <v>10811</v>
      </c>
      <c r="H1620" s="4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38" t="s">
        <v>289</v>
      </c>
      <c r="B1621" s="38">
        <f t="shared" si="3185"/>
        <v>16</v>
      </c>
      <c r="C1621" s="38">
        <f t="shared" si="3099"/>
        <v>73</v>
      </c>
      <c r="E1621" s="38">
        <f t="shared" ref="E1621" si="3194">plan_id</f>
        <v>1536</v>
      </c>
      <c r="F1621" s="38">
        <f t="shared" ca="1" si="3026"/>
        <v>2013</v>
      </c>
      <c r="G1621" s="38">
        <f t="shared" ref="G1621" ca="1" si="3195">VLOOKUP(INDIRECT(CHAR(39)&amp;$A1621&amp;CHAR(39)&amp;"!r2c"&amp;$C1621,0),variables,2,0)</f>
        <v>10812</v>
      </c>
      <c r="H1621" s="4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38" t="s">
        <v>289</v>
      </c>
      <c r="B1622" s="38">
        <f t="shared" si="3185"/>
        <v>16</v>
      </c>
      <c r="C1622" s="38">
        <f t="shared" si="3099"/>
        <v>74</v>
      </c>
      <c r="E1622" s="38">
        <f t="shared" ref="E1622" si="3196">plan_id</f>
        <v>1536</v>
      </c>
      <c r="F1622" s="38">
        <f t="shared" ca="1" si="3026"/>
        <v>2013</v>
      </c>
      <c r="G1622" s="38">
        <f t="shared" ref="G1622" ca="1" si="3197">VLOOKUP(INDIRECT(CHAR(39)&amp;$A1622&amp;CHAR(39)&amp;"!r2c"&amp;$C1622,0),variables,2,0)</f>
        <v>10813</v>
      </c>
      <c r="H1622" s="4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38" t="s">
        <v>289</v>
      </c>
      <c r="B1623" s="38">
        <f t="shared" si="3185"/>
        <v>16</v>
      </c>
      <c r="C1623" s="38">
        <f t="shared" si="3099"/>
        <v>75</v>
      </c>
      <c r="E1623" s="38">
        <f t="shared" ref="E1623" si="3198">plan_id</f>
        <v>1536</v>
      </c>
      <c r="F1623" s="38">
        <f t="shared" ca="1" si="3026"/>
        <v>2013</v>
      </c>
      <c r="G1623" s="38">
        <f t="shared" ref="G1623" ca="1" si="3199">VLOOKUP(INDIRECT(CHAR(39)&amp;$A1623&amp;CHAR(39)&amp;"!r2c"&amp;$C1623,0),variables,2,0)</f>
        <v>10814</v>
      </c>
      <c r="H1623" s="4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8" t="s">
        <v>289</v>
      </c>
      <c r="B1624" s="38">
        <f t="shared" si="3185"/>
        <v>16</v>
      </c>
      <c r="C1624" s="38">
        <f t="shared" si="3099"/>
        <v>76</v>
      </c>
      <c r="E1624" s="38">
        <f t="shared" ref="E1624" si="3200">plan_id</f>
        <v>1536</v>
      </c>
      <c r="F1624" s="38">
        <f t="shared" ca="1" si="3026"/>
        <v>2013</v>
      </c>
      <c r="G1624" s="38">
        <f t="shared" ref="G1624" ca="1" si="3201">VLOOKUP(INDIRECT(CHAR(39)&amp;$A1624&amp;CHAR(39)&amp;"!r2c"&amp;$C1624,0),variables,2,0)</f>
        <v>10815</v>
      </c>
      <c r="H1624" s="4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8" t="s">
        <v>289</v>
      </c>
      <c r="B1625" s="38">
        <f t="shared" si="3185"/>
        <v>16</v>
      </c>
      <c r="C1625" s="38">
        <f t="shared" si="3099"/>
        <v>77</v>
      </c>
      <c r="E1625" s="38">
        <f t="shared" ref="E1625" si="3202">plan_id</f>
        <v>1536</v>
      </c>
      <c r="F1625" s="38">
        <f t="shared" ca="1" si="3026"/>
        <v>2013</v>
      </c>
      <c r="G1625" s="38">
        <f t="shared" ref="G1625" ca="1" si="3203">VLOOKUP(INDIRECT(CHAR(39)&amp;$A1625&amp;CHAR(39)&amp;"!r2c"&amp;$C1625,0),variables,2,0)</f>
        <v>10816</v>
      </c>
      <c r="H1625" s="4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8" t="s">
        <v>289</v>
      </c>
      <c r="B1626" s="38">
        <f t="shared" si="3185"/>
        <v>16</v>
      </c>
      <c r="C1626" s="38">
        <f t="shared" si="3099"/>
        <v>78</v>
      </c>
      <c r="E1626" s="38">
        <f t="shared" ref="E1626" si="3204">plan_id</f>
        <v>1536</v>
      </c>
      <c r="F1626" s="38">
        <f t="shared" ca="1" si="3026"/>
        <v>2013</v>
      </c>
      <c r="G1626" s="38">
        <f t="shared" ref="G1626" ca="1" si="3205">VLOOKUP(INDIRECT(CHAR(39)&amp;$A1626&amp;CHAR(39)&amp;"!r2c"&amp;$C1626,0),variables,2,0)</f>
        <v>10817</v>
      </c>
      <c r="H1626" s="4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38" t="s">
        <v>289</v>
      </c>
      <c r="B1627" s="38">
        <f t="shared" si="3185"/>
        <v>16</v>
      </c>
      <c r="C1627" s="38">
        <f t="shared" si="3099"/>
        <v>79</v>
      </c>
      <c r="E1627" s="38">
        <f t="shared" ref="E1627" si="3206">plan_id</f>
        <v>1536</v>
      </c>
      <c r="F1627" s="38">
        <f t="shared" ca="1" si="3026"/>
        <v>2013</v>
      </c>
      <c r="G1627" s="38">
        <f t="shared" ref="G1627" ca="1" si="3207">VLOOKUP(INDIRECT(CHAR(39)&amp;$A1627&amp;CHAR(39)&amp;"!r2c"&amp;$C1627,0),variables,2,0)</f>
        <v>10818</v>
      </c>
      <c r="H1627" s="4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8" t="s">
        <v>289</v>
      </c>
      <c r="B1628" s="38">
        <f t="shared" si="3185"/>
        <v>16</v>
      </c>
      <c r="C1628" s="38">
        <f t="shared" si="3099"/>
        <v>80</v>
      </c>
      <c r="E1628" s="38">
        <f t="shared" ref="E1628" si="3208">plan_id</f>
        <v>1536</v>
      </c>
      <c r="F1628" s="38">
        <f t="shared" ca="1" si="3026"/>
        <v>2013</v>
      </c>
      <c r="G1628" s="38">
        <f t="shared" ref="G1628" ca="1" si="3209">VLOOKUP(INDIRECT(CHAR(39)&amp;$A1628&amp;CHAR(39)&amp;"!r2c"&amp;$C1628,0),variables,2,0)</f>
        <v>10819</v>
      </c>
      <c r="H1628" s="4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8" t="s">
        <v>289</v>
      </c>
      <c r="B1629" s="38">
        <f t="shared" si="3185"/>
        <v>16</v>
      </c>
      <c r="C1629" s="38">
        <f t="shared" si="3099"/>
        <v>81</v>
      </c>
      <c r="E1629" s="38">
        <f t="shared" ref="E1629" si="3210">plan_id</f>
        <v>1536</v>
      </c>
      <c r="F1629" s="38">
        <f t="shared" ca="1" si="3026"/>
        <v>2013</v>
      </c>
      <c r="G1629" s="38">
        <f t="shared" ref="G1629" ca="1" si="3211">VLOOKUP(INDIRECT(CHAR(39)&amp;$A1629&amp;CHAR(39)&amp;"!r2c"&amp;$C1629,0),variables,2,0)</f>
        <v>10820</v>
      </c>
      <c r="H1629" s="4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8" t="s">
        <v>289</v>
      </c>
      <c r="B1630" s="38">
        <f t="shared" si="3185"/>
        <v>16</v>
      </c>
      <c r="C1630" s="38">
        <f t="shared" si="3099"/>
        <v>82</v>
      </c>
      <c r="E1630" s="38">
        <f t="shared" ref="E1630" si="3212">plan_id</f>
        <v>1536</v>
      </c>
      <c r="F1630" s="38">
        <f t="shared" ca="1" si="3026"/>
        <v>2013</v>
      </c>
      <c r="G1630" s="38">
        <f t="shared" ref="G1630" ca="1" si="3213">VLOOKUP(INDIRECT(CHAR(39)&amp;$A1630&amp;CHAR(39)&amp;"!r2c"&amp;$C1630,0),variables,2,0)</f>
        <v>10821</v>
      </c>
      <c r="H1630" s="4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38" t="s">
        <v>289</v>
      </c>
      <c r="B1631" s="38">
        <f t="shared" si="3185"/>
        <v>16</v>
      </c>
      <c r="C1631" s="38">
        <f t="shared" si="3099"/>
        <v>83</v>
      </c>
      <c r="E1631" s="38">
        <f t="shared" ref="E1631" si="3214">plan_id</f>
        <v>1536</v>
      </c>
      <c r="F1631" s="38">
        <f t="shared" ca="1" si="3026"/>
        <v>2013</v>
      </c>
      <c r="G1631" s="38">
        <f t="shared" ref="G1631" ca="1" si="3215">VLOOKUP(INDIRECT(CHAR(39)&amp;$A1631&amp;CHAR(39)&amp;"!r2c"&amp;$C1631,0),variables,2,0)</f>
        <v>10822</v>
      </c>
      <c r="H1631" s="4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8" t="s">
        <v>289</v>
      </c>
      <c r="B1632" s="38">
        <f t="shared" si="3185"/>
        <v>16</v>
      </c>
      <c r="C1632" s="38">
        <f t="shared" si="3099"/>
        <v>84</v>
      </c>
      <c r="E1632" s="38">
        <f t="shared" ref="E1632" si="3216">plan_id</f>
        <v>1536</v>
      </c>
      <c r="F1632" s="38">
        <f t="shared" ca="1" si="3026"/>
        <v>2013</v>
      </c>
      <c r="G1632" s="38">
        <f t="shared" ref="G1632" ca="1" si="3217">VLOOKUP(INDIRECT(CHAR(39)&amp;$A1632&amp;CHAR(39)&amp;"!r2c"&amp;$C1632,0),variables,2,0)</f>
        <v>10829</v>
      </c>
      <c r="H1632" s="4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8" t="s">
        <v>289</v>
      </c>
      <c r="B1633" s="38">
        <f t="shared" si="3185"/>
        <v>16</v>
      </c>
      <c r="C1633" s="38">
        <f t="shared" si="3099"/>
        <v>85</v>
      </c>
      <c r="E1633" s="38">
        <f t="shared" ref="E1633" si="3218">plan_id</f>
        <v>1536</v>
      </c>
      <c r="F1633" s="38">
        <f t="shared" ca="1" si="3026"/>
        <v>2013</v>
      </c>
      <c r="G1633" s="38">
        <f t="shared" ref="G1633" ca="1" si="3219">VLOOKUP(INDIRECT(CHAR(39)&amp;$A1633&amp;CHAR(39)&amp;"!r2c"&amp;$C1633,0),variables,2,0)</f>
        <v>10823</v>
      </c>
      <c r="H1633" s="4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8" t="s">
        <v>289</v>
      </c>
      <c r="B1634" s="38">
        <f t="shared" si="3185"/>
        <v>16</v>
      </c>
      <c r="C1634" s="38">
        <f t="shared" si="3099"/>
        <v>86</v>
      </c>
      <c r="E1634" s="38">
        <f t="shared" ref="E1634" si="3220">plan_id</f>
        <v>1536</v>
      </c>
      <c r="F1634" s="38">
        <f t="shared" ca="1" si="3026"/>
        <v>2013</v>
      </c>
      <c r="G1634" s="38">
        <f t="shared" ref="G1634" ca="1" si="3221">VLOOKUP(INDIRECT(CHAR(39)&amp;$A1634&amp;CHAR(39)&amp;"!r2c"&amp;$C1634,0),variables,2,0)</f>
        <v>10798</v>
      </c>
      <c r="H1634" s="4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8" t="s">
        <v>289</v>
      </c>
      <c r="B1635" s="38">
        <f t="shared" si="3185"/>
        <v>16</v>
      </c>
      <c r="C1635" s="38">
        <f t="shared" si="3099"/>
        <v>87</v>
      </c>
      <c r="E1635" s="38">
        <f t="shared" ref="E1635" si="3222">plan_id</f>
        <v>1536</v>
      </c>
      <c r="F1635" s="38">
        <f t="shared" ca="1" si="3026"/>
        <v>2013</v>
      </c>
      <c r="G1635" s="38">
        <f t="shared" ref="G1635" ca="1" si="3223">VLOOKUP(INDIRECT(CHAR(39)&amp;$A1635&amp;CHAR(39)&amp;"!r2c"&amp;$C1635,0),variables,2,0)</f>
        <v>10799</v>
      </c>
      <c r="H1635" s="4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38" t="s">
        <v>289</v>
      </c>
      <c r="B1636" s="38">
        <f t="shared" si="3185"/>
        <v>16</v>
      </c>
      <c r="C1636" s="38">
        <f t="shared" si="3099"/>
        <v>88</v>
      </c>
      <c r="E1636" s="38">
        <f t="shared" ref="E1636" si="3224">plan_id</f>
        <v>1536</v>
      </c>
      <c r="F1636" s="38">
        <f t="shared" ca="1" si="3026"/>
        <v>2013</v>
      </c>
      <c r="G1636" s="38">
        <f t="shared" ref="G1636" ca="1" si="3225">VLOOKUP(INDIRECT(CHAR(39)&amp;$A1636&amp;CHAR(39)&amp;"!r2c"&amp;$C1636,0),variables,2,0)</f>
        <v>10800</v>
      </c>
      <c r="H1636" s="4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38" t="s">
        <v>289</v>
      </c>
      <c r="B1637" s="38">
        <f t="shared" si="3185"/>
        <v>16</v>
      </c>
      <c r="C1637" s="38">
        <f t="shared" si="3099"/>
        <v>89</v>
      </c>
      <c r="E1637" s="38">
        <f t="shared" ref="E1637" si="3226">plan_id</f>
        <v>1536</v>
      </c>
      <c r="F1637" s="38">
        <f t="shared" ca="1" si="3026"/>
        <v>2013</v>
      </c>
      <c r="G1637" s="38">
        <f t="shared" ref="G1637" ca="1" si="3227">VLOOKUP(INDIRECT(CHAR(39)&amp;$A1637&amp;CHAR(39)&amp;"!r2c"&amp;$C1637,0),variables,2,0)</f>
        <v>10824</v>
      </c>
      <c r="H1637" s="4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38" t="s">
        <v>289</v>
      </c>
      <c r="B1638" s="38">
        <f t="shared" si="3185"/>
        <v>16</v>
      </c>
      <c r="C1638" s="38">
        <f t="shared" si="3099"/>
        <v>90</v>
      </c>
      <c r="E1638" s="38">
        <f t="shared" ref="E1638" si="3228">plan_id</f>
        <v>1536</v>
      </c>
      <c r="F1638" s="38">
        <f t="shared" ca="1" si="3026"/>
        <v>2013</v>
      </c>
      <c r="G1638" s="38">
        <f t="shared" ref="G1638" ca="1" si="3229">VLOOKUP(INDIRECT(CHAR(39)&amp;$A1638&amp;CHAR(39)&amp;"!r2c"&amp;$C1638,0),variables,2,0)</f>
        <v>10825</v>
      </c>
      <c r="H1638" s="4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8" t="s">
        <v>289</v>
      </c>
      <c r="B1639" s="38">
        <f t="shared" si="3185"/>
        <v>16</v>
      </c>
      <c r="C1639" s="38">
        <f t="shared" ref="C1639:C1702" si="3230">C1548</f>
        <v>91</v>
      </c>
      <c r="E1639" s="38">
        <f t="shared" ref="E1639" si="3231">plan_id</f>
        <v>1536</v>
      </c>
      <c r="F1639" s="38">
        <f t="shared" ca="1" si="3026"/>
        <v>2013</v>
      </c>
      <c r="G1639" s="38">
        <f t="shared" ref="G1639" ca="1" si="3232">VLOOKUP(INDIRECT(CHAR(39)&amp;$A1639&amp;CHAR(39)&amp;"!r2c"&amp;$C1639,0),variables,2,0)</f>
        <v>10826</v>
      </c>
      <c r="H1639" s="4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38" t="s">
        <v>289</v>
      </c>
      <c r="B1640" s="38">
        <f t="shared" si="3185"/>
        <v>16</v>
      </c>
      <c r="C1640" s="38">
        <f t="shared" si="3230"/>
        <v>92</v>
      </c>
      <c r="E1640" s="38">
        <f t="shared" ref="E1640" si="3233">plan_id</f>
        <v>1536</v>
      </c>
      <c r="F1640" s="38">
        <f t="shared" ca="1" si="3026"/>
        <v>2013</v>
      </c>
      <c r="G1640" s="38">
        <f t="shared" ref="G1640" ca="1" si="3234">VLOOKUP(INDIRECT(CHAR(39)&amp;$A1640&amp;CHAR(39)&amp;"!r2c"&amp;$C1640,0),variables,2,0)</f>
        <v>10828</v>
      </c>
      <c r="H1640" s="4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8" t="s">
        <v>289</v>
      </c>
      <c r="B1641" s="38">
        <f t="shared" si="3185"/>
        <v>16</v>
      </c>
      <c r="C1641" s="38">
        <f t="shared" si="3230"/>
        <v>93</v>
      </c>
      <c r="E1641" s="38">
        <f t="shared" ref="E1641" si="3235">plan_id</f>
        <v>1536</v>
      </c>
      <c r="F1641" s="38">
        <f t="shared" ca="1" si="3026"/>
        <v>2013</v>
      </c>
      <c r="G1641" s="38">
        <f t="shared" ref="G1641" ca="1" si="3236">VLOOKUP(INDIRECT(CHAR(39)&amp;$A1641&amp;CHAR(39)&amp;"!r2c"&amp;$C1641,0),variables,2,0)</f>
        <v>10827</v>
      </c>
      <c r="H1641" s="4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38" t="s">
        <v>289</v>
      </c>
      <c r="B1642" s="38">
        <f t="shared" ref="B1642:B1705" si="3237">B1577+1</f>
        <v>17</v>
      </c>
      <c r="C1642" s="38">
        <f t="shared" si="3230"/>
        <v>3</v>
      </c>
      <c r="E1642" s="38">
        <f t="shared" ref="E1642" si="3238">plan_id</f>
        <v>1536</v>
      </c>
      <c r="F1642" s="38">
        <f t="shared" ca="1" si="3026"/>
        <v>2014</v>
      </c>
      <c r="G1642" s="38">
        <f t="shared" ref="G1642" ca="1" si="3239">VLOOKUP(INDIRECT(CHAR(39)&amp;$A1642&amp;CHAR(39)&amp;"!r2c"&amp;$C1642,0),variables,2,0)</f>
        <v>10703</v>
      </c>
      <c r="H1642" s="4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38" t="s">
        <v>289</v>
      </c>
      <c r="B1643" s="38">
        <f t="shared" si="3237"/>
        <v>17</v>
      </c>
      <c r="C1643" s="38">
        <f t="shared" si="3230"/>
        <v>4</v>
      </c>
      <c r="E1643" s="38">
        <f t="shared" ref="E1643" si="3240">plan_id</f>
        <v>1536</v>
      </c>
      <c r="F1643" s="38">
        <f t="shared" ca="1" si="3026"/>
        <v>2014</v>
      </c>
      <c r="G1643" s="38">
        <f t="shared" ref="G1643" ca="1" si="3241">VLOOKUP(INDIRECT(CHAR(39)&amp;$A1643&amp;CHAR(39)&amp;"!r2c"&amp;$C1643,0),variables,2,0)</f>
        <v>10845</v>
      </c>
      <c r="H1643" s="41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SEGAL CONSULTING</v>
      </c>
    </row>
    <row r="1644" spans="1:8" x14ac:dyDescent="0.3">
      <c r="A1644" s="38" t="s">
        <v>289</v>
      </c>
      <c r="B1644" s="38">
        <f t="shared" si="3237"/>
        <v>17</v>
      </c>
      <c r="C1644" s="38">
        <f t="shared" si="3230"/>
        <v>5</v>
      </c>
      <c r="E1644" s="38">
        <f t="shared" ref="E1644" si="3242">plan_id</f>
        <v>1536</v>
      </c>
      <c r="F1644" s="38">
        <f t="shared" ca="1" si="3026"/>
        <v>2014</v>
      </c>
      <c r="G1644" s="38">
        <f t="shared" ref="G1644" ca="1" si="3243">VLOOKUP(INDIRECT(CHAR(39)&amp;$A1644&amp;CHAR(39)&amp;"!r2c"&amp;$C1644,0),variables,2,0)</f>
        <v>10924</v>
      </c>
      <c r="H1644" s="4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0.1043</v>
      </c>
    </row>
    <row r="1645" spans="1:8" x14ac:dyDescent="0.3">
      <c r="A1645" s="38" t="s">
        <v>289</v>
      </c>
      <c r="B1645" s="38">
        <f t="shared" si="3237"/>
        <v>17</v>
      </c>
      <c r="C1645" s="38">
        <f t="shared" si="3230"/>
        <v>6</v>
      </c>
      <c r="E1645" s="38">
        <f t="shared" ref="E1645" si="3244">plan_id</f>
        <v>1536</v>
      </c>
      <c r="F1645" s="38">
        <f t="shared" ca="1" si="3026"/>
        <v>2014</v>
      </c>
      <c r="G1645" s="38">
        <f t="shared" ref="G1645" ca="1" si="3245">VLOOKUP(INDIRECT(CHAR(39)&amp;$A1645&amp;CHAR(39)&amp;"!r2c"&amp;$C1645,0),variables,2,0)</f>
        <v>10925</v>
      </c>
      <c r="H1645" s="4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3.56E-2</v>
      </c>
    </row>
    <row r="1646" spans="1:8" x14ac:dyDescent="0.3">
      <c r="A1646" s="38" t="s">
        <v>289</v>
      </c>
      <c r="B1646" s="38">
        <f t="shared" si="3237"/>
        <v>17</v>
      </c>
      <c r="C1646" s="38">
        <f t="shared" si="3230"/>
        <v>7</v>
      </c>
      <c r="E1646" s="38">
        <f t="shared" ref="E1646" si="3246">plan_id</f>
        <v>1536</v>
      </c>
      <c r="F1646" s="38">
        <f t="shared" ca="1" si="3026"/>
        <v>2014</v>
      </c>
      <c r="G1646" s="38">
        <f t="shared" ref="G1646" ca="1" si="3247">VLOOKUP(INDIRECT(CHAR(39)&amp;$A1646&amp;CHAR(39)&amp;"!r2c"&amp;$C1646,0),variables,2,0)</f>
        <v>10926</v>
      </c>
      <c r="H1646" s="4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6.9800000000000001E-2</v>
      </c>
    </row>
    <row r="1647" spans="1:8" x14ac:dyDescent="0.3">
      <c r="A1647" s="38" t="s">
        <v>289</v>
      </c>
      <c r="B1647" s="38">
        <f t="shared" si="3237"/>
        <v>17</v>
      </c>
      <c r="C1647" s="38">
        <f t="shared" si="3230"/>
        <v>8</v>
      </c>
      <c r="E1647" s="38">
        <f t="shared" ref="E1647" si="3248">plan_id</f>
        <v>1536</v>
      </c>
      <c r="F1647" s="38">
        <f t="shared" ca="1" si="3026"/>
        <v>2014</v>
      </c>
      <c r="G1647" s="38">
        <f t="shared" ref="G1647" ca="1" si="3249">VLOOKUP(INDIRECT(CHAR(39)&amp;$A1647&amp;CHAR(39)&amp;"!r2c"&amp;$C1647,0),variables,2,0)</f>
        <v>10704</v>
      </c>
      <c r="H1647" s="4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72795367</v>
      </c>
    </row>
    <row r="1648" spans="1:8" x14ac:dyDescent="0.3">
      <c r="A1648" s="38" t="s">
        <v>289</v>
      </c>
      <c r="B1648" s="38">
        <f t="shared" si="3237"/>
        <v>17</v>
      </c>
      <c r="C1648" s="38">
        <f t="shared" si="3230"/>
        <v>9</v>
      </c>
      <c r="E1648" s="38">
        <f t="shared" ref="E1648" si="3250">plan_id</f>
        <v>1536</v>
      </c>
      <c r="F1648" s="38">
        <f t="shared" ca="1" si="3026"/>
        <v>2014</v>
      </c>
      <c r="G1648" s="38">
        <f t="shared" ref="G1648" ca="1" si="3251">VLOOKUP(INDIRECT(CHAR(39)&amp;$A1648&amp;CHAR(39)&amp;"!r2c"&amp;$C1648,0),variables,2,0)</f>
        <v>10928</v>
      </c>
      <c r="H1648" s="4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7.4800000000000005E-2</v>
      </c>
    </row>
    <row r="1649" spans="1:8" x14ac:dyDescent="0.3">
      <c r="A1649" s="38" t="s">
        <v>289</v>
      </c>
      <c r="B1649" s="38">
        <f t="shared" si="3237"/>
        <v>17</v>
      </c>
      <c r="C1649" s="38">
        <f t="shared" si="3230"/>
        <v>10</v>
      </c>
      <c r="E1649" s="38">
        <f t="shared" ref="E1649" si="3252">plan_id</f>
        <v>1536</v>
      </c>
      <c r="F1649" s="38">
        <f t="shared" ca="1" si="3026"/>
        <v>2014</v>
      </c>
      <c r="G1649" s="38">
        <f t="shared" ref="G1649" ca="1" si="3253">VLOOKUP(INDIRECT(CHAR(39)&amp;$A1649&amp;CHAR(39)&amp;"!r2c"&amp;$C1649,0),variables,2,0)</f>
        <v>10929</v>
      </c>
      <c r="H1649" s="4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7.4800000000000005E-2</v>
      </c>
    </row>
    <row r="1650" spans="1:8" x14ac:dyDescent="0.3">
      <c r="A1650" s="38" t="s">
        <v>289</v>
      </c>
      <c r="B1650" s="38">
        <f t="shared" si="3237"/>
        <v>17</v>
      </c>
      <c r="C1650" s="38">
        <f t="shared" si="3230"/>
        <v>11</v>
      </c>
      <c r="E1650" s="38">
        <f t="shared" ref="E1650" si="3254">plan_id</f>
        <v>1536</v>
      </c>
      <c r="F1650" s="38">
        <f t="shared" ca="1" si="3026"/>
        <v>2014</v>
      </c>
      <c r="G1650" s="38">
        <f t="shared" ref="G1650" ca="1" si="3255">VLOOKUP(INDIRECT(CHAR(39)&amp;$A1650&amp;CHAR(39)&amp;"!r2c"&amp;$C1650,0),variables,2,0)</f>
        <v>10930</v>
      </c>
      <c r="H1650" s="4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8" t="s">
        <v>289</v>
      </c>
      <c r="B1651" s="38">
        <f t="shared" si="3237"/>
        <v>17</v>
      </c>
      <c r="C1651" s="38">
        <f t="shared" si="3230"/>
        <v>12</v>
      </c>
      <c r="E1651" s="38">
        <f t="shared" ref="E1651" si="3256">plan_id</f>
        <v>1536</v>
      </c>
      <c r="F1651" s="38">
        <f t="shared" ca="1" si="3026"/>
        <v>2014</v>
      </c>
      <c r="G1651" s="38">
        <f t="shared" ref="G1651" ca="1" si="3257">VLOOKUP(INDIRECT(CHAR(39)&amp;$A1651&amp;CHAR(39)&amp;"!r2c"&amp;$C1651,0),variables,2,0)</f>
        <v>10705</v>
      </c>
      <c r="H1651" s="4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59394200</v>
      </c>
    </row>
    <row r="1652" spans="1:8" x14ac:dyDescent="0.3">
      <c r="A1652" s="38" t="s">
        <v>289</v>
      </c>
      <c r="B1652" s="38">
        <f t="shared" si="3237"/>
        <v>17</v>
      </c>
      <c r="C1652" s="38">
        <f t="shared" si="3230"/>
        <v>13</v>
      </c>
      <c r="E1652" s="38">
        <f t="shared" ref="E1652" si="3258">plan_id</f>
        <v>1536</v>
      </c>
      <c r="F1652" s="38">
        <f t="shared" ca="1" si="3026"/>
        <v>2014</v>
      </c>
      <c r="G1652" s="38">
        <f t="shared" ref="G1652" ca="1" si="3259">VLOOKUP(INDIRECT(CHAR(39)&amp;$A1652&amp;CHAR(39)&amp;"!r2c"&amp;$C1652,0),variables,2,0)</f>
        <v>10842</v>
      </c>
      <c r="H1652" s="4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61661050</v>
      </c>
    </row>
    <row r="1653" spans="1:8" x14ac:dyDescent="0.3">
      <c r="A1653" s="38" t="s">
        <v>289</v>
      </c>
      <c r="B1653" s="38">
        <f t="shared" si="3237"/>
        <v>17</v>
      </c>
      <c r="C1653" s="38">
        <f t="shared" si="3230"/>
        <v>14</v>
      </c>
      <c r="E1653" s="38">
        <f t="shared" ref="E1653" si="3260">plan_id</f>
        <v>1536</v>
      </c>
      <c r="F1653" s="38">
        <f t="shared" ca="1" si="3026"/>
        <v>2014</v>
      </c>
      <c r="G1653" s="38">
        <f t="shared" ref="G1653" ca="1" si="3261">VLOOKUP(INDIRECT(CHAR(39)&amp;$A1653&amp;CHAR(39)&amp;"!r2c"&amp;$C1653,0),variables,2,0)</f>
        <v>10843</v>
      </c>
      <c r="H1653" s="41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Main system- 7.12%; Judges- 17.52%; National guard-7.0%; Law enforcement with prior main service-9.81%; Law enforcement without prior main service-7.93%</v>
      </c>
    </row>
    <row r="1654" spans="1:8" x14ac:dyDescent="0.3">
      <c r="A1654" s="38" t="s">
        <v>289</v>
      </c>
      <c r="B1654" s="38">
        <f t="shared" si="3237"/>
        <v>17</v>
      </c>
      <c r="C1654" s="38">
        <f t="shared" si="3230"/>
        <v>15</v>
      </c>
      <c r="E1654" s="38">
        <f t="shared" ref="E1654" si="3262">plan_id</f>
        <v>1536</v>
      </c>
      <c r="F1654" s="38">
        <f t="shared" ca="1" si="3026"/>
        <v>2014</v>
      </c>
      <c r="G1654" s="38">
        <f t="shared" ref="G1654" ca="1" si="3263">VLOOKUP(INDIRECT(CHAR(39)&amp;$A1654&amp;CHAR(39)&amp;"!r2c"&amp;$C1654,0),variables,2,0)</f>
        <v>10931</v>
      </c>
      <c r="H1654" s="4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8" t="s">
        <v>289</v>
      </c>
      <c r="B1655" s="38">
        <f t="shared" si="3237"/>
        <v>17</v>
      </c>
      <c r="C1655" s="38">
        <f t="shared" si="3230"/>
        <v>16</v>
      </c>
      <c r="E1655" s="38">
        <f t="shared" ref="E1655" si="3264">plan_id</f>
        <v>1536</v>
      </c>
      <c r="F1655" s="38">
        <f t="shared" ca="1" si="3026"/>
        <v>2014</v>
      </c>
      <c r="G1655" s="38">
        <f t="shared" ref="G1655" ca="1" si="3265">VLOOKUP(INDIRECT(CHAR(39)&amp;$A1655&amp;CHAR(39)&amp;"!r2c"&amp;$C1655,0),variables,2,0)</f>
        <v>10932</v>
      </c>
      <c r="H1655" s="4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8" t="s">
        <v>289</v>
      </c>
      <c r="B1656" s="38">
        <f t="shared" si="3237"/>
        <v>17</v>
      </c>
      <c r="C1656" s="38">
        <f t="shared" si="3230"/>
        <v>17</v>
      </c>
      <c r="E1656" s="38">
        <f t="shared" ref="E1656" si="3266">plan_id</f>
        <v>1536</v>
      </c>
      <c r="F1656" s="38">
        <f t="shared" ca="1" si="3026"/>
        <v>2014</v>
      </c>
      <c r="G1656" s="38">
        <f t="shared" ref="G1656" ca="1" si="3267">VLOOKUP(INDIRECT(CHAR(39)&amp;$A1656&amp;CHAR(39)&amp;"!r2c"&amp;$C1656,0),variables,2,0)</f>
        <v>10933</v>
      </c>
      <c r="H1656" s="4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0.1104</v>
      </c>
    </row>
    <row r="1657" spans="1:8" x14ac:dyDescent="0.3">
      <c r="A1657" s="38" t="s">
        <v>289</v>
      </c>
      <c r="B1657" s="38">
        <f t="shared" si="3237"/>
        <v>17</v>
      </c>
      <c r="C1657" s="38">
        <f t="shared" si="3230"/>
        <v>18</v>
      </c>
      <c r="E1657" s="38">
        <f t="shared" ref="E1657" si="3268">plan_id</f>
        <v>1536</v>
      </c>
      <c r="F1657" s="38">
        <f t="shared" ca="1" si="3026"/>
        <v>2014</v>
      </c>
      <c r="G1657" s="38">
        <f t="shared" ref="G1657" ca="1" si="3269">VLOOKUP(INDIRECT(CHAR(39)&amp;$A1657&amp;CHAR(39)&amp;"!r2c"&amp;$C1657,0),variables,2,0)</f>
        <v>10934</v>
      </c>
      <c r="H1657" s="4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6.9800000000000001E-2</v>
      </c>
    </row>
    <row r="1658" spans="1:8" x14ac:dyDescent="0.3">
      <c r="A1658" s="38" t="s">
        <v>289</v>
      </c>
      <c r="B1658" s="38">
        <f t="shared" si="3237"/>
        <v>17</v>
      </c>
      <c r="C1658" s="38">
        <f t="shared" si="3230"/>
        <v>19</v>
      </c>
      <c r="E1658" s="38">
        <f t="shared" ref="E1658" si="3270">plan_id</f>
        <v>1536</v>
      </c>
      <c r="F1658" s="38">
        <f t="shared" ca="1" si="3026"/>
        <v>2014</v>
      </c>
      <c r="G1658" s="38">
        <f t="shared" ref="G1658" ca="1" si="3271">VLOOKUP(INDIRECT(CHAR(39)&amp;$A1658&amp;CHAR(39)&amp;"!r2c"&amp;$C1658,0),variables,2,0)</f>
        <v>10935</v>
      </c>
      <c r="H1658" s="41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38" t="s">
        <v>289</v>
      </c>
      <c r="B1659" s="38">
        <f t="shared" si="3237"/>
        <v>17</v>
      </c>
      <c r="C1659" s="38">
        <f t="shared" si="3230"/>
        <v>20</v>
      </c>
      <c r="E1659" s="38">
        <f t="shared" ref="E1659" si="3272">plan_id</f>
        <v>1536</v>
      </c>
      <c r="F1659" s="38">
        <f t="shared" ref="F1659:F1732" ca="1" si="3273">INDIRECT(CHAR(39)&amp;$A1659&amp;CHAR(39)&amp;"!r"&amp;$B1659&amp;"c2",0)</f>
        <v>2014</v>
      </c>
      <c r="G1659" s="38">
        <f t="shared" ref="G1659" ca="1" si="3274">VLOOKUP(INDIRECT(CHAR(39)&amp;$A1659&amp;CHAR(39)&amp;"!r2c"&amp;$C1659,0),variables,2,0)</f>
        <v>10937</v>
      </c>
      <c r="H1659" s="4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8" t="s">
        <v>289</v>
      </c>
      <c r="B1660" s="38">
        <f t="shared" si="3237"/>
        <v>17</v>
      </c>
      <c r="C1660" s="38">
        <f t="shared" si="3230"/>
        <v>21</v>
      </c>
      <c r="E1660" s="38">
        <f t="shared" ref="E1660" si="3275">plan_id</f>
        <v>1536</v>
      </c>
      <c r="F1660" s="38">
        <f t="shared" ca="1" si="3273"/>
        <v>2014</v>
      </c>
      <c r="G1660" s="38">
        <f t="shared" ref="G1660" ca="1" si="3276">VLOOKUP(INDIRECT(CHAR(39)&amp;$A1660&amp;CHAR(39)&amp;"!r2c"&amp;$C1660,0),variables,2,0)</f>
        <v>10938</v>
      </c>
      <c r="H1660" s="4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8" t="s">
        <v>289</v>
      </c>
      <c r="B1661" s="38">
        <f t="shared" si="3237"/>
        <v>17</v>
      </c>
      <c r="C1661" s="38">
        <f t="shared" si="3230"/>
        <v>22</v>
      </c>
      <c r="E1661" s="38">
        <f t="shared" ref="E1661" si="3277">plan_id</f>
        <v>1536</v>
      </c>
      <c r="F1661" s="38">
        <f t="shared" ca="1" si="3273"/>
        <v>2014</v>
      </c>
      <c r="G1661" s="38">
        <f t="shared" ref="G1661" ca="1" si="3278">VLOOKUP(INDIRECT(CHAR(39)&amp;$A1661&amp;CHAR(39)&amp;"!r2c"&amp;$C1661,0),variables,2,0)</f>
        <v>11007</v>
      </c>
      <c r="H1661" s="4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Main System,National Guard and law enforcement:2% of FAC times service; Judges:3.5% of FAC for first 10 yrs of service,2.8%-next 10 yrs,1.25% - excess of 20 yrs</v>
      </c>
    </row>
    <row r="1662" spans="1:8" x14ac:dyDescent="0.3">
      <c r="A1662" s="38" t="s">
        <v>289</v>
      </c>
      <c r="B1662" s="38">
        <f t="shared" si="3237"/>
        <v>17</v>
      </c>
      <c r="C1662" s="38">
        <f t="shared" si="3230"/>
        <v>23</v>
      </c>
      <c r="E1662" s="38">
        <f t="shared" ref="E1662" si="3279">plan_id</f>
        <v>1536</v>
      </c>
      <c r="F1662" s="38">
        <f t="shared" ca="1" si="3273"/>
        <v>2014</v>
      </c>
      <c r="G1662" s="38">
        <f t="shared" ref="G1662" ca="1" si="3280">VLOOKUP(INDIRECT(CHAR(39)&amp;$A1662&amp;CHAR(39)&amp;"!r2c"&amp;$C1662,0),variables,2,0)</f>
        <v>10941</v>
      </c>
      <c r="H1662" s="41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</v>
      </c>
    </row>
    <row r="1663" spans="1:8" x14ac:dyDescent="0.3">
      <c r="A1663" s="38" t="s">
        <v>289</v>
      </c>
      <c r="B1663" s="38">
        <f t="shared" si="3237"/>
        <v>17</v>
      </c>
      <c r="C1663" s="38">
        <f t="shared" si="3230"/>
        <v>24</v>
      </c>
      <c r="E1663" s="38">
        <f t="shared" ref="E1663" si="3281">plan_id</f>
        <v>1536</v>
      </c>
      <c r="F1663" s="38">
        <f t="shared" ca="1" si="3273"/>
        <v>2014</v>
      </c>
      <c r="G1663" s="38">
        <f t="shared" ref="G1663" ca="1" si="3282">VLOOKUP(INDIRECT(CHAR(39)&amp;$A1663&amp;CHAR(39)&amp;"!r2c"&amp;$C1663,0),variables,2,0)</f>
        <v>10942</v>
      </c>
      <c r="H1663" s="41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38" t="s">
        <v>289</v>
      </c>
      <c r="B1664" s="38">
        <f t="shared" si="3237"/>
        <v>17</v>
      </c>
      <c r="C1664" s="38">
        <f t="shared" si="3230"/>
        <v>25</v>
      </c>
      <c r="E1664" s="38">
        <f t="shared" ref="E1664" si="3283">plan_id</f>
        <v>1536</v>
      </c>
      <c r="F1664" s="38">
        <f t="shared" ca="1" si="3273"/>
        <v>2014</v>
      </c>
      <c r="G1664" s="38">
        <f t="shared" ref="G1664" ca="1" si="3284">VLOOKUP(INDIRECT(CHAR(39)&amp;$A1664&amp;CHAR(39)&amp;"!r2c"&amp;$C1664,0),variables,2,0)</f>
        <v>10701</v>
      </c>
      <c r="H1664" s="4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8" t="s">
        <v>289</v>
      </c>
      <c r="B1665" s="38">
        <f t="shared" si="3237"/>
        <v>17</v>
      </c>
      <c r="C1665" s="38">
        <f t="shared" si="3230"/>
        <v>26</v>
      </c>
      <c r="E1665" s="38">
        <f t="shared" ref="E1665" si="3285">plan_id</f>
        <v>1536</v>
      </c>
      <c r="F1665" s="38">
        <f t="shared" ca="1" si="3273"/>
        <v>2014</v>
      </c>
      <c r="G1665" s="38">
        <f t="shared" ref="G1665" ca="1" si="3286">VLOOKUP(INDIRECT(CHAR(39)&amp;$A1665&amp;CHAR(39)&amp;"!r2c"&amp;$C1665,0),variables,2,0)</f>
        <v>10702</v>
      </c>
      <c r="H1665" s="4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8" t="s">
        <v>289</v>
      </c>
      <c r="B1666" s="38">
        <f t="shared" si="3237"/>
        <v>17</v>
      </c>
      <c r="C1666" s="38">
        <f t="shared" si="3230"/>
        <v>27</v>
      </c>
      <c r="E1666" s="38">
        <f t="shared" ref="E1666" si="3287">plan_id</f>
        <v>1536</v>
      </c>
      <c r="F1666" s="38">
        <f t="shared" ca="1" si="3273"/>
        <v>2014</v>
      </c>
      <c r="G1666" s="38">
        <f t="shared" ref="G1666" ca="1" si="3288">VLOOKUP(INDIRECT(CHAR(39)&amp;$A1666&amp;CHAR(39)&amp;"!r2c"&amp;$C1666,0),variables,2,0)</f>
        <v>10943</v>
      </c>
      <c r="H1666" s="4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8" t="s">
        <v>289</v>
      </c>
      <c r="B1667" s="38">
        <f t="shared" si="3237"/>
        <v>17</v>
      </c>
      <c r="C1667" s="38">
        <f t="shared" si="3230"/>
        <v>28</v>
      </c>
      <c r="E1667" s="38">
        <f t="shared" ref="E1667" si="3289">plan_id</f>
        <v>1536</v>
      </c>
      <c r="F1667" s="38">
        <f t="shared" ca="1" si="3273"/>
        <v>2014</v>
      </c>
      <c r="G1667" s="38">
        <f t="shared" ref="G1667" ca="1" si="3290">VLOOKUP(INDIRECT(CHAR(39)&amp;$A1667&amp;CHAR(39)&amp;"!r2c"&amp;$C1667,0),variables,2,0)</f>
        <v>10944</v>
      </c>
      <c r="H1667" s="41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38" t="s">
        <v>289</v>
      </c>
      <c r="B1668" s="38">
        <f t="shared" si="3237"/>
        <v>17</v>
      </c>
      <c r="C1668" s="38">
        <f t="shared" si="3230"/>
        <v>29</v>
      </c>
      <c r="E1668" s="38">
        <f t="shared" ref="E1668" si="3291">plan_id</f>
        <v>1536</v>
      </c>
      <c r="F1668" s="38">
        <f t="shared" ca="1" si="3273"/>
        <v>2014</v>
      </c>
      <c r="G1668" s="38">
        <f t="shared" ref="G1668" ca="1" si="3292">VLOOKUP(INDIRECT(CHAR(39)&amp;$A1668&amp;CHAR(39)&amp;"!r2c"&amp;$C1668,0),variables,2,0)</f>
        <v>10945</v>
      </c>
      <c r="H1668" s="41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38" t="s">
        <v>289</v>
      </c>
      <c r="B1669" s="38">
        <f t="shared" si="3237"/>
        <v>17</v>
      </c>
      <c r="C1669" s="38">
        <f t="shared" si="3230"/>
        <v>30</v>
      </c>
      <c r="E1669" s="38">
        <f t="shared" ref="E1669" si="3293">plan_id</f>
        <v>1536</v>
      </c>
      <c r="F1669" s="38">
        <f t="shared" ca="1" si="3273"/>
        <v>2014</v>
      </c>
      <c r="G1669" s="38">
        <f t="shared" ref="G1669" ca="1" si="3294">VLOOKUP(INDIRECT(CHAR(39)&amp;$A1669&amp;CHAR(39)&amp;"!r2c"&amp;$C1669,0),variables,2,0)</f>
        <v>10947</v>
      </c>
      <c r="H1669" s="4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8" t="s">
        <v>289</v>
      </c>
      <c r="B1670" s="38">
        <f t="shared" si="3237"/>
        <v>17</v>
      </c>
      <c r="C1670" s="38">
        <f t="shared" si="3230"/>
        <v>31</v>
      </c>
      <c r="E1670" s="38">
        <f t="shared" ref="E1670" si="3295">plan_id</f>
        <v>1536</v>
      </c>
      <c r="F1670" s="38">
        <f t="shared" ca="1" si="3273"/>
        <v>2014</v>
      </c>
      <c r="G1670" s="38">
        <f t="shared" ref="G1670" ca="1" si="3296">VLOOKUP(INDIRECT(CHAR(39)&amp;$A1670&amp;CHAR(39)&amp;"!r2c"&amp;$C1670,0),variables,2,0)</f>
        <v>10948</v>
      </c>
      <c r="H1670" s="41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38" t="s">
        <v>289</v>
      </c>
      <c r="B1671" s="38">
        <f t="shared" si="3237"/>
        <v>17</v>
      </c>
      <c r="C1671" s="38">
        <f t="shared" si="3230"/>
        <v>32</v>
      </c>
      <c r="E1671" s="38">
        <f t="shared" ref="E1671" si="3297">plan_id</f>
        <v>1536</v>
      </c>
      <c r="F1671" s="38">
        <f t="shared" ca="1" si="3273"/>
        <v>2014</v>
      </c>
      <c r="G1671" s="38">
        <f t="shared" ref="G1671" ca="1" si="3298">VLOOKUP(INDIRECT(CHAR(39)&amp;$A1671&amp;CHAR(39)&amp;"!r2c"&amp;$C1671,0),variables,2,0)</f>
        <v>10949</v>
      </c>
      <c r="H1671" s="41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38" t="s">
        <v>289</v>
      </c>
      <c r="B1672" s="38">
        <f t="shared" si="3237"/>
        <v>17</v>
      </c>
      <c r="C1672" s="38">
        <f t="shared" si="3230"/>
        <v>33</v>
      </c>
      <c r="E1672" s="38">
        <f t="shared" ref="E1672" si="3299">plan_id</f>
        <v>1536</v>
      </c>
      <c r="F1672" s="38">
        <f t="shared" ca="1" si="3273"/>
        <v>2014</v>
      </c>
      <c r="G1672" s="38">
        <f t="shared" ref="G1672" ca="1" si="3300">VLOOKUP(INDIRECT(CHAR(39)&amp;$A1672&amp;CHAR(39)&amp;"!r2c"&amp;$C1672,0),variables,2,0)</f>
        <v>10951</v>
      </c>
      <c r="H1672" s="41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38" t="s">
        <v>289</v>
      </c>
      <c r="B1673" s="38">
        <f t="shared" si="3237"/>
        <v>17</v>
      </c>
      <c r="C1673" s="38">
        <f t="shared" si="3230"/>
        <v>34</v>
      </c>
      <c r="E1673" s="38">
        <f t="shared" ref="E1673" si="3301">plan_id</f>
        <v>1536</v>
      </c>
      <c r="F1673" s="38">
        <f t="shared" ca="1" si="3273"/>
        <v>2014</v>
      </c>
      <c r="G1673" s="38">
        <f t="shared" ref="G1673" ca="1" si="3302">VLOOKUP(INDIRECT(CHAR(39)&amp;$A1673&amp;CHAR(39)&amp;"!r2c"&amp;$C1673,0),variables,2,0)</f>
        <v>10950</v>
      </c>
      <c r="H1673" s="4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38" t="s">
        <v>289</v>
      </c>
      <c r="B1674" s="38">
        <f t="shared" si="3237"/>
        <v>17</v>
      </c>
      <c r="C1674" s="38">
        <f t="shared" si="3230"/>
        <v>35</v>
      </c>
      <c r="E1674" s="38">
        <f t="shared" ref="E1674" si="3303">plan_id</f>
        <v>1536</v>
      </c>
      <c r="F1674" s="38">
        <f t="shared" ca="1" si="3273"/>
        <v>2014</v>
      </c>
      <c r="G1674" s="38">
        <f t="shared" ref="G1674" ca="1" si="3304">VLOOKUP(INDIRECT(CHAR(39)&amp;$A1674&amp;CHAR(39)&amp;"!r2c"&amp;$C1674,0),variables,2,0)</f>
        <v>10954</v>
      </c>
      <c r="H1674" s="4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3.5000000000000003E-2</v>
      </c>
    </row>
    <row r="1675" spans="1:8" x14ac:dyDescent="0.3">
      <c r="A1675" s="38" t="s">
        <v>289</v>
      </c>
      <c r="B1675" s="38">
        <f t="shared" si="3237"/>
        <v>17</v>
      </c>
      <c r="C1675" s="38">
        <f t="shared" si="3230"/>
        <v>36</v>
      </c>
      <c r="E1675" s="38">
        <f t="shared" ref="E1675" si="3305">plan_id</f>
        <v>1536</v>
      </c>
      <c r="F1675" s="38">
        <f t="shared" ca="1" si="3273"/>
        <v>2014</v>
      </c>
      <c r="G1675" s="38">
        <f t="shared" ref="G1675" ca="1" si="3306">VLOOKUP(INDIRECT(CHAR(39)&amp;$A1675&amp;CHAR(39)&amp;"!r2c"&amp;$C1675,0),variables,2,0)</f>
        <v>10955</v>
      </c>
      <c r="H1675" s="4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38" t="s">
        <v>289</v>
      </c>
      <c r="B1676" s="38">
        <f t="shared" si="3237"/>
        <v>17</v>
      </c>
      <c r="C1676" s="38">
        <f t="shared" si="3230"/>
        <v>37</v>
      </c>
      <c r="E1676" s="38">
        <f t="shared" ref="E1676" si="3307">plan_id</f>
        <v>1536</v>
      </c>
      <c r="F1676" s="38">
        <f t="shared" ca="1" si="3273"/>
        <v>2014</v>
      </c>
      <c r="G1676" s="38">
        <f t="shared" ref="G1676" ca="1" si="3308">VLOOKUP(INDIRECT(CHAR(39)&amp;$A1676&amp;CHAR(39)&amp;"!r2c"&amp;$C1676,0),variables,2,0)</f>
        <v>10956</v>
      </c>
      <c r="H1676" s="41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4%-4.5%</v>
      </c>
    </row>
    <row r="1677" spans="1:8" x14ac:dyDescent="0.3">
      <c r="A1677" s="38" t="s">
        <v>289</v>
      </c>
      <c r="B1677" s="38">
        <f t="shared" si="3237"/>
        <v>17</v>
      </c>
      <c r="C1677" s="38">
        <f t="shared" si="3230"/>
        <v>38</v>
      </c>
      <c r="E1677" s="38">
        <f t="shared" ref="E1677" si="3309">plan_id</f>
        <v>1536</v>
      </c>
      <c r="F1677" s="38">
        <f t="shared" ca="1" si="3273"/>
        <v>2014</v>
      </c>
      <c r="G1677" s="38">
        <f t="shared" ref="G1677" ca="1" si="3310">VLOOKUP(INDIRECT(CHAR(39)&amp;$A1677&amp;CHAR(39)&amp;"!r2c"&amp;$C1677,0),variables,2,0)</f>
        <v>10959</v>
      </c>
      <c r="H1677" s="41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4.86%-8.25%</v>
      </c>
    </row>
    <row r="1678" spans="1:8" x14ac:dyDescent="0.3">
      <c r="A1678" s="38" t="s">
        <v>289</v>
      </c>
      <c r="B1678" s="38">
        <f t="shared" si="3237"/>
        <v>17</v>
      </c>
      <c r="C1678" s="38">
        <f t="shared" si="3230"/>
        <v>39</v>
      </c>
      <c r="E1678" s="38">
        <f t="shared" ref="E1678" si="3311">plan_id</f>
        <v>1536</v>
      </c>
      <c r="F1678" s="38">
        <f t="shared" ca="1" si="3273"/>
        <v>2014</v>
      </c>
      <c r="G1678" s="38">
        <f t="shared" ref="G1678" ca="1" si="3312">VLOOKUP(INDIRECT(CHAR(39)&amp;$A1678&amp;CHAR(39)&amp;"!r2c"&amp;$C1678,0),variables,2,0)</f>
        <v>10962</v>
      </c>
      <c r="H1678" s="41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no.45-47</v>
      </c>
    </row>
    <row r="1679" spans="1:8" x14ac:dyDescent="0.3">
      <c r="A1679" s="38" t="s">
        <v>289</v>
      </c>
      <c r="B1679" s="38">
        <f t="shared" si="3237"/>
        <v>17</v>
      </c>
      <c r="C1679" s="38">
        <f t="shared" si="3230"/>
        <v>40</v>
      </c>
      <c r="E1679" s="38">
        <f t="shared" ref="E1679" si="3313">plan_id</f>
        <v>1536</v>
      </c>
      <c r="F1679" s="38">
        <f t="shared" ca="1" si="3273"/>
        <v>2014</v>
      </c>
      <c r="G1679" s="38">
        <f t="shared" ref="G1679" ca="1" si="3314">VLOOKUP(INDIRECT(CHAR(39)&amp;$A1679&amp;CHAR(39)&amp;"!r2c"&amp;$C1679,0),variables,2,0)</f>
        <v>10964</v>
      </c>
      <c r="H1679" s="41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no.35</v>
      </c>
    </row>
    <row r="1680" spans="1:8" x14ac:dyDescent="0.3">
      <c r="A1680" s="38" t="s">
        <v>289</v>
      </c>
      <c r="B1680" s="38">
        <f t="shared" si="3237"/>
        <v>17</v>
      </c>
      <c r="C1680" s="38">
        <f t="shared" si="3230"/>
        <v>41</v>
      </c>
      <c r="E1680" s="38">
        <f t="shared" ref="E1680" si="3315">plan_id</f>
        <v>1536</v>
      </c>
      <c r="F1680" s="38">
        <f t="shared" ca="1" si="3273"/>
        <v>2014</v>
      </c>
      <c r="G1680" s="38">
        <f t="shared" ref="G1680" ca="1" si="3316">VLOOKUP(INDIRECT(CHAR(39)&amp;$A1680&amp;CHAR(39)&amp;"!r2c"&amp;$C1680,0),variables,2,0)</f>
        <v>10967</v>
      </c>
      <c r="H1680" s="41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Combined Healthy Mortality Table</v>
      </c>
    </row>
    <row r="1681" spans="1:8" x14ac:dyDescent="0.3">
      <c r="A1681" s="38" t="s">
        <v>289</v>
      </c>
      <c r="B1681" s="38">
        <f t="shared" si="3237"/>
        <v>17</v>
      </c>
      <c r="C1681" s="38">
        <f t="shared" si="3230"/>
        <v>42</v>
      </c>
      <c r="E1681" s="38">
        <f t="shared" ref="E1681" si="3317">plan_id</f>
        <v>1536</v>
      </c>
      <c r="F1681" s="38">
        <f t="shared" ca="1" si="3273"/>
        <v>2014</v>
      </c>
      <c r="G1681" s="38">
        <f t="shared" ref="G1681" ca="1" si="3318">VLOOKUP(INDIRECT(CHAR(39)&amp;$A1681&amp;CHAR(39)&amp;"!r2c"&amp;$C1681,0),variables,2,0)</f>
        <v>10968</v>
      </c>
      <c r="H1681" s="41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RP-2000</v>
      </c>
    </row>
    <row r="1682" spans="1:8" x14ac:dyDescent="0.3">
      <c r="A1682" s="38" t="s">
        <v>289</v>
      </c>
      <c r="B1682" s="38">
        <f t="shared" si="3237"/>
        <v>17</v>
      </c>
      <c r="C1682" s="38">
        <f t="shared" si="3230"/>
        <v>43</v>
      </c>
      <c r="E1682" s="38">
        <f t="shared" ref="E1682" si="3319">plan_id</f>
        <v>1536</v>
      </c>
      <c r="F1682" s="38">
        <f t="shared" ca="1" si="3273"/>
        <v>2014</v>
      </c>
      <c r="G1682" s="38">
        <f t="shared" ref="G1682" ca="1" si="3320">VLOOKUP(INDIRECT(CHAR(39)&amp;$A1682&amp;CHAR(39)&amp;"!r2c"&amp;$C1682,0),variables,2,0)</f>
        <v>10969</v>
      </c>
      <c r="H1682" s="4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8" t="s">
        <v>289</v>
      </c>
      <c r="B1683" s="38">
        <f t="shared" si="3237"/>
        <v>17</v>
      </c>
      <c r="C1683" s="38">
        <f t="shared" si="3230"/>
        <v>44</v>
      </c>
      <c r="E1683" s="38">
        <f t="shared" ref="E1683" si="3321">plan_id</f>
        <v>1536</v>
      </c>
      <c r="F1683" s="38">
        <f t="shared" ca="1" si="3273"/>
        <v>2014</v>
      </c>
      <c r="G1683" s="38">
        <f t="shared" ref="G1683" ca="1" si="3322">VLOOKUP(INDIRECT(CHAR(39)&amp;$A1683&amp;CHAR(39)&amp;"!r2c"&amp;$C1683,0),variables,2,0)</f>
        <v>10970</v>
      </c>
      <c r="H1683" s="41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set back 3 years for healthy members</v>
      </c>
    </row>
    <row r="1684" spans="1:8" x14ac:dyDescent="0.3">
      <c r="A1684" s="38" t="s">
        <v>289</v>
      </c>
      <c r="B1684" s="38">
        <f t="shared" si="3237"/>
        <v>17</v>
      </c>
      <c r="C1684" s="38">
        <f t="shared" si="3230"/>
        <v>45</v>
      </c>
      <c r="E1684" s="38">
        <f t="shared" ref="E1684" si="3323">plan_id</f>
        <v>1536</v>
      </c>
      <c r="F1684" s="38">
        <f t="shared" ca="1" si="3273"/>
        <v>2014</v>
      </c>
      <c r="G1684" s="38">
        <f t="shared" ref="G1684" ca="1" si="3324">VLOOKUP(INDIRECT(CHAR(39)&amp;$A1684&amp;CHAR(39)&amp;"!r2c"&amp;$C1684,0),variables,2,0)</f>
        <v>10971</v>
      </c>
      <c r="H1684" s="4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8" t="s">
        <v>289</v>
      </c>
      <c r="B1685" s="38">
        <f t="shared" si="3237"/>
        <v>17</v>
      </c>
      <c r="C1685" s="38">
        <f t="shared" si="3230"/>
        <v>46</v>
      </c>
      <c r="E1685" s="38">
        <f t="shared" ref="E1685" si="3325">plan_id</f>
        <v>1536</v>
      </c>
      <c r="F1685" s="38">
        <f t="shared" ca="1" si="3273"/>
        <v>2014</v>
      </c>
      <c r="G1685" s="38">
        <f t="shared" ref="G1685" ca="1" si="3326">VLOOKUP(INDIRECT(CHAR(39)&amp;$A1685&amp;CHAR(39)&amp;"!r2c"&amp;$C1685,0),variables,2,0)</f>
        <v>10972</v>
      </c>
      <c r="H1685" s="41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 of Payroll, Open Period</v>
      </c>
    </row>
    <row r="1686" spans="1:8" x14ac:dyDescent="0.3">
      <c r="A1686" s="38" t="s">
        <v>289</v>
      </c>
      <c r="B1686" s="38">
        <f t="shared" si="3237"/>
        <v>17</v>
      </c>
      <c r="C1686" s="38">
        <f t="shared" si="3230"/>
        <v>47</v>
      </c>
      <c r="E1686" s="38">
        <f t="shared" ref="E1686" si="3327">plan_id</f>
        <v>1536</v>
      </c>
      <c r="F1686" s="38">
        <f t="shared" ca="1" si="3273"/>
        <v>2014</v>
      </c>
      <c r="G1686" s="38">
        <f t="shared" ref="G1686" ca="1" si="3328">VLOOKUP(INDIRECT(CHAR(39)&amp;$A1686&amp;CHAR(39)&amp;"!r2c"&amp;$C1686,0),variables,2,0)</f>
        <v>10973</v>
      </c>
      <c r="H1686" s="41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20 years</v>
      </c>
    </row>
    <row r="1687" spans="1:8" x14ac:dyDescent="0.3">
      <c r="A1687" s="38" t="s">
        <v>289</v>
      </c>
      <c r="B1687" s="38">
        <f t="shared" si="3237"/>
        <v>17</v>
      </c>
      <c r="C1687" s="38">
        <f t="shared" si="3230"/>
        <v>48</v>
      </c>
      <c r="E1687" s="38">
        <f t="shared" ref="E1687" si="3329">plan_id</f>
        <v>1536</v>
      </c>
      <c r="F1687" s="38">
        <f t="shared" ca="1" si="3273"/>
        <v>2014</v>
      </c>
      <c r="G1687" s="38">
        <f t="shared" ref="G1687" ca="1" si="3330">VLOOKUP(INDIRECT(CHAR(39)&amp;$A1687&amp;CHAR(39)&amp;"!r2c"&amp;$C1687,0),variables,2,0)</f>
        <v>10975</v>
      </c>
      <c r="H1687" s="4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38" t="s">
        <v>289</v>
      </c>
      <c r="B1688" s="38">
        <f t="shared" si="3237"/>
        <v>17</v>
      </c>
      <c r="C1688" s="38">
        <f t="shared" si="3230"/>
        <v>49</v>
      </c>
      <c r="E1688" s="38">
        <f t="shared" ref="E1688" si="3331">plan_id</f>
        <v>1536</v>
      </c>
      <c r="F1688" s="38">
        <f t="shared" ca="1" si="3273"/>
        <v>2014</v>
      </c>
      <c r="G1688" s="38">
        <f t="shared" ref="G1688" ca="1" si="3332">VLOOKUP(INDIRECT(CHAR(39)&amp;$A1688&amp;CHAR(39)&amp;"!r2c"&amp;$C1688,0),variables,2,0)</f>
        <v>10976</v>
      </c>
      <c r="H1688" s="4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38" t="s">
        <v>289</v>
      </c>
      <c r="B1689" s="38">
        <f t="shared" si="3237"/>
        <v>17</v>
      </c>
      <c r="C1689" s="38">
        <f t="shared" si="3230"/>
        <v>50</v>
      </c>
      <c r="E1689" s="38">
        <f t="shared" ref="E1689" si="3333">plan_id</f>
        <v>1536</v>
      </c>
      <c r="F1689" s="38">
        <f t="shared" ca="1" si="3273"/>
        <v>2014</v>
      </c>
      <c r="G1689" s="38">
        <f t="shared" ref="G1689" ca="1" si="3334">VLOOKUP(INDIRECT(CHAR(39)&amp;$A1689&amp;CHAR(39)&amp;"!r2c"&amp;$C1689,0),variables,2,0)</f>
        <v>10977</v>
      </c>
      <c r="H1689" s="4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8" t="s">
        <v>289</v>
      </c>
      <c r="B1690" s="38">
        <f t="shared" si="3237"/>
        <v>17</v>
      </c>
      <c r="C1690" s="38">
        <f t="shared" si="3230"/>
        <v>51</v>
      </c>
      <c r="E1690" s="38">
        <f t="shared" ref="E1690" si="3335">plan_id</f>
        <v>1536</v>
      </c>
      <c r="F1690" s="38">
        <f t="shared" ca="1" si="3273"/>
        <v>2014</v>
      </c>
      <c r="G1690" s="38">
        <f t="shared" ref="G1690" ca="1" si="3336">VLOOKUP(INDIRECT(CHAR(39)&amp;$A1690&amp;CHAR(39)&amp;"!r2c"&amp;$C1690,0),variables,2,0)</f>
        <v>10978</v>
      </c>
      <c r="H1690" s="4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38" t="s">
        <v>289</v>
      </c>
      <c r="B1691" s="38">
        <f t="shared" si="3237"/>
        <v>17</v>
      </c>
      <c r="C1691" s="38">
        <f t="shared" si="3230"/>
        <v>52</v>
      </c>
      <c r="E1691" s="38">
        <f t="shared" ref="E1691" si="3337">plan_id</f>
        <v>1536</v>
      </c>
      <c r="F1691" s="38">
        <f t="shared" ca="1" si="3273"/>
        <v>2014</v>
      </c>
      <c r="G1691" s="38">
        <f t="shared" ref="G1691" ca="1" si="3338">VLOOKUP(INDIRECT(CHAR(39)&amp;$A1691&amp;CHAR(39)&amp;"!r2c"&amp;$C1691,0),variables,2,0)</f>
        <v>10979</v>
      </c>
      <c r="H1691" s="41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38" t="s">
        <v>289</v>
      </c>
      <c r="B1692" s="38">
        <f t="shared" si="3237"/>
        <v>17</v>
      </c>
      <c r="C1692" s="38">
        <f t="shared" si="3230"/>
        <v>53</v>
      </c>
      <c r="E1692" s="38">
        <f t="shared" ref="E1692" si="3339">plan_id</f>
        <v>1536</v>
      </c>
      <c r="F1692" s="38">
        <f t="shared" ca="1" si="3273"/>
        <v>2014</v>
      </c>
      <c r="G1692" s="38">
        <f t="shared" ref="G1692" ca="1" si="3340">VLOOKUP(INDIRECT(CHAR(39)&amp;$A1692&amp;CHAR(39)&amp;"!r2c"&amp;$C1692,0),variables,2,0)</f>
        <v>10980</v>
      </c>
      <c r="H1692" s="4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0.122</v>
      </c>
    </row>
    <row r="1693" spans="1:8" x14ac:dyDescent="0.3">
      <c r="A1693" s="38" t="s">
        <v>289</v>
      </c>
      <c r="B1693" s="38">
        <f t="shared" si="3237"/>
        <v>17</v>
      </c>
      <c r="C1693" s="38">
        <f t="shared" si="3230"/>
        <v>54</v>
      </c>
      <c r="E1693" s="38">
        <f t="shared" ref="E1693" si="3341">plan_id</f>
        <v>1536</v>
      </c>
      <c r="F1693" s="38">
        <f t="shared" ca="1" si="3273"/>
        <v>2014</v>
      </c>
      <c r="G1693" s="38">
        <f t="shared" ref="G1693" ca="1" si="3342">VLOOKUP(INDIRECT(CHAR(39)&amp;$A1693&amp;CHAR(39)&amp;"!r2c"&amp;$C1693,0),variables,2,0)</f>
        <v>10981</v>
      </c>
      <c r="H1693" s="4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0.1615</v>
      </c>
    </row>
    <row r="1694" spans="1:8" x14ac:dyDescent="0.3">
      <c r="A1694" s="38" t="s">
        <v>289</v>
      </c>
      <c r="B1694" s="38">
        <f t="shared" si="3237"/>
        <v>17</v>
      </c>
      <c r="C1694" s="38">
        <f t="shared" si="3230"/>
        <v>55</v>
      </c>
      <c r="E1694" s="38">
        <f t="shared" ref="E1694" si="3343">plan_id</f>
        <v>1536</v>
      </c>
      <c r="F1694" s="38">
        <f t="shared" ca="1" si="3273"/>
        <v>2014</v>
      </c>
      <c r="G1694" s="38">
        <f t="shared" ref="G1694" ca="1" si="3344">VLOOKUP(INDIRECT(CHAR(39)&amp;$A1694&amp;CHAR(39)&amp;"!r2c"&amp;$C1694,0),variables,2,0)</f>
        <v>10706</v>
      </c>
      <c r="H1694" s="4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9.1965677044287435E-4</v>
      </c>
    </row>
    <row r="1695" spans="1:8" x14ac:dyDescent="0.3">
      <c r="A1695" s="38" t="s">
        <v>289</v>
      </c>
      <c r="B1695" s="38">
        <f t="shared" si="3237"/>
        <v>17</v>
      </c>
      <c r="C1695" s="38">
        <f t="shared" si="3230"/>
        <v>56</v>
      </c>
      <c r="E1695" s="38">
        <f t="shared" ref="E1695" si="3345">plan_id</f>
        <v>1536</v>
      </c>
      <c r="F1695" s="38">
        <f t="shared" ca="1" si="3273"/>
        <v>2014</v>
      </c>
      <c r="G1695" s="38">
        <f t="shared" ref="G1695" ca="1" si="3346">VLOOKUP(INDIRECT(CHAR(39)&amp;$A1695&amp;CHAR(39)&amp;"!r2c"&amp;$C1695,0),variables,2,0)</f>
        <v>10983</v>
      </c>
      <c r="H1695" s="41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38" t="s">
        <v>289</v>
      </c>
      <c r="B1696" s="38">
        <f t="shared" si="3237"/>
        <v>17</v>
      </c>
      <c r="C1696" s="38">
        <f t="shared" si="3230"/>
        <v>57</v>
      </c>
      <c r="E1696" s="38">
        <f t="shared" ref="E1696" si="3347">plan_id</f>
        <v>1536</v>
      </c>
      <c r="F1696" s="38">
        <f t="shared" ca="1" si="3273"/>
        <v>2014</v>
      </c>
      <c r="G1696" s="38">
        <f t="shared" ref="G1696" ca="1" si="3348">VLOOKUP(INDIRECT(CHAR(39)&amp;$A1696&amp;CHAR(39)&amp;"!r2c"&amp;$C1696,0),variables,2,0)</f>
        <v>10989</v>
      </c>
      <c r="H1696" s="4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1895837700</v>
      </c>
    </row>
    <row r="1697" spans="1:8" x14ac:dyDescent="0.3">
      <c r="A1697" s="38" t="s">
        <v>289</v>
      </c>
      <c r="B1697" s="38">
        <f t="shared" si="3237"/>
        <v>17</v>
      </c>
      <c r="C1697" s="38">
        <f t="shared" si="3230"/>
        <v>58</v>
      </c>
      <c r="E1697" s="38">
        <f t="shared" ref="E1697" si="3349">plan_id</f>
        <v>1536</v>
      </c>
      <c r="F1697" s="38">
        <f t="shared" ca="1" si="3273"/>
        <v>2014</v>
      </c>
      <c r="G1697" s="38">
        <f t="shared" ref="G1697" ca="1" si="3350">VLOOKUP(INDIRECT(CHAR(39)&amp;$A1697&amp;CHAR(39)&amp;"!r2c"&amp;$C1697,0),variables,2,0)</f>
        <v>10990</v>
      </c>
      <c r="H1697" s="4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2938752200</v>
      </c>
    </row>
    <row r="1698" spans="1:8" x14ac:dyDescent="0.3">
      <c r="A1698" s="38" t="s">
        <v>289</v>
      </c>
      <c r="B1698" s="38">
        <f t="shared" si="3237"/>
        <v>17</v>
      </c>
      <c r="C1698" s="38">
        <f t="shared" si="3230"/>
        <v>59</v>
      </c>
      <c r="E1698" s="38">
        <f t="shared" ref="E1698" si="3351">plan_id</f>
        <v>1536</v>
      </c>
      <c r="F1698" s="38">
        <f t="shared" ca="1" si="3273"/>
        <v>2014</v>
      </c>
      <c r="G1698" s="38">
        <f t="shared" ref="G1698" ca="1" si="3352">VLOOKUP(INDIRECT(CHAR(39)&amp;$A1698&amp;CHAR(39)&amp;"!r2c"&amp;$C1698,0),variables,2,0)</f>
        <v>10991</v>
      </c>
      <c r="H1698" s="4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1042914500</v>
      </c>
    </row>
    <row r="1699" spans="1:8" x14ac:dyDescent="0.3">
      <c r="A1699" s="38" t="s">
        <v>289</v>
      </c>
      <c r="B1699" s="38">
        <f t="shared" si="3237"/>
        <v>17</v>
      </c>
      <c r="C1699" s="38">
        <f t="shared" si="3230"/>
        <v>60</v>
      </c>
      <c r="E1699" s="38">
        <f t="shared" ref="E1699" si="3353">plan_id</f>
        <v>1536</v>
      </c>
      <c r="F1699" s="38">
        <f t="shared" ca="1" si="3273"/>
        <v>2014</v>
      </c>
      <c r="G1699" s="38">
        <f t="shared" ref="G1699" ca="1" si="3354">VLOOKUP(INDIRECT(CHAR(39)&amp;$A1699&amp;CHAR(39)&amp;"!r2c"&amp;$C1699,0),variables,2,0)</f>
        <v>10992</v>
      </c>
      <c r="H1699" s="4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0.64500000000000002</v>
      </c>
    </row>
    <row r="1700" spans="1:8" x14ac:dyDescent="0.3">
      <c r="A1700" s="38" t="s">
        <v>289</v>
      </c>
      <c r="B1700" s="38">
        <f t="shared" si="3237"/>
        <v>17</v>
      </c>
      <c r="C1700" s="38">
        <f t="shared" si="3230"/>
        <v>61</v>
      </c>
      <c r="E1700" s="38">
        <f t="shared" ref="E1700" si="3355">plan_id</f>
        <v>1536</v>
      </c>
      <c r="F1700" s="38">
        <f t="shared" ca="1" si="3273"/>
        <v>2014</v>
      </c>
      <c r="G1700" s="38">
        <f t="shared" ref="G1700" ca="1" si="3356">VLOOKUP(INDIRECT(CHAR(39)&amp;$A1700&amp;CHAR(39)&amp;"!r2c"&amp;$C1700,0),variables,2,0)</f>
        <v>10993</v>
      </c>
      <c r="H1700" s="4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973536402</v>
      </c>
    </row>
    <row r="1701" spans="1:8" x14ac:dyDescent="0.3">
      <c r="A1701" s="38" t="s">
        <v>289</v>
      </c>
      <c r="B1701" s="38">
        <f t="shared" si="3237"/>
        <v>17</v>
      </c>
      <c r="C1701" s="38">
        <f t="shared" si="3230"/>
        <v>62</v>
      </c>
      <c r="E1701" s="38">
        <f t="shared" ref="E1701" si="3357">plan_id</f>
        <v>1536</v>
      </c>
      <c r="F1701" s="38">
        <f t="shared" ca="1" si="3273"/>
        <v>2014</v>
      </c>
      <c r="G1701" s="38">
        <f t="shared" ref="G1701" ca="1" si="3358">VLOOKUP(INDIRECT(CHAR(39)&amp;$A1701&amp;CHAR(39)&amp;"!r2c"&amp;$C1701,0),variables,2,0)</f>
        <v>10801</v>
      </c>
      <c r="H1701" s="4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8" t="s">
        <v>289</v>
      </c>
      <c r="B1702" s="38">
        <f t="shared" si="3237"/>
        <v>17</v>
      </c>
      <c r="C1702" s="38">
        <f t="shared" si="3230"/>
        <v>63</v>
      </c>
      <c r="E1702" s="38">
        <f t="shared" ref="E1702" si="3359">plan_id</f>
        <v>1536</v>
      </c>
      <c r="F1702" s="38">
        <f t="shared" ca="1" si="3273"/>
        <v>2014</v>
      </c>
      <c r="G1702" s="38">
        <f t="shared" ref="G1702" ca="1" si="3360">VLOOKUP(INDIRECT(CHAR(39)&amp;$A1702&amp;CHAR(39)&amp;"!r2c"&amp;$C1702,0),variables,2,0)</f>
        <v>10802</v>
      </c>
      <c r="H1702" s="4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38" t="s">
        <v>289</v>
      </c>
      <c r="B1703" s="38">
        <f t="shared" si="3237"/>
        <v>17</v>
      </c>
      <c r="C1703" s="38">
        <f t="shared" ref="C1703:C1766" si="3361">C1612</f>
        <v>64</v>
      </c>
      <c r="E1703" s="38">
        <f t="shared" ref="E1703" si="3362">plan_id</f>
        <v>1536</v>
      </c>
      <c r="F1703" s="38">
        <f t="shared" ca="1" si="3273"/>
        <v>2014</v>
      </c>
      <c r="G1703" s="38">
        <f t="shared" ref="G1703" ca="1" si="3363">VLOOKUP(INDIRECT(CHAR(39)&amp;$A1703&amp;CHAR(39)&amp;"!r2c"&amp;$C1703,0),variables,2,0)</f>
        <v>10803</v>
      </c>
      <c r="H1703" s="4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8" t="s">
        <v>289</v>
      </c>
      <c r="B1704" s="38">
        <f t="shared" si="3237"/>
        <v>17</v>
      </c>
      <c r="C1704" s="38">
        <f t="shared" si="3361"/>
        <v>65</v>
      </c>
      <c r="E1704" s="38">
        <f t="shared" ref="E1704" si="3364">plan_id</f>
        <v>1536</v>
      </c>
      <c r="F1704" s="38">
        <f t="shared" ca="1" si="3273"/>
        <v>2014</v>
      </c>
      <c r="G1704" s="38">
        <f t="shared" ref="G1704" ca="1" si="3365">VLOOKUP(INDIRECT(CHAR(39)&amp;$A1704&amp;CHAR(39)&amp;"!r2c"&amp;$C1704,0),variables,2,0)</f>
        <v>10804</v>
      </c>
      <c r="H1704" s="4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8" t="s">
        <v>289</v>
      </c>
      <c r="B1705" s="38">
        <f t="shared" si="3237"/>
        <v>17</v>
      </c>
      <c r="C1705" s="38">
        <f t="shared" si="3361"/>
        <v>66</v>
      </c>
      <c r="E1705" s="38">
        <f t="shared" ref="E1705" si="3366">plan_id</f>
        <v>1536</v>
      </c>
      <c r="F1705" s="38">
        <f t="shared" ca="1" si="3273"/>
        <v>2014</v>
      </c>
      <c r="G1705" s="38">
        <f t="shared" ref="G1705" ca="1" si="3367">VLOOKUP(INDIRECT(CHAR(39)&amp;$A1705&amp;CHAR(39)&amp;"!r2c"&amp;$C1705,0),variables,2,0)</f>
        <v>10805</v>
      </c>
      <c r="H1705" s="4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8" t="s">
        <v>289</v>
      </c>
      <c r="B1706" s="38">
        <f t="shared" ref="B1706" si="3368">B1641+1</f>
        <v>17</v>
      </c>
      <c r="C1706" s="38">
        <f t="shared" si="3361"/>
        <v>67</v>
      </c>
      <c r="E1706" s="38">
        <f t="shared" ref="E1706" si="3369">plan_id</f>
        <v>1536</v>
      </c>
      <c r="F1706" s="38">
        <f t="shared" ca="1" si="3273"/>
        <v>2014</v>
      </c>
      <c r="G1706" s="38">
        <f t="shared" ref="G1706" ca="1" si="3370">VLOOKUP(INDIRECT(CHAR(39)&amp;$A1706&amp;CHAR(39)&amp;"!r2c"&amp;$C1706,0),variables,2,0)</f>
        <v>10806</v>
      </c>
      <c r="H1706" s="4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8" t="s">
        <v>289</v>
      </c>
      <c r="B1707" s="38">
        <f>B1706</f>
        <v>17</v>
      </c>
      <c r="C1707" s="38">
        <f t="shared" si="3361"/>
        <v>68</v>
      </c>
      <c r="E1707" s="38">
        <f t="shared" ref="E1707" si="3371">plan_id</f>
        <v>1536</v>
      </c>
      <c r="F1707" s="38">
        <f t="shared" ca="1" si="3273"/>
        <v>2014</v>
      </c>
      <c r="G1707" s="38">
        <f t="shared" ref="G1707" ca="1" si="3372">VLOOKUP(INDIRECT(CHAR(39)&amp;$A1707&amp;CHAR(39)&amp;"!r2c"&amp;$C1707,0),variables,2,0)</f>
        <v>10807</v>
      </c>
      <c r="H1707" s="4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38" t="s">
        <v>289</v>
      </c>
      <c r="B1708" s="38">
        <f t="shared" ref="B1708:B1732" si="3373">B1707</f>
        <v>17</v>
      </c>
      <c r="C1708" s="38">
        <f t="shared" si="3361"/>
        <v>69</v>
      </c>
      <c r="E1708" s="38">
        <f t="shared" ref="E1708" si="3374">plan_id</f>
        <v>1536</v>
      </c>
      <c r="F1708" s="38">
        <f t="shared" ca="1" si="3273"/>
        <v>2014</v>
      </c>
      <c r="G1708" s="38">
        <f t="shared" ref="G1708" ca="1" si="3375">VLOOKUP(INDIRECT(CHAR(39)&amp;$A1708&amp;CHAR(39)&amp;"!r2c"&amp;$C1708,0),variables,2,0)</f>
        <v>10808</v>
      </c>
      <c r="H1708" s="4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38" t="s">
        <v>289</v>
      </c>
      <c r="B1709" s="38">
        <f t="shared" si="3373"/>
        <v>17</v>
      </c>
      <c r="C1709" s="38">
        <f t="shared" si="3361"/>
        <v>70</v>
      </c>
      <c r="E1709" s="38">
        <f t="shared" ref="E1709" si="3376">plan_id</f>
        <v>1536</v>
      </c>
      <c r="F1709" s="38">
        <f t="shared" ca="1" si="3273"/>
        <v>2014</v>
      </c>
      <c r="G1709" s="38">
        <f t="shared" ref="G1709" ca="1" si="3377">VLOOKUP(INDIRECT(CHAR(39)&amp;$A1709&amp;CHAR(39)&amp;"!r2c"&amp;$C1709,0),variables,2,0)</f>
        <v>10809</v>
      </c>
      <c r="H1709" s="4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8" t="s">
        <v>289</v>
      </c>
      <c r="B1710" s="38">
        <f t="shared" si="3373"/>
        <v>17</v>
      </c>
      <c r="C1710" s="38">
        <f t="shared" si="3361"/>
        <v>71</v>
      </c>
      <c r="E1710" s="38">
        <f t="shared" ref="E1710" si="3378">plan_id</f>
        <v>1536</v>
      </c>
      <c r="F1710" s="38">
        <f t="shared" ca="1" si="3273"/>
        <v>2014</v>
      </c>
      <c r="G1710" s="38">
        <f t="shared" ref="G1710" ca="1" si="3379">VLOOKUP(INDIRECT(CHAR(39)&amp;$A1710&amp;CHAR(39)&amp;"!r2c"&amp;$C1710,0),variables,2,0)</f>
        <v>10810</v>
      </c>
      <c r="H1710" s="4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38" t="s">
        <v>289</v>
      </c>
      <c r="B1711" s="38">
        <f t="shared" si="3373"/>
        <v>17</v>
      </c>
      <c r="C1711" s="38">
        <f t="shared" si="3361"/>
        <v>72</v>
      </c>
      <c r="E1711" s="38">
        <f t="shared" ref="E1711" si="3380">plan_id</f>
        <v>1536</v>
      </c>
      <c r="F1711" s="38">
        <f t="shared" ca="1" si="3273"/>
        <v>2014</v>
      </c>
      <c r="G1711" s="38">
        <f t="shared" ref="G1711" ca="1" si="3381">VLOOKUP(INDIRECT(CHAR(39)&amp;$A1711&amp;CHAR(39)&amp;"!r2c"&amp;$C1711,0),variables,2,0)</f>
        <v>10811</v>
      </c>
      <c r="H1711" s="4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38" t="s">
        <v>289</v>
      </c>
      <c r="B1712" s="38">
        <f t="shared" si="3373"/>
        <v>17</v>
      </c>
      <c r="C1712" s="38">
        <f t="shared" si="3361"/>
        <v>73</v>
      </c>
      <c r="E1712" s="38">
        <f t="shared" ref="E1712" si="3382">plan_id</f>
        <v>1536</v>
      </c>
      <c r="F1712" s="38">
        <f t="shared" ca="1" si="3273"/>
        <v>2014</v>
      </c>
      <c r="G1712" s="38">
        <f t="shared" ref="G1712" ca="1" si="3383">VLOOKUP(INDIRECT(CHAR(39)&amp;$A1712&amp;CHAR(39)&amp;"!r2c"&amp;$C1712,0),variables,2,0)</f>
        <v>10812</v>
      </c>
      <c r="H1712" s="4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38" t="s">
        <v>289</v>
      </c>
      <c r="B1713" s="38">
        <f t="shared" si="3373"/>
        <v>17</v>
      </c>
      <c r="C1713" s="38">
        <f t="shared" si="3361"/>
        <v>74</v>
      </c>
      <c r="E1713" s="38">
        <f t="shared" ref="E1713" si="3384">plan_id</f>
        <v>1536</v>
      </c>
      <c r="F1713" s="38">
        <f t="shared" ca="1" si="3273"/>
        <v>2014</v>
      </c>
      <c r="G1713" s="38">
        <f t="shared" ref="G1713" ca="1" si="3385">VLOOKUP(INDIRECT(CHAR(39)&amp;$A1713&amp;CHAR(39)&amp;"!r2c"&amp;$C1713,0),variables,2,0)</f>
        <v>10813</v>
      </c>
      <c r="H1713" s="4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38" t="s">
        <v>289</v>
      </c>
      <c r="B1714" s="38">
        <f t="shared" si="3373"/>
        <v>17</v>
      </c>
      <c r="C1714" s="38">
        <f t="shared" si="3361"/>
        <v>75</v>
      </c>
      <c r="E1714" s="38">
        <f t="shared" ref="E1714" si="3386">plan_id</f>
        <v>1536</v>
      </c>
      <c r="F1714" s="38">
        <f t="shared" ca="1" si="3273"/>
        <v>2014</v>
      </c>
      <c r="G1714" s="38">
        <f t="shared" ref="G1714" ca="1" si="3387">VLOOKUP(INDIRECT(CHAR(39)&amp;$A1714&amp;CHAR(39)&amp;"!r2c"&amp;$C1714,0),variables,2,0)</f>
        <v>10814</v>
      </c>
      <c r="H1714" s="4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38" t="s">
        <v>289</v>
      </c>
      <c r="B1715" s="38">
        <f t="shared" si="3373"/>
        <v>17</v>
      </c>
      <c r="C1715" s="38">
        <f t="shared" si="3361"/>
        <v>76</v>
      </c>
      <c r="E1715" s="38">
        <f t="shared" ref="E1715" si="3388">plan_id</f>
        <v>1536</v>
      </c>
      <c r="F1715" s="38">
        <f t="shared" ca="1" si="3273"/>
        <v>2014</v>
      </c>
      <c r="G1715" s="38">
        <f t="shared" ref="G1715" ca="1" si="3389">VLOOKUP(INDIRECT(CHAR(39)&amp;$A1715&amp;CHAR(39)&amp;"!r2c"&amp;$C1715,0),variables,2,0)</f>
        <v>10815</v>
      </c>
      <c r="H1715" s="4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8" t="s">
        <v>289</v>
      </c>
      <c r="B1716" s="38">
        <f t="shared" si="3373"/>
        <v>17</v>
      </c>
      <c r="C1716" s="38">
        <f t="shared" si="3361"/>
        <v>77</v>
      </c>
      <c r="E1716" s="38">
        <f t="shared" ref="E1716" si="3390">plan_id</f>
        <v>1536</v>
      </c>
      <c r="F1716" s="38">
        <f t="shared" ca="1" si="3273"/>
        <v>2014</v>
      </c>
      <c r="G1716" s="38">
        <f t="shared" ref="G1716" ca="1" si="3391">VLOOKUP(INDIRECT(CHAR(39)&amp;$A1716&amp;CHAR(39)&amp;"!r2c"&amp;$C1716,0),variables,2,0)</f>
        <v>10816</v>
      </c>
      <c r="H1716" s="4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8" t="s">
        <v>289</v>
      </c>
      <c r="B1717" s="38">
        <f t="shared" si="3373"/>
        <v>17</v>
      </c>
      <c r="C1717" s="38">
        <f t="shared" si="3361"/>
        <v>78</v>
      </c>
      <c r="E1717" s="38">
        <f t="shared" ref="E1717" si="3392">plan_id</f>
        <v>1536</v>
      </c>
      <c r="F1717" s="38">
        <f t="shared" ca="1" si="3273"/>
        <v>2014</v>
      </c>
      <c r="G1717" s="38">
        <f t="shared" ref="G1717" ca="1" si="3393">VLOOKUP(INDIRECT(CHAR(39)&amp;$A1717&amp;CHAR(39)&amp;"!r2c"&amp;$C1717,0),variables,2,0)</f>
        <v>10817</v>
      </c>
      <c r="H1717" s="4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38" t="s">
        <v>289</v>
      </c>
      <c r="B1718" s="38">
        <f t="shared" si="3373"/>
        <v>17</v>
      </c>
      <c r="C1718" s="38">
        <f t="shared" si="3361"/>
        <v>79</v>
      </c>
      <c r="E1718" s="38">
        <f t="shared" ref="E1718" si="3394">plan_id</f>
        <v>1536</v>
      </c>
      <c r="F1718" s="38">
        <f t="shared" ca="1" si="3273"/>
        <v>2014</v>
      </c>
      <c r="G1718" s="38">
        <f t="shared" ref="G1718" ca="1" si="3395">VLOOKUP(INDIRECT(CHAR(39)&amp;$A1718&amp;CHAR(39)&amp;"!r2c"&amp;$C1718,0),variables,2,0)</f>
        <v>10818</v>
      </c>
      <c r="H1718" s="4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8" t="s">
        <v>289</v>
      </c>
      <c r="B1719" s="38">
        <f t="shared" si="3373"/>
        <v>17</v>
      </c>
      <c r="C1719" s="38">
        <f t="shared" si="3361"/>
        <v>80</v>
      </c>
      <c r="E1719" s="38">
        <f t="shared" ref="E1719" si="3396">plan_id</f>
        <v>1536</v>
      </c>
      <c r="F1719" s="38">
        <f t="shared" ca="1" si="3273"/>
        <v>2014</v>
      </c>
      <c r="G1719" s="38">
        <f t="shared" ref="G1719" ca="1" si="3397">VLOOKUP(INDIRECT(CHAR(39)&amp;$A1719&amp;CHAR(39)&amp;"!r2c"&amp;$C1719,0),variables,2,0)</f>
        <v>10819</v>
      </c>
      <c r="H1719" s="4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8" t="s">
        <v>289</v>
      </c>
      <c r="B1720" s="38">
        <f t="shared" si="3373"/>
        <v>17</v>
      </c>
      <c r="C1720" s="38">
        <f t="shared" si="3361"/>
        <v>81</v>
      </c>
      <c r="E1720" s="38">
        <f t="shared" ref="E1720" si="3398">plan_id</f>
        <v>1536</v>
      </c>
      <c r="F1720" s="38">
        <f t="shared" ca="1" si="3273"/>
        <v>2014</v>
      </c>
      <c r="G1720" s="38">
        <f t="shared" ref="G1720" ca="1" si="3399">VLOOKUP(INDIRECT(CHAR(39)&amp;$A1720&amp;CHAR(39)&amp;"!r2c"&amp;$C1720,0),variables,2,0)</f>
        <v>10820</v>
      </c>
      <c r="H1720" s="4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8" t="s">
        <v>289</v>
      </c>
      <c r="B1721" s="38">
        <f t="shared" si="3373"/>
        <v>17</v>
      </c>
      <c r="C1721" s="38">
        <f t="shared" si="3361"/>
        <v>82</v>
      </c>
      <c r="E1721" s="38">
        <f t="shared" ref="E1721" si="3400">plan_id</f>
        <v>1536</v>
      </c>
      <c r="F1721" s="38">
        <f t="shared" ca="1" si="3273"/>
        <v>2014</v>
      </c>
      <c r="G1721" s="38">
        <f t="shared" ref="G1721" ca="1" si="3401">VLOOKUP(INDIRECT(CHAR(39)&amp;$A1721&amp;CHAR(39)&amp;"!r2c"&amp;$C1721,0),variables,2,0)</f>
        <v>10821</v>
      </c>
      <c r="H1721" s="4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38" t="s">
        <v>289</v>
      </c>
      <c r="B1722" s="38">
        <f t="shared" si="3373"/>
        <v>17</v>
      </c>
      <c r="C1722" s="38">
        <f t="shared" si="3361"/>
        <v>83</v>
      </c>
      <c r="E1722" s="38">
        <f t="shared" ref="E1722" si="3402">plan_id</f>
        <v>1536</v>
      </c>
      <c r="F1722" s="38">
        <f t="shared" ca="1" si="3273"/>
        <v>2014</v>
      </c>
      <c r="G1722" s="38">
        <f t="shared" ref="G1722" ca="1" si="3403">VLOOKUP(INDIRECT(CHAR(39)&amp;$A1722&amp;CHAR(39)&amp;"!r2c"&amp;$C1722,0),variables,2,0)</f>
        <v>10822</v>
      </c>
      <c r="H1722" s="4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8" t="s">
        <v>289</v>
      </c>
      <c r="B1723" s="38">
        <f t="shared" si="3373"/>
        <v>17</v>
      </c>
      <c r="C1723" s="38">
        <f t="shared" si="3361"/>
        <v>84</v>
      </c>
      <c r="E1723" s="38">
        <f t="shared" ref="E1723" si="3404">plan_id</f>
        <v>1536</v>
      </c>
      <c r="F1723" s="38">
        <f t="shared" ca="1" si="3273"/>
        <v>2014</v>
      </c>
      <c r="G1723" s="38">
        <f t="shared" ref="G1723" ca="1" si="3405">VLOOKUP(INDIRECT(CHAR(39)&amp;$A1723&amp;CHAR(39)&amp;"!r2c"&amp;$C1723,0),variables,2,0)</f>
        <v>10829</v>
      </c>
      <c r="H1723" s="4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8" t="s">
        <v>289</v>
      </c>
      <c r="B1724" s="38">
        <f t="shared" si="3373"/>
        <v>17</v>
      </c>
      <c r="C1724" s="38">
        <f t="shared" si="3361"/>
        <v>85</v>
      </c>
      <c r="E1724" s="38">
        <f t="shared" ref="E1724" si="3406">plan_id</f>
        <v>1536</v>
      </c>
      <c r="F1724" s="38">
        <f t="shared" ca="1" si="3273"/>
        <v>2014</v>
      </c>
      <c r="G1724" s="38">
        <f t="shared" ref="G1724" ca="1" si="3407">VLOOKUP(INDIRECT(CHAR(39)&amp;$A1724&amp;CHAR(39)&amp;"!r2c"&amp;$C1724,0),variables,2,0)</f>
        <v>10823</v>
      </c>
      <c r="H1724" s="4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8" t="s">
        <v>289</v>
      </c>
      <c r="B1725" s="38">
        <f t="shared" si="3373"/>
        <v>17</v>
      </c>
      <c r="C1725" s="38">
        <f t="shared" si="3361"/>
        <v>86</v>
      </c>
      <c r="E1725" s="38">
        <f t="shared" ref="E1725" si="3408">plan_id</f>
        <v>1536</v>
      </c>
      <c r="F1725" s="38">
        <f t="shared" ca="1" si="3273"/>
        <v>2014</v>
      </c>
      <c r="G1725" s="38">
        <f t="shared" ref="G1725" ca="1" si="3409">VLOOKUP(INDIRECT(CHAR(39)&amp;$A1725&amp;CHAR(39)&amp;"!r2c"&amp;$C1725,0),variables,2,0)</f>
        <v>10798</v>
      </c>
      <c r="H1725" s="4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8" t="s">
        <v>289</v>
      </c>
      <c r="B1726" s="38">
        <f t="shared" si="3373"/>
        <v>17</v>
      </c>
      <c r="C1726" s="38">
        <f t="shared" si="3361"/>
        <v>87</v>
      </c>
      <c r="E1726" s="38">
        <f t="shared" ref="E1726" si="3410">plan_id</f>
        <v>1536</v>
      </c>
      <c r="F1726" s="38">
        <f t="shared" ca="1" si="3273"/>
        <v>2014</v>
      </c>
      <c r="G1726" s="38">
        <f t="shared" ref="G1726" ca="1" si="3411">VLOOKUP(INDIRECT(CHAR(39)&amp;$A1726&amp;CHAR(39)&amp;"!r2c"&amp;$C1726,0),variables,2,0)</f>
        <v>10799</v>
      </c>
      <c r="H1726" s="4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38" t="s">
        <v>289</v>
      </c>
      <c r="B1727" s="38">
        <f t="shared" si="3373"/>
        <v>17</v>
      </c>
      <c r="C1727" s="38">
        <f t="shared" si="3361"/>
        <v>88</v>
      </c>
      <c r="E1727" s="38">
        <f t="shared" ref="E1727" si="3412">plan_id</f>
        <v>1536</v>
      </c>
      <c r="F1727" s="38">
        <f t="shared" ca="1" si="3273"/>
        <v>2014</v>
      </c>
      <c r="G1727" s="38">
        <f t="shared" ref="G1727" ca="1" si="3413">VLOOKUP(INDIRECT(CHAR(39)&amp;$A1727&amp;CHAR(39)&amp;"!r2c"&amp;$C1727,0),variables,2,0)</f>
        <v>10800</v>
      </c>
      <c r="H1727" s="4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38" t="s">
        <v>289</v>
      </c>
      <c r="B1728" s="38">
        <f t="shared" si="3373"/>
        <v>17</v>
      </c>
      <c r="C1728" s="38">
        <f t="shared" si="3361"/>
        <v>89</v>
      </c>
      <c r="E1728" s="38">
        <f t="shared" ref="E1728" si="3414">plan_id</f>
        <v>1536</v>
      </c>
      <c r="F1728" s="38">
        <f t="shared" ca="1" si="3273"/>
        <v>2014</v>
      </c>
      <c r="G1728" s="38">
        <f t="shared" ref="G1728" ca="1" si="3415">VLOOKUP(INDIRECT(CHAR(39)&amp;$A1728&amp;CHAR(39)&amp;"!r2c"&amp;$C1728,0),variables,2,0)</f>
        <v>10824</v>
      </c>
      <c r="H1728" s="4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38" t="s">
        <v>289</v>
      </c>
      <c r="B1729" s="38">
        <f t="shared" si="3373"/>
        <v>17</v>
      </c>
      <c r="C1729" s="38">
        <f t="shared" si="3361"/>
        <v>90</v>
      </c>
      <c r="E1729" s="38">
        <f t="shared" ref="E1729" si="3416">plan_id</f>
        <v>1536</v>
      </c>
      <c r="F1729" s="38">
        <f t="shared" ca="1" si="3273"/>
        <v>2014</v>
      </c>
      <c r="G1729" s="38">
        <f t="shared" ref="G1729" ca="1" si="3417">VLOOKUP(INDIRECT(CHAR(39)&amp;$A1729&amp;CHAR(39)&amp;"!r2c"&amp;$C1729,0),variables,2,0)</f>
        <v>10825</v>
      </c>
      <c r="H1729" s="4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8" t="s">
        <v>289</v>
      </c>
      <c r="B1730" s="38">
        <f t="shared" si="3373"/>
        <v>17</v>
      </c>
      <c r="C1730" s="38">
        <f t="shared" si="3361"/>
        <v>91</v>
      </c>
      <c r="E1730" s="38">
        <f t="shared" ref="E1730" si="3418">plan_id</f>
        <v>1536</v>
      </c>
      <c r="F1730" s="38">
        <f t="shared" ca="1" si="3273"/>
        <v>2014</v>
      </c>
      <c r="G1730" s="38">
        <f t="shared" ref="G1730" ca="1" si="3419">VLOOKUP(INDIRECT(CHAR(39)&amp;$A1730&amp;CHAR(39)&amp;"!r2c"&amp;$C1730,0),variables,2,0)</f>
        <v>10826</v>
      </c>
      <c r="H1730" s="4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38" t="s">
        <v>289</v>
      </c>
      <c r="B1731" s="38">
        <f t="shared" si="3373"/>
        <v>17</v>
      </c>
      <c r="C1731" s="38">
        <f t="shared" si="3361"/>
        <v>92</v>
      </c>
      <c r="E1731" s="38">
        <f t="shared" ref="E1731" si="3420">plan_id</f>
        <v>1536</v>
      </c>
      <c r="F1731" s="38">
        <f t="shared" ca="1" si="3273"/>
        <v>2014</v>
      </c>
      <c r="G1731" s="38">
        <f t="shared" ref="G1731" ca="1" si="3421">VLOOKUP(INDIRECT(CHAR(39)&amp;$A1731&amp;CHAR(39)&amp;"!r2c"&amp;$C1731,0),variables,2,0)</f>
        <v>10828</v>
      </c>
      <c r="H1731" s="4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8" t="s">
        <v>289</v>
      </c>
      <c r="B1732" s="38">
        <f t="shared" si="3373"/>
        <v>17</v>
      </c>
      <c r="C1732" s="38">
        <f t="shared" si="3361"/>
        <v>93</v>
      </c>
      <c r="E1732" s="38">
        <f t="shared" ref="E1732" si="3422">plan_id</f>
        <v>1536</v>
      </c>
      <c r="F1732" s="38">
        <f t="shared" ca="1" si="3273"/>
        <v>2014</v>
      </c>
      <c r="G1732" s="38">
        <f t="shared" ref="G1732" ca="1" si="3423">VLOOKUP(INDIRECT(CHAR(39)&amp;$A1732&amp;CHAR(39)&amp;"!r2c"&amp;$C1732,0),variables,2,0)</f>
        <v>10827</v>
      </c>
      <c r="H1732" s="4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38" t="s">
        <v>289</v>
      </c>
      <c r="B1733" s="38">
        <f t="shared" ref="B1733:B1796" si="3424">B1668+1</f>
        <v>18</v>
      </c>
      <c r="C1733" s="38">
        <f t="shared" si="3361"/>
        <v>3</v>
      </c>
      <c r="E1733" s="38">
        <f t="shared" ref="E1733" si="3425">plan_id</f>
        <v>1536</v>
      </c>
      <c r="F1733" s="38">
        <f t="shared" ref="F1733:F1987" ca="1" si="3426">INDIRECT(CHAR(39)&amp;$A1733&amp;CHAR(39)&amp;"!r"&amp;$B1733&amp;"c2",0)</f>
        <v>2015</v>
      </c>
      <c r="G1733" s="38">
        <f t="shared" ref="G1733" ca="1" si="3427">VLOOKUP(INDIRECT(CHAR(39)&amp;$A1733&amp;CHAR(39)&amp;"!r2c"&amp;$C1733,0),variables,2,0)</f>
        <v>10703</v>
      </c>
      <c r="H1733" s="4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38" t="s">
        <v>289</v>
      </c>
      <c r="B1734" s="38">
        <f t="shared" si="3424"/>
        <v>18</v>
      </c>
      <c r="C1734" s="38">
        <f t="shared" si="3361"/>
        <v>4</v>
      </c>
      <c r="E1734" s="38">
        <f t="shared" ref="E1734" si="3428">plan_id</f>
        <v>1536</v>
      </c>
      <c r="F1734" s="38">
        <f t="shared" ca="1" si="3426"/>
        <v>2015</v>
      </c>
      <c r="G1734" s="38">
        <f t="shared" ref="G1734" ca="1" si="3429">VLOOKUP(INDIRECT(CHAR(39)&amp;$A1734&amp;CHAR(39)&amp;"!r2c"&amp;$C1734,0),variables,2,0)</f>
        <v>10845</v>
      </c>
      <c r="H1734" s="41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SEGAL CONSULTING</v>
      </c>
    </row>
    <row r="1735" spans="1:8" x14ac:dyDescent="0.3">
      <c r="A1735" s="38" t="s">
        <v>289</v>
      </c>
      <c r="B1735" s="38">
        <f t="shared" si="3424"/>
        <v>18</v>
      </c>
      <c r="C1735" s="38">
        <f t="shared" si="3361"/>
        <v>5</v>
      </c>
      <c r="E1735" s="38">
        <f t="shared" ref="E1735" si="3430">plan_id</f>
        <v>1536</v>
      </c>
      <c r="F1735" s="38">
        <f t="shared" ca="1" si="3426"/>
        <v>2015</v>
      </c>
      <c r="G1735" s="38">
        <f t="shared" ref="G1735" ca="1" si="3431">VLOOKUP(INDIRECT(CHAR(39)&amp;$A1735&amp;CHAR(39)&amp;"!r2c"&amp;$C1735,0),variables,2,0)</f>
        <v>10924</v>
      </c>
      <c r="H1735" s="4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0.1235</v>
      </c>
    </row>
    <row r="1736" spans="1:8" x14ac:dyDescent="0.3">
      <c r="A1736" s="38" t="s">
        <v>289</v>
      </c>
      <c r="B1736" s="38">
        <f t="shared" si="3424"/>
        <v>18</v>
      </c>
      <c r="C1736" s="38">
        <f t="shared" si="3361"/>
        <v>6</v>
      </c>
      <c r="E1736" s="38">
        <f t="shared" ref="E1736" si="3432">plan_id</f>
        <v>1536</v>
      </c>
      <c r="F1736" s="38">
        <f t="shared" ca="1" si="3426"/>
        <v>2015</v>
      </c>
      <c r="G1736" s="38">
        <f t="shared" ref="G1736" ca="1" si="3433">VLOOKUP(INDIRECT(CHAR(39)&amp;$A1736&amp;CHAR(39)&amp;"!r2c"&amp;$C1736,0),variables,2,0)</f>
        <v>10925</v>
      </c>
      <c r="H1736" s="4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5.6100000000000004E-2</v>
      </c>
    </row>
    <row r="1737" spans="1:8" x14ac:dyDescent="0.3">
      <c r="A1737" s="38" t="s">
        <v>289</v>
      </c>
      <c r="B1737" s="38">
        <f t="shared" si="3424"/>
        <v>18</v>
      </c>
      <c r="C1737" s="38">
        <f t="shared" si="3361"/>
        <v>7</v>
      </c>
      <c r="E1737" s="38">
        <f t="shared" ref="E1737" si="3434">plan_id</f>
        <v>1536</v>
      </c>
      <c r="F1737" s="38">
        <f t="shared" ca="1" si="3426"/>
        <v>2015</v>
      </c>
      <c r="G1737" s="38">
        <f t="shared" ref="G1737" ca="1" si="3435">VLOOKUP(INDIRECT(CHAR(39)&amp;$A1737&amp;CHAR(39)&amp;"!r2c"&amp;$C1737,0),variables,2,0)</f>
        <v>10926</v>
      </c>
      <c r="H1737" s="4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6.9699999999999998E-2</v>
      </c>
    </row>
    <row r="1738" spans="1:8" x14ac:dyDescent="0.3">
      <c r="A1738" s="38" t="s">
        <v>289</v>
      </c>
      <c r="B1738" s="38">
        <f t="shared" si="3424"/>
        <v>18</v>
      </c>
      <c r="C1738" s="38">
        <f t="shared" si="3361"/>
        <v>8</v>
      </c>
      <c r="E1738" s="38">
        <f t="shared" ref="E1738" si="3436">plan_id</f>
        <v>1536</v>
      </c>
      <c r="F1738" s="38">
        <f t="shared" ca="1" si="3426"/>
        <v>2015</v>
      </c>
      <c r="G1738" s="38">
        <f t="shared" ref="G1738" ca="1" si="3437">VLOOKUP(INDIRECT(CHAR(39)&amp;$A1738&amp;CHAR(39)&amp;"!r2c"&amp;$C1738,0),variables,2,0)</f>
        <v>10704</v>
      </c>
      <c r="H1738" s="4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66873860</v>
      </c>
    </row>
    <row r="1739" spans="1:8" x14ac:dyDescent="0.3">
      <c r="A1739" s="38" t="s">
        <v>289</v>
      </c>
      <c r="B1739" s="38">
        <f t="shared" si="3424"/>
        <v>18</v>
      </c>
      <c r="C1739" s="38">
        <f t="shared" si="3361"/>
        <v>9</v>
      </c>
      <c r="E1739" s="38">
        <f t="shared" ref="E1739" si="3438">plan_id</f>
        <v>1536</v>
      </c>
      <c r="F1739" s="38">
        <f t="shared" ca="1" si="3426"/>
        <v>2015</v>
      </c>
      <c r="G1739" s="38">
        <f t="shared" ref="G1739" ca="1" si="3439">VLOOKUP(INDIRECT(CHAR(39)&amp;$A1739&amp;CHAR(39)&amp;"!r2c"&amp;$C1739,0),variables,2,0)</f>
        <v>10928</v>
      </c>
      <c r="H1739" s="4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6.5299999999999997E-2</v>
      </c>
    </row>
    <row r="1740" spans="1:8" x14ac:dyDescent="0.3">
      <c r="A1740" s="38" t="s">
        <v>289</v>
      </c>
      <c r="B1740" s="38">
        <f t="shared" si="3424"/>
        <v>18</v>
      </c>
      <c r="C1740" s="38">
        <f t="shared" si="3361"/>
        <v>10</v>
      </c>
      <c r="E1740" s="38">
        <f t="shared" ref="E1740" si="3440">plan_id</f>
        <v>1536</v>
      </c>
      <c r="F1740" s="38">
        <f t="shared" ca="1" si="3426"/>
        <v>2015</v>
      </c>
      <c r="G1740" s="38">
        <f t="shared" ref="G1740" ca="1" si="3441">VLOOKUP(INDIRECT(CHAR(39)&amp;$A1740&amp;CHAR(39)&amp;"!r2c"&amp;$C1740,0),variables,2,0)</f>
        <v>10929</v>
      </c>
      <c r="H1740" s="4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6.5299999999999997E-2</v>
      </c>
    </row>
    <row r="1741" spans="1:8" x14ac:dyDescent="0.3">
      <c r="A1741" s="38" t="s">
        <v>289</v>
      </c>
      <c r="B1741" s="38">
        <f t="shared" si="3424"/>
        <v>18</v>
      </c>
      <c r="C1741" s="38">
        <f t="shared" si="3361"/>
        <v>11</v>
      </c>
      <c r="E1741" s="38">
        <f t="shared" ref="E1741" si="3442">plan_id</f>
        <v>1536</v>
      </c>
      <c r="F1741" s="38">
        <f t="shared" ca="1" si="3426"/>
        <v>2015</v>
      </c>
      <c r="G1741" s="38">
        <f t="shared" ref="G1741" ca="1" si="3443">VLOOKUP(INDIRECT(CHAR(39)&amp;$A1741&amp;CHAR(39)&amp;"!r2c"&amp;$C1741,0),variables,2,0)</f>
        <v>10930</v>
      </c>
      <c r="H1741" s="4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8" t="s">
        <v>289</v>
      </c>
      <c r="B1742" s="38">
        <f t="shared" si="3424"/>
        <v>18</v>
      </c>
      <c r="C1742" s="38">
        <f t="shared" si="3361"/>
        <v>12</v>
      </c>
      <c r="E1742" s="38">
        <f t="shared" ref="E1742" si="3444">plan_id</f>
        <v>1536</v>
      </c>
      <c r="F1742" s="38">
        <f t="shared" ca="1" si="3426"/>
        <v>2015</v>
      </c>
      <c r="G1742" s="38">
        <f t="shared" ref="G1742" ca="1" si="3445">VLOOKUP(INDIRECT(CHAR(39)&amp;$A1742&amp;CHAR(39)&amp;"!r2c"&amp;$C1742,0),variables,2,0)</f>
        <v>10705</v>
      </c>
      <c r="H1742" s="4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68392061</v>
      </c>
    </row>
    <row r="1743" spans="1:8" x14ac:dyDescent="0.3">
      <c r="A1743" s="38" t="s">
        <v>289</v>
      </c>
      <c r="B1743" s="38">
        <f t="shared" si="3424"/>
        <v>18</v>
      </c>
      <c r="C1743" s="38">
        <f t="shared" si="3361"/>
        <v>13</v>
      </c>
      <c r="E1743" s="38">
        <f t="shared" ref="E1743" si="3446">plan_id</f>
        <v>1536</v>
      </c>
      <c r="F1743" s="38">
        <f t="shared" ca="1" si="3426"/>
        <v>2015</v>
      </c>
      <c r="G1743" s="38">
        <f t="shared" ref="G1743" ca="1" si="3447">VLOOKUP(INDIRECT(CHAR(39)&amp;$A1743&amp;CHAR(39)&amp;"!r2c"&amp;$C1743,0),variables,2,0)</f>
        <v>10842</v>
      </c>
      <c r="H1743" s="4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70842535</v>
      </c>
    </row>
    <row r="1744" spans="1:8" x14ac:dyDescent="0.3">
      <c r="A1744" s="38" t="s">
        <v>289</v>
      </c>
      <c r="B1744" s="38">
        <f t="shared" si="3424"/>
        <v>18</v>
      </c>
      <c r="C1744" s="38">
        <f t="shared" si="3361"/>
        <v>14</v>
      </c>
      <c r="E1744" s="38">
        <f t="shared" ref="E1744" si="3448">plan_id</f>
        <v>1536</v>
      </c>
      <c r="F1744" s="38">
        <f t="shared" ca="1" si="3426"/>
        <v>2015</v>
      </c>
      <c r="G1744" s="38">
        <f t="shared" ref="G1744" ca="1" si="3449">VLOOKUP(INDIRECT(CHAR(39)&amp;$A1744&amp;CHAR(39)&amp;"!r2c"&amp;$C1744,0),variables,2,0)</f>
        <v>10843</v>
      </c>
      <c r="H1744" s="41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Main system- 7.12%; Judges- 17.52%; National guard-7.0%; Law enforcement with prior main service-9.81%; Law enforcement without prior main service-7.93%</v>
      </c>
    </row>
    <row r="1745" spans="1:8" x14ac:dyDescent="0.3">
      <c r="A1745" s="38" t="s">
        <v>289</v>
      </c>
      <c r="B1745" s="38">
        <f t="shared" si="3424"/>
        <v>18</v>
      </c>
      <c r="C1745" s="38">
        <f t="shared" si="3361"/>
        <v>15</v>
      </c>
      <c r="E1745" s="38">
        <f t="shared" ref="E1745" si="3450">plan_id</f>
        <v>1536</v>
      </c>
      <c r="F1745" s="38">
        <f t="shared" ca="1" si="3426"/>
        <v>2015</v>
      </c>
      <c r="G1745" s="38">
        <f t="shared" ref="G1745" ca="1" si="3451">VLOOKUP(INDIRECT(CHAR(39)&amp;$A1745&amp;CHAR(39)&amp;"!r2c"&amp;$C1745,0),variables,2,0)</f>
        <v>10931</v>
      </c>
      <c r="H1745" s="4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8" t="s">
        <v>289</v>
      </c>
      <c r="B1746" s="38">
        <f t="shared" si="3424"/>
        <v>18</v>
      </c>
      <c r="C1746" s="38">
        <f t="shared" si="3361"/>
        <v>16</v>
      </c>
      <c r="E1746" s="38">
        <f t="shared" ref="E1746" si="3452">plan_id</f>
        <v>1536</v>
      </c>
      <c r="F1746" s="38">
        <f t="shared" ca="1" si="3426"/>
        <v>2015</v>
      </c>
      <c r="G1746" s="38">
        <f t="shared" ref="G1746" ca="1" si="3453">VLOOKUP(INDIRECT(CHAR(39)&amp;$A1746&amp;CHAR(39)&amp;"!r2c"&amp;$C1746,0),variables,2,0)</f>
        <v>10932</v>
      </c>
      <c r="H1746" s="4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8" t="s">
        <v>289</v>
      </c>
      <c r="B1747" s="38">
        <f t="shared" si="3424"/>
        <v>18</v>
      </c>
      <c r="C1747" s="38">
        <f t="shared" si="3361"/>
        <v>17</v>
      </c>
      <c r="E1747" s="38">
        <f t="shared" ref="E1747" si="3454">plan_id</f>
        <v>1536</v>
      </c>
      <c r="F1747" s="38">
        <f t="shared" ca="1" si="3426"/>
        <v>2015</v>
      </c>
      <c r="G1747" s="38">
        <f t="shared" ref="G1747" ca="1" si="3455">VLOOKUP(INDIRECT(CHAR(39)&amp;$A1747&amp;CHAR(39)&amp;"!r2c"&amp;$C1747,0),variables,2,0)</f>
        <v>10933</v>
      </c>
      <c r="H1747" s="4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0.12139999999999999</v>
      </c>
    </row>
    <row r="1748" spans="1:8" x14ac:dyDescent="0.3">
      <c r="A1748" s="38" t="s">
        <v>289</v>
      </c>
      <c r="B1748" s="38">
        <f t="shared" si="3424"/>
        <v>18</v>
      </c>
      <c r="C1748" s="38">
        <f t="shared" si="3361"/>
        <v>18</v>
      </c>
      <c r="E1748" s="38">
        <f t="shared" ref="E1748" si="3456">plan_id</f>
        <v>1536</v>
      </c>
      <c r="F1748" s="38">
        <f t="shared" ca="1" si="3426"/>
        <v>2015</v>
      </c>
      <c r="G1748" s="38">
        <f t="shared" ref="G1748" ca="1" si="3457">VLOOKUP(INDIRECT(CHAR(39)&amp;$A1748&amp;CHAR(39)&amp;"!r2c"&amp;$C1748,0),variables,2,0)</f>
        <v>10934</v>
      </c>
      <c r="H1748" s="4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6.9699999999999998E-2</v>
      </c>
    </row>
    <row r="1749" spans="1:8" x14ac:dyDescent="0.3">
      <c r="A1749" s="38" t="s">
        <v>289</v>
      </c>
      <c r="B1749" s="38">
        <f t="shared" si="3424"/>
        <v>18</v>
      </c>
      <c r="C1749" s="38">
        <f t="shared" si="3361"/>
        <v>19</v>
      </c>
      <c r="E1749" s="38">
        <f t="shared" ref="E1749" si="3458">plan_id</f>
        <v>1536</v>
      </c>
      <c r="F1749" s="38">
        <f t="shared" ca="1" si="3426"/>
        <v>2015</v>
      </c>
      <c r="G1749" s="38">
        <f t="shared" ref="G1749" ca="1" si="3459">VLOOKUP(INDIRECT(CHAR(39)&amp;$A1749&amp;CHAR(39)&amp;"!r2c"&amp;$C1749,0),variables,2,0)</f>
        <v>10935</v>
      </c>
      <c r="H1749" s="41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38" t="s">
        <v>289</v>
      </c>
      <c r="B1750" s="38">
        <f t="shared" si="3424"/>
        <v>18</v>
      </c>
      <c r="C1750" s="38">
        <f t="shared" si="3361"/>
        <v>20</v>
      </c>
      <c r="E1750" s="38">
        <f t="shared" ref="E1750" si="3460">plan_id</f>
        <v>1536</v>
      </c>
      <c r="F1750" s="38">
        <f t="shared" ca="1" si="3426"/>
        <v>2015</v>
      </c>
      <c r="G1750" s="38">
        <f t="shared" ref="G1750" ca="1" si="3461">VLOOKUP(INDIRECT(CHAR(39)&amp;$A1750&amp;CHAR(39)&amp;"!r2c"&amp;$C1750,0),variables,2,0)</f>
        <v>10937</v>
      </c>
      <c r="H1750" s="4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8" t="s">
        <v>289</v>
      </c>
      <c r="B1751" s="38">
        <f t="shared" si="3424"/>
        <v>18</v>
      </c>
      <c r="C1751" s="38">
        <f t="shared" si="3361"/>
        <v>21</v>
      </c>
      <c r="E1751" s="38">
        <f t="shared" ref="E1751" si="3462">plan_id</f>
        <v>1536</v>
      </c>
      <c r="F1751" s="38">
        <f t="shared" ca="1" si="3426"/>
        <v>2015</v>
      </c>
      <c r="G1751" s="38">
        <f t="shared" ref="G1751" ca="1" si="3463">VLOOKUP(INDIRECT(CHAR(39)&amp;$A1751&amp;CHAR(39)&amp;"!r2c"&amp;$C1751,0),variables,2,0)</f>
        <v>10938</v>
      </c>
      <c r="H1751" s="4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8" t="s">
        <v>289</v>
      </c>
      <c r="B1752" s="38">
        <f t="shared" si="3424"/>
        <v>18</v>
      </c>
      <c r="C1752" s="38">
        <f t="shared" si="3361"/>
        <v>22</v>
      </c>
      <c r="E1752" s="38">
        <f t="shared" ref="E1752" si="3464">plan_id</f>
        <v>1536</v>
      </c>
      <c r="F1752" s="38">
        <f t="shared" ca="1" si="3426"/>
        <v>2015</v>
      </c>
      <c r="G1752" s="38">
        <f t="shared" ref="G1752" ca="1" si="3465">VLOOKUP(INDIRECT(CHAR(39)&amp;$A1752&amp;CHAR(39)&amp;"!r2c"&amp;$C1752,0),variables,2,0)</f>
        <v>11007</v>
      </c>
      <c r="H1752" s="4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Main System,National Guard and law enforcement:2% of FAC times service; Judges:3.5% of FAC for first 10 yrs of service,2.8%-next 10 yrs,1.25% - excess of 20 yrs</v>
      </c>
    </row>
    <row r="1753" spans="1:8" x14ac:dyDescent="0.3">
      <c r="A1753" s="38" t="s">
        <v>289</v>
      </c>
      <c r="B1753" s="38">
        <f t="shared" si="3424"/>
        <v>18</v>
      </c>
      <c r="C1753" s="38">
        <f t="shared" si="3361"/>
        <v>23</v>
      </c>
      <c r="E1753" s="38">
        <f t="shared" ref="E1753" si="3466">plan_id</f>
        <v>1536</v>
      </c>
      <c r="F1753" s="38">
        <f t="shared" ca="1" si="3426"/>
        <v>2015</v>
      </c>
      <c r="G1753" s="38">
        <f t="shared" ref="G1753" ca="1" si="3467">VLOOKUP(INDIRECT(CHAR(39)&amp;$A1753&amp;CHAR(39)&amp;"!r2c"&amp;$C1753,0),variables,2,0)</f>
        <v>10941</v>
      </c>
      <c r="H1753" s="41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</v>
      </c>
    </row>
    <row r="1754" spans="1:8" x14ac:dyDescent="0.3">
      <c r="A1754" s="38" t="s">
        <v>289</v>
      </c>
      <c r="B1754" s="38">
        <f t="shared" si="3424"/>
        <v>18</v>
      </c>
      <c r="C1754" s="38">
        <f t="shared" si="3361"/>
        <v>24</v>
      </c>
      <c r="E1754" s="38">
        <f t="shared" ref="E1754" si="3468">plan_id</f>
        <v>1536</v>
      </c>
      <c r="F1754" s="38">
        <f t="shared" ca="1" si="3426"/>
        <v>2015</v>
      </c>
      <c r="G1754" s="38">
        <f t="shared" ref="G1754" ca="1" si="3469">VLOOKUP(INDIRECT(CHAR(39)&amp;$A1754&amp;CHAR(39)&amp;"!r2c"&amp;$C1754,0),variables,2,0)</f>
        <v>10942</v>
      </c>
      <c r="H1754" s="41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38" t="s">
        <v>289</v>
      </c>
      <c r="B1755" s="38">
        <f t="shared" si="3424"/>
        <v>18</v>
      </c>
      <c r="C1755" s="38">
        <f t="shared" si="3361"/>
        <v>25</v>
      </c>
      <c r="E1755" s="38">
        <f t="shared" ref="E1755" si="3470">plan_id</f>
        <v>1536</v>
      </c>
      <c r="F1755" s="38">
        <f t="shared" ca="1" si="3426"/>
        <v>2015</v>
      </c>
      <c r="G1755" s="38">
        <f t="shared" ref="G1755" ca="1" si="3471">VLOOKUP(INDIRECT(CHAR(39)&amp;$A1755&amp;CHAR(39)&amp;"!r2c"&amp;$C1755,0),variables,2,0)</f>
        <v>10701</v>
      </c>
      <c r="H1755" s="4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8" t="s">
        <v>289</v>
      </c>
      <c r="B1756" s="38">
        <f t="shared" si="3424"/>
        <v>18</v>
      </c>
      <c r="C1756" s="38">
        <f t="shared" si="3361"/>
        <v>26</v>
      </c>
      <c r="E1756" s="38">
        <f t="shared" ref="E1756" si="3472">plan_id</f>
        <v>1536</v>
      </c>
      <c r="F1756" s="38">
        <f t="shared" ca="1" si="3426"/>
        <v>2015</v>
      </c>
      <c r="G1756" s="38">
        <f t="shared" ref="G1756" ca="1" si="3473">VLOOKUP(INDIRECT(CHAR(39)&amp;$A1756&amp;CHAR(39)&amp;"!r2c"&amp;$C1756,0),variables,2,0)</f>
        <v>10702</v>
      </c>
      <c r="H1756" s="4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8" t="s">
        <v>289</v>
      </c>
      <c r="B1757" s="38">
        <f t="shared" si="3424"/>
        <v>18</v>
      </c>
      <c r="C1757" s="38">
        <f t="shared" si="3361"/>
        <v>27</v>
      </c>
      <c r="E1757" s="38">
        <f t="shared" ref="E1757" si="3474">plan_id</f>
        <v>1536</v>
      </c>
      <c r="F1757" s="38">
        <f t="shared" ca="1" si="3426"/>
        <v>2015</v>
      </c>
      <c r="G1757" s="38">
        <f t="shared" ref="G1757" ca="1" si="3475">VLOOKUP(INDIRECT(CHAR(39)&amp;$A1757&amp;CHAR(39)&amp;"!r2c"&amp;$C1757,0),variables,2,0)</f>
        <v>10943</v>
      </c>
      <c r="H1757" s="4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8" t="s">
        <v>289</v>
      </c>
      <c r="B1758" s="38">
        <f t="shared" si="3424"/>
        <v>18</v>
      </c>
      <c r="C1758" s="38">
        <f t="shared" si="3361"/>
        <v>28</v>
      </c>
      <c r="E1758" s="38">
        <f t="shared" ref="E1758" si="3476">plan_id</f>
        <v>1536</v>
      </c>
      <c r="F1758" s="38">
        <f t="shared" ca="1" si="3426"/>
        <v>2015</v>
      </c>
      <c r="G1758" s="38">
        <f t="shared" ref="G1758" ca="1" si="3477">VLOOKUP(INDIRECT(CHAR(39)&amp;$A1758&amp;CHAR(39)&amp;"!r2c"&amp;$C1758,0),variables,2,0)</f>
        <v>10944</v>
      </c>
      <c r="H1758" s="41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38" t="s">
        <v>289</v>
      </c>
      <c r="B1759" s="38">
        <f t="shared" si="3424"/>
        <v>18</v>
      </c>
      <c r="C1759" s="38">
        <f t="shared" si="3361"/>
        <v>29</v>
      </c>
      <c r="E1759" s="38">
        <f t="shared" ref="E1759" si="3478">plan_id</f>
        <v>1536</v>
      </c>
      <c r="F1759" s="38">
        <f t="shared" ca="1" si="3426"/>
        <v>2015</v>
      </c>
      <c r="G1759" s="38">
        <f t="shared" ref="G1759" ca="1" si="3479">VLOOKUP(INDIRECT(CHAR(39)&amp;$A1759&amp;CHAR(39)&amp;"!r2c"&amp;$C1759,0),variables,2,0)</f>
        <v>10945</v>
      </c>
      <c r="H1759" s="4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38" t="s">
        <v>289</v>
      </c>
      <c r="B1760" s="38">
        <f t="shared" si="3424"/>
        <v>18</v>
      </c>
      <c r="C1760" s="38">
        <f t="shared" si="3361"/>
        <v>30</v>
      </c>
      <c r="E1760" s="38">
        <f t="shared" ref="E1760" si="3480">plan_id</f>
        <v>1536</v>
      </c>
      <c r="F1760" s="38">
        <f t="shared" ca="1" si="3426"/>
        <v>2015</v>
      </c>
      <c r="G1760" s="38">
        <f t="shared" ref="G1760" ca="1" si="3481">VLOOKUP(INDIRECT(CHAR(39)&amp;$A1760&amp;CHAR(39)&amp;"!r2c"&amp;$C1760,0),variables,2,0)</f>
        <v>10947</v>
      </c>
      <c r="H1760" s="4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8" t="s">
        <v>289</v>
      </c>
      <c r="B1761" s="38">
        <f t="shared" si="3424"/>
        <v>18</v>
      </c>
      <c r="C1761" s="38">
        <f t="shared" si="3361"/>
        <v>31</v>
      </c>
      <c r="E1761" s="38">
        <f t="shared" ref="E1761" si="3482">plan_id</f>
        <v>1536</v>
      </c>
      <c r="F1761" s="38">
        <f t="shared" ca="1" si="3426"/>
        <v>2015</v>
      </c>
      <c r="G1761" s="38">
        <f t="shared" ref="G1761" ca="1" si="3483">VLOOKUP(INDIRECT(CHAR(39)&amp;$A1761&amp;CHAR(39)&amp;"!r2c"&amp;$C1761,0),variables,2,0)</f>
        <v>10948</v>
      </c>
      <c r="H1761" s="41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38" t="s">
        <v>289</v>
      </c>
      <c r="B1762" s="38">
        <f t="shared" si="3424"/>
        <v>18</v>
      </c>
      <c r="C1762" s="38">
        <f t="shared" si="3361"/>
        <v>32</v>
      </c>
      <c r="E1762" s="38">
        <f t="shared" ref="E1762" si="3484">plan_id</f>
        <v>1536</v>
      </c>
      <c r="F1762" s="38">
        <f t="shared" ca="1" si="3426"/>
        <v>2015</v>
      </c>
      <c r="G1762" s="38">
        <f t="shared" ref="G1762" ca="1" si="3485">VLOOKUP(INDIRECT(CHAR(39)&amp;$A1762&amp;CHAR(39)&amp;"!r2c"&amp;$C1762,0),variables,2,0)</f>
        <v>10949</v>
      </c>
      <c r="H1762" s="41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38" t="s">
        <v>289</v>
      </c>
      <c r="B1763" s="38">
        <f t="shared" si="3424"/>
        <v>18</v>
      </c>
      <c r="C1763" s="38">
        <f t="shared" si="3361"/>
        <v>33</v>
      </c>
      <c r="E1763" s="38">
        <f t="shared" ref="E1763" si="3486">plan_id</f>
        <v>1536</v>
      </c>
      <c r="F1763" s="38">
        <f t="shared" ca="1" si="3426"/>
        <v>2015</v>
      </c>
      <c r="G1763" s="38">
        <f t="shared" ref="G1763" ca="1" si="3487">VLOOKUP(INDIRECT(CHAR(39)&amp;$A1763&amp;CHAR(39)&amp;"!r2c"&amp;$C1763,0),variables,2,0)</f>
        <v>10951</v>
      </c>
      <c r="H1763" s="41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38" t="s">
        <v>289</v>
      </c>
      <c r="B1764" s="38">
        <f t="shared" si="3424"/>
        <v>18</v>
      </c>
      <c r="C1764" s="38">
        <f t="shared" si="3361"/>
        <v>34</v>
      </c>
      <c r="E1764" s="38">
        <f t="shared" ref="E1764" si="3488">plan_id</f>
        <v>1536</v>
      </c>
      <c r="F1764" s="38">
        <f t="shared" ca="1" si="3426"/>
        <v>2015</v>
      </c>
      <c r="G1764" s="38">
        <f t="shared" ref="G1764" ca="1" si="3489">VLOOKUP(INDIRECT(CHAR(39)&amp;$A1764&amp;CHAR(39)&amp;"!r2c"&amp;$C1764,0),variables,2,0)</f>
        <v>10950</v>
      </c>
      <c r="H1764" s="4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38" t="s">
        <v>289</v>
      </c>
      <c r="B1765" s="38">
        <f t="shared" si="3424"/>
        <v>18</v>
      </c>
      <c r="C1765" s="38">
        <f t="shared" si="3361"/>
        <v>35</v>
      </c>
      <c r="E1765" s="38">
        <f t="shared" ref="E1765" si="3490">plan_id</f>
        <v>1536</v>
      </c>
      <c r="F1765" s="38">
        <f t="shared" ca="1" si="3426"/>
        <v>2015</v>
      </c>
      <c r="G1765" s="38">
        <f t="shared" ref="G1765" ca="1" si="3491">VLOOKUP(INDIRECT(CHAR(39)&amp;$A1765&amp;CHAR(39)&amp;"!r2c"&amp;$C1765,0),variables,2,0)</f>
        <v>10954</v>
      </c>
      <c r="H1765" s="4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3.5000000000000003E-2</v>
      </c>
    </row>
    <row r="1766" spans="1:8" x14ac:dyDescent="0.3">
      <c r="A1766" s="38" t="s">
        <v>289</v>
      </c>
      <c r="B1766" s="38">
        <f t="shared" si="3424"/>
        <v>18</v>
      </c>
      <c r="C1766" s="38">
        <f t="shared" si="3361"/>
        <v>36</v>
      </c>
      <c r="E1766" s="38">
        <f t="shared" ref="E1766" si="3492">plan_id</f>
        <v>1536</v>
      </c>
      <c r="F1766" s="38">
        <f t="shared" ca="1" si="3426"/>
        <v>2015</v>
      </c>
      <c r="G1766" s="38">
        <f t="shared" ref="G1766" ca="1" si="3493">VLOOKUP(INDIRECT(CHAR(39)&amp;$A1766&amp;CHAR(39)&amp;"!r2c"&amp;$C1766,0),variables,2,0)</f>
        <v>10955</v>
      </c>
      <c r="H1766" s="4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38" t="s">
        <v>289</v>
      </c>
      <c r="B1767" s="38">
        <f t="shared" si="3424"/>
        <v>18</v>
      </c>
      <c r="C1767" s="38">
        <f t="shared" ref="C1767:C1830" si="3494">C1676</f>
        <v>37</v>
      </c>
      <c r="E1767" s="38">
        <f t="shared" ref="E1767" si="3495">plan_id</f>
        <v>1536</v>
      </c>
      <c r="F1767" s="38">
        <f t="shared" ca="1" si="3426"/>
        <v>2015</v>
      </c>
      <c r="G1767" s="38">
        <f t="shared" ref="G1767" ca="1" si="3496">VLOOKUP(INDIRECT(CHAR(39)&amp;$A1767&amp;CHAR(39)&amp;"!r2c"&amp;$C1767,0),variables,2,0)</f>
        <v>10956</v>
      </c>
      <c r="H1767" s="41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4%-4.5%</v>
      </c>
    </row>
    <row r="1768" spans="1:8" x14ac:dyDescent="0.3">
      <c r="A1768" s="38" t="s">
        <v>289</v>
      </c>
      <c r="B1768" s="38">
        <f t="shared" si="3424"/>
        <v>18</v>
      </c>
      <c r="C1768" s="38">
        <f t="shared" si="3494"/>
        <v>38</v>
      </c>
      <c r="E1768" s="38">
        <f t="shared" ref="E1768" si="3497">plan_id</f>
        <v>1536</v>
      </c>
      <c r="F1768" s="38">
        <f t="shared" ca="1" si="3426"/>
        <v>2015</v>
      </c>
      <c r="G1768" s="38">
        <f t="shared" ref="G1768" ca="1" si="3498">VLOOKUP(INDIRECT(CHAR(39)&amp;$A1768&amp;CHAR(39)&amp;"!r2c"&amp;$C1768,0),variables,2,0)</f>
        <v>10959</v>
      </c>
      <c r="H1768" s="41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4.86%-8.25%</v>
      </c>
    </row>
    <row r="1769" spans="1:8" x14ac:dyDescent="0.3">
      <c r="A1769" s="38" t="s">
        <v>289</v>
      </c>
      <c r="B1769" s="38">
        <f t="shared" si="3424"/>
        <v>18</v>
      </c>
      <c r="C1769" s="38">
        <f t="shared" si="3494"/>
        <v>39</v>
      </c>
      <c r="E1769" s="38">
        <f t="shared" ref="E1769" si="3499">plan_id</f>
        <v>1536</v>
      </c>
      <c r="F1769" s="38">
        <f t="shared" ca="1" si="3426"/>
        <v>2015</v>
      </c>
      <c r="G1769" s="38">
        <f t="shared" ref="G1769" ca="1" si="3500">VLOOKUP(INDIRECT(CHAR(39)&amp;$A1769&amp;CHAR(39)&amp;"!r2c"&amp;$C1769,0),variables,2,0)</f>
        <v>10962</v>
      </c>
      <c r="H1769" s="41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no.40</v>
      </c>
    </row>
    <row r="1770" spans="1:8" x14ac:dyDescent="0.3">
      <c r="A1770" s="38" t="s">
        <v>289</v>
      </c>
      <c r="B1770" s="38">
        <f t="shared" si="3424"/>
        <v>18</v>
      </c>
      <c r="C1770" s="38">
        <f t="shared" si="3494"/>
        <v>40</v>
      </c>
      <c r="E1770" s="38">
        <f t="shared" ref="E1770" si="3501">plan_id</f>
        <v>1536</v>
      </c>
      <c r="F1770" s="38">
        <f t="shared" ca="1" si="3426"/>
        <v>2015</v>
      </c>
      <c r="G1770" s="38">
        <f t="shared" ref="G1770" ca="1" si="3502">VLOOKUP(INDIRECT(CHAR(39)&amp;$A1770&amp;CHAR(39)&amp;"!r2c"&amp;$C1770,0),variables,2,0)</f>
        <v>10964</v>
      </c>
      <c r="H1770" s="41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no.47-48</v>
      </c>
    </row>
    <row r="1771" spans="1:8" x14ac:dyDescent="0.3">
      <c r="A1771" s="38" t="s">
        <v>289</v>
      </c>
      <c r="B1771" s="38">
        <f t="shared" si="3424"/>
        <v>18</v>
      </c>
      <c r="C1771" s="38">
        <f t="shared" si="3494"/>
        <v>41</v>
      </c>
      <c r="E1771" s="38">
        <f t="shared" ref="E1771" si="3503">plan_id</f>
        <v>1536</v>
      </c>
      <c r="F1771" s="38">
        <f t="shared" ca="1" si="3426"/>
        <v>2015</v>
      </c>
      <c r="G1771" s="38">
        <f t="shared" ref="G1771" ca="1" si="3504">VLOOKUP(INDIRECT(CHAR(39)&amp;$A1771&amp;CHAR(39)&amp;"!r2c"&amp;$C1771,0),variables,2,0)</f>
        <v>10967</v>
      </c>
      <c r="H1771" s="41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Combined Healthy Mortality Table</v>
      </c>
    </row>
    <row r="1772" spans="1:8" x14ac:dyDescent="0.3">
      <c r="A1772" s="38" t="s">
        <v>289</v>
      </c>
      <c r="B1772" s="38">
        <f t="shared" si="3424"/>
        <v>18</v>
      </c>
      <c r="C1772" s="38">
        <f t="shared" si="3494"/>
        <v>42</v>
      </c>
      <c r="E1772" s="38">
        <f t="shared" ref="E1772" si="3505">plan_id</f>
        <v>1536</v>
      </c>
      <c r="F1772" s="38">
        <f t="shared" ca="1" si="3426"/>
        <v>2015</v>
      </c>
      <c r="G1772" s="38">
        <f t="shared" ref="G1772" ca="1" si="3506">VLOOKUP(INDIRECT(CHAR(39)&amp;$A1772&amp;CHAR(39)&amp;"!r2c"&amp;$C1772,0),variables,2,0)</f>
        <v>10968</v>
      </c>
      <c r="H1772" s="41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RP-2000</v>
      </c>
    </row>
    <row r="1773" spans="1:8" x14ac:dyDescent="0.3">
      <c r="A1773" s="38" t="s">
        <v>289</v>
      </c>
      <c r="B1773" s="38">
        <f t="shared" si="3424"/>
        <v>18</v>
      </c>
      <c r="C1773" s="38">
        <f t="shared" si="3494"/>
        <v>43</v>
      </c>
      <c r="E1773" s="38">
        <f t="shared" ref="E1773" si="3507">plan_id</f>
        <v>1536</v>
      </c>
      <c r="F1773" s="38">
        <f t="shared" ca="1" si="3426"/>
        <v>2015</v>
      </c>
      <c r="G1773" s="38">
        <f t="shared" ref="G1773" ca="1" si="3508">VLOOKUP(INDIRECT(CHAR(39)&amp;$A1773&amp;CHAR(39)&amp;"!r2c"&amp;$C1773,0),variables,2,0)</f>
        <v>10969</v>
      </c>
      <c r="H1773" s="41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8" t="s">
        <v>289</v>
      </c>
      <c r="B1774" s="38">
        <f t="shared" si="3424"/>
        <v>18</v>
      </c>
      <c r="C1774" s="38">
        <f t="shared" si="3494"/>
        <v>44</v>
      </c>
      <c r="E1774" s="38">
        <f t="shared" ref="E1774" si="3509">plan_id</f>
        <v>1536</v>
      </c>
      <c r="F1774" s="38">
        <f t="shared" ca="1" si="3426"/>
        <v>2015</v>
      </c>
      <c r="G1774" s="38">
        <f t="shared" ref="G1774" ca="1" si="3510">VLOOKUP(INDIRECT(CHAR(39)&amp;$A1774&amp;CHAR(39)&amp;"!r2c"&amp;$C1774,0),variables,2,0)</f>
        <v>10970</v>
      </c>
      <c r="H1774" s="41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set back 3 years for healthy members</v>
      </c>
    </row>
    <row r="1775" spans="1:8" x14ac:dyDescent="0.3">
      <c r="A1775" s="38" t="s">
        <v>289</v>
      </c>
      <c r="B1775" s="38">
        <f t="shared" si="3424"/>
        <v>18</v>
      </c>
      <c r="C1775" s="38">
        <f t="shared" si="3494"/>
        <v>45</v>
      </c>
      <c r="E1775" s="38">
        <f t="shared" ref="E1775" si="3511">plan_id</f>
        <v>1536</v>
      </c>
      <c r="F1775" s="38">
        <f t="shared" ca="1" si="3426"/>
        <v>2015</v>
      </c>
      <c r="G1775" s="38">
        <f t="shared" ref="G1775" ca="1" si="3512">VLOOKUP(INDIRECT(CHAR(39)&amp;$A1775&amp;CHAR(39)&amp;"!r2c"&amp;$C1775,0),variables,2,0)</f>
        <v>10971</v>
      </c>
      <c r="H1775" s="4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8" t="s">
        <v>289</v>
      </c>
      <c r="B1776" s="38">
        <f t="shared" si="3424"/>
        <v>18</v>
      </c>
      <c r="C1776" s="38">
        <f t="shared" si="3494"/>
        <v>46</v>
      </c>
      <c r="E1776" s="38">
        <f t="shared" ref="E1776" si="3513">plan_id</f>
        <v>1536</v>
      </c>
      <c r="F1776" s="38">
        <f t="shared" ca="1" si="3426"/>
        <v>2015</v>
      </c>
      <c r="G1776" s="38">
        <f t="shared" ref="G1776" ca="1" si="3514">VLOOKUP(INDIRECT(CHAR(39)&amp;$A1776&amp;CHAR(39)&amp;"!r2c"&amp;$C1776,0),variables,2,0)</f>
        <v>10972</v>
      </c>
      <c r="H1776" s="41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Payroll, Open Period</v>
      </c>
    </row>
    <row r="1777" spans="1:8" x14ac:dyDescent="0.3">
      <c r="A1777" s="38" t="s">
        <v>289</v>
      </c>
      <c r="B1777" s="38">
        <f t="shared" si="3424"/>
        <v>18</v>
      </c>
      <c r="C1777" s="38">
        <f t="shared" si="3494"/>
        <v>47</v>
      </c>
      <c r="E1777" s="38">
        <f t="shared" ref="E1777" si="3515">plan_id</f>
        <v>1536</v>
      </c>
      <c r="F1777" s="38">
        <f t="shared" ca="1" si="3426"/>
        <v>2015</v>
      </c>
      <c r="G1777" s="38">
        <f t="shared" ref="G1777" ca="1" si="3516">VLOOKUP(INDIRECT(CHAR(39)&amp;$A1777&amp;CHAR(39)&amp;"!r2c"&amp;$C1777,0),variables,2,0)</f>
        <v>10973</v>
      </c>
      <c r="H1777" s="41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20 years</v>
      </c>
    </row>
    <row r="1778" spans="1:8" x14ac:dyDescent="0.3">
      <c r="A1778" s="38" t="s">
        <v>289</v>
      </c>
      <c r="B1778" s="38">
        <f t="shared" si="3424"/>
        <v>18</v>
      </c>
      <c r="C1778" s="38">
        <f t="shared" si="3494"/>
        <v>48</v>
      </c>
      <c r="E1778" s="38">
        <f t="shared" ref="E1778" si="3517">plan_id</f>
        <v>1536</v>
      </c>
      <c r="F1778" s="38">
        <f t="shared" ca="1" si="3426"/>
        <v>2015</v>
      </c>
      <c r="G1778" s="38">
        <f t="shared" ref="G1778" ca="1" si="3518">VLOOKUP(INDIRECT(CHAR(39)&amp;$A1778&amp;CHAR(39)&amp;"!r2c"&amp;$C1778,0),variables,2,0)</f>
        <v>10975</v>
      </c>
      <c r="H1778" s="4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38" t="s">
        <v>289</v>
      </c>
      <c r="B1779" s="38">
        <f t="shared" si="3424"/>
        <v>18</v>
      </c>
      <c r="C1779" s="38">
        <f t="shared" si="3494"/>
        <v>49</v>
      </c>
      <c r="E1779" s="38">
        <f t="shared" ref="E1779" si="3519">plan_id</f>
        <v>1536</v>
      </c>
      <c r="F1779" s="38">
        <f t="shared" ca="1" si="3426"/>
        <v>2015</v>
      </c>
      <c r="G1779" s="38">
        <f t="shared" ref="G1779" ca="1" si="3520">VLOOKUP(INDIRECT(CHAR(39)&amp;$A1779&amp;CHAR(39)&amp;"!r2c"&amp;$C1779,0),variables,2,0)</f>
        <v>10976</v>
      </c>
      <c r="H1779" s="4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38" t="s">
        <v>289</v>
      </c>
      <c r="B1780" s="38">
        <f t="shared" si="3424"/>
        <v>18</v>
      </c>
      <c r="C1780" s="38">
        <f t="shared" si="3494"/>
        <v>50</v>
      </c>
      <c r="E1780" s="38">
        <f t="shared" ref="E1780" si="3521">plan_id</f>
        <v>1536</v>
      </c>
      <c r="F1780" s="38">
        <f t="shared" ca="1" si="3426"/>
        <v>2015</v>
      </c>
      <c r="G1780" s="38">
        <f t="shared" ref="G1780" ca="1" si="3522">VLOOKUP(INDIRECT(CHAR(39)&amp;$A1780&amp;CHAR(39)&amp;"!r2c"&amp;$C1780,0),variables,2,0)</f>
        <v>10977</v>
      </c>
      <c r="H1780" s="4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8" t="s">
        <v>289</v>
      </c>
      <c r="B1781" s="38">
        <f t="shared" si="3424"/>
        <v>18</v>
      </c>
      <c r="C1781" s="38">
        <f t="shared" si="3494"/>
        <v>51</v>
      </c>
      <c r="E1781" s="38">
        <f t="shared" ref="E1781" si="3523">plan_id</f>
        <v>1536</v>
      </c>
      <c r="F1781" s="38">
        <f t="shared" ca="1" si="3426"/>
        <v>2015</v>
      </c>
      <c r="G1781" s="38">
        <f t="shared" ref="G1781" ca="1" si="3524">VLOOKUP(INDIRECT(CHAR(39)&amp;$A1781&amp;CHAR(39)&amp;"!r2c"&amp;$C1781,0),variables,2,0)</f>
        <v>10978</v>
      </c>
      <c r="H1781" s="4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38" t="s">
        <v>289</v>
      </c>
      <c r="B1782" s="38">
        <f t="shared" si="3424"/>
        <v>18</v>
      </c>
      <c r="C1782" s="38">
        <f t="shared" si="3494"/>
        <v>52</v>
      </c>
      <c r="E1782" s="38">
        <f t="shared" ref="E1782" si="3525">plan_id</f>
        <v>1536</v>
      </c>
      <c r="F1782" s="38">
        <f t="shared" ca="1" si="3426"/>
        <v>2015</v>
      </c>
      <c r="G1782" s="38">
        <f t="shared" ref="G1782" ca="1" si="3526">VLOOKUP(INDIRECT(CHAR(39)&amp;$A1782&amp;CHAR(39)&amp;"!r2c"&amp;$C1782,0),variables,2,0)</f>
        <v>10979</v>
      </c>
      <c r="H1782" s="41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38" t="s">
        <v>289</v>
      </c>
      <c r="B1783" s="38">
        <f t="shared" si="3424"/>
        <v>18</v>
      </c>
      <c r="C1783" s="38">
        <f t="shared" si="3494"/>
        <v>53</v>
      </c>
      <c r="E1783" s="38">
        <f t="shared" ref="E1783" si="3527">plan_id</f>
        <v>1536</v>
      </c>
      <c r="F1783" s="38">
        <f t="shared" ca="1" si="3426"/>
        <v>2015</v>
      </c>
      <c r="G1783" s="38">
        <f t="shared" ref="G1783" ca="1" si="3528">VLOOKUP(INDIRECT(CHAR(39)&amp;$A1783&amp;CHAR(39)&amp;"!r2c"&amp;$C1783,0),variables,2,0)</f>
        <v>10980</v>
      </c>
      <c r="H1783" s="4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0.10009999999999999</v>
      </c>
    </row>
    <row r="1784" spans="1:8" x14ac:dyDescent="0.3">
      <c r="A1784" s="38" t="s">
        <v>289</v>
      </c>
      <c r="B1784" s="38">
        <f t="shared" si="3424"/>
        <v>18</v>
      </c>
      <c r="C1784" s="38">
        <f t="shared" si="3494"/>
        <v>54</v>
      </c>
      <c r="E1784" s="38">
        <f t="shared" ref="E1784" si="3529">plan_id</f>
        <v>1536</v>
      </c>
      <c r="F1784" s="38">
        <f t="shared" ca="1" si="3426"/>
        <v>2015</v>
      </c>
      <c r="G1784" s="38">
        <f t="shared" ref="G1784" ca="1" si="3530">VLOOKUP(INDIRECT(CHAR(39)&amp;$A1784&amp;CHAR(39)&amp;"!r2c"&amp;$C1784,0),variables,2,0)</f>
        <v>10981</v>
      </c>
      <c r="H1784" s="4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3.5700000000000003E-2</v>
      </c>
    </row>
    <row r="1785" spans="1:8" x14ac:dyDescent="0.3">
      <c r="A1785" s="38" t="s">
        <v>289</v>
      </c>
      <c r="B1785" s="38">
        <f t="shared" si="3424"/>
        <v>18</v>
      </c>
      <c r="C1785" s="38">
        <f t="shared" si="3494"/>
        <v>55</v>
      </c>
      <c r="E1785" s="38">
        <f t="shared" ref="E1785" si="3531">plan_id</f>
        <v>1536</v>
      </c>
      <c r="F1785" s="38">
        <f t="shared" ca="1" si="3426"/>
        <v>2015</v>
      </c>
      <c r="G1785" s="38">
        <f t="shared" ref="G1785" ca="1" si="3532">VLOOKUP(INDIRECT(CHAR(39)&amp;$A1785&amp;CHAR(39)&amp;"!r2c"&amp;$C1785,0),variables,2,0)</f>
        <v>10706</v>
      </c>
      <c r="H1785" s="4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9.7005005732608341E-4</v>
      </c>
    </row>
    <row r="1786" spans="1:8" x14ac:dyDescent="0.3">
      <c r="A1786" s="38" t="s">
        <v>289</v>
      </c>
      <c r="B1786" s="38">
        <f t="shared" si="3424"/>
        <v>18</v>
      </c>
      <c r="C1786" s="38">
        <f t="shared" si="3494"/>
        <v>56</v>
      </c>
      <c r="E1786" s="38">
        <f t="shared" ref="E1786" si="3533">plan_id</f>
        <v>1536</v>
      </c>
      <c r="F1786" s="38">
        <f t="shared" ca="1" si="3426"/>
        <v>2015</v>
      </c>
      <c r="G1786" s="38">
        <f t="shared" ref="G1786" ca="1" si="3534">VLOOKUP(INDIRECT(CHAR(39)&amp;$A1786&amp;CHAR(39)&amp;"!r2c"&amp;$C1786,0),variables,2,0)</f>
        <v>10983</v>
      </c>
      <c r="H1786" s="41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38" t="s">
        <v>289</v>
      </c>
      <c r="B1787" s="38">
        <f t="shared" si="3424"/>
        <v>18</v>
      </c>
      <c r="C1787" s="38">
        <f t="shared" si="3494"/>
        <v>57</v>
      </c>
      <c r="E1787" s="38">
        <f t="shared" ref="E1787" si="3535">plan_id</f>
        <v>1536</v>
      </c>
      <c r="F1787" s="38">
        <f t="shared" ca="1" si="3426"/>
        <v>2015</v>
      </c>
      <c r="G1787" s="38">
        <f t="shared" ref="G1787" ca="1" si="3536">VLOOKUP(INDIRECT(CHAR(39)&amp;$A1787&amp;CHAR(39)&amp;"!r2c"&amp;$C1787,0),variables,2,0)</f>
        <v>10989</v>
      </c>
      <c r="H1787" s="4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2094251400</v>
      </c>
    </row>
    <row r="1788" spans="1:8" x14ac:dyDescent="0.3">
      <c r="A1788" s="38" t="s">
        <v>289</v>
      </c>
      <c r="B1788" s="38">
        <f t="shared" si="3424"/>
        <v>18</v>
      </c>
      <c r="C1788" s="38">
        <f t="shared" si="3494"/>
        <v>58</v>
      </c>
      <c r="E1788" s="38">
        <f t="shared" ref="E1788" si="3537">plan_id</f>
        <v>1536</v>
      </c>
      <c r="F1788" s="38">
        <f t="shared" ca="1" si="3426"/>
        <v>2015</v>
      </c>
      <c r="G1788" s="38">
        <f t="shared" ref="G1788" ca="1" si="3538">VLOOKUP(INDIRECT(CHAR(39)&amp;$A1788&amp;CHAR(39)&amp;"!r2c"&amp;$C1788,0),variables,2,0)</f>
        <v>10990</v>
      </c>
      <c r="H1788" s="4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3052446500</v>
      </c>
    </row>
    <row r="1789" spans="1:8" x14ac:dyDescent="0.3">
      <c r="A1789" s="38" t="s">
        <v>289</v>
      </c>
      <c r="B1789" s="38">
        <f t="shared" si="3424"/>
        <v>18</v>
      </c>
      <c r="C1789" s="38">
        <f t="shared" si="3494"/>
        <v>59</v>
      </c>
      <c r="E1789" s="38">
        <f t="shared" ref="E1789" si="3539">plan_id</f>
        <v>1536</v>
      </c>
      <c r="F1789" s="38">
        <f t="shared" ca="1" si="3426"/>
        <v>2015</v>
      </c>
      <c r="G1789" s="38">
        <f t="shared" ref="G1789" ca="1" si="3540">VLOOKUP(INDIRECT(CHAR(39)&amp;$A1789&amp;CHAR(39)&amp;"!r2c"&amp;$C1789,0),variables,2,0)</f>
        <v>10991</v>
      </c>
      <c r="H1789" s="4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958195100</v>
      </c>
    </row>
    <row r="1790" spans="1:8" x14ac:dyDescent="0.3">
      <c r="A1790" s="38" t="s">
        <v>289</v>
      </c>
      <c r="B1790" s="38">
        <f t="shared" si="3424"/>
        <v>18</v>
      </c>
      <c r="C1790" s="38">
        <f t="shared" si="3494"/>
        <v>60</v>
      </c>
      <c r="E1790" s="38">
        <f t="shared" ref="E1790" si="3541">plan_id</f>
        <v>1536</v>
      </c>
      <c r="F1790" s="38">
        <f t="shared" ca="1" si="3426"/>
        <v>2015</v>
      </c>
      <c r="G1790" s="38">
        <f t="shared" ref="G1790" ca="1" si="3542">VLOOKUP(INDIRECT(CHAR(39)&amp;$A1790&amp;CHAR(39)&amp;"!r2c"&amp;$C1790,0),variables,2,0)</f>
        <v>10992</v>
      </c>
      <c r="H1790" s="4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0.68600000000000005</v>
      </c>
    </row>
    <row r="1791" spans="1:8" x14ac:dyDescent="0.3">
      <c r="A1791" s="38" t="s">
        <v>289</v>
      </c>
      <c r="B1791" s="38">
        <f t="shared" si="3424"/>
        <v>18</v>
      </c>
      <c r="C1791" s="38">
        <f t="shared" si="3494"/>
        <v>61</v>
      </c>
      <c r="E1791" s="38">
        <f t="shared" ref="E1791" si="3543">plan_id</f>
        <v>1536</v>
      </c>
      <c r="F1791" s="38">
        <f t="shared" ca="1" si="3426"/>
        <v>2015</v>
      </c>
      <c r="G1791" s="38">
        <f t="shared" ref="G1791" ca="1" si="3544">VLOOKUP(INDIRECT(CHAR(39)&amp;$A1791&amp;CHAR(39)&amp;"!r2c"&amp;$C1791,0),variables,2,0)</f>
        <v>10993</v>
      </c>
      <c r="H1791" s="4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1024155919</v>
      </c>
    </row>
    <row r="1792" spans="1:8" x14ac:dyDescent="0.3">
      <c r="A1792" s="38" t="s">
        <v>289</v>
      </c>
      <c r="B1792" s="38">
        <f t="shared" si="3424"/>
        <v>18</v>
      </c>
      <c r="C1792" s="38">
        <f t="shared" si="3494"/>
        <v>62</v>
      </c>
      <c r="E1792" s="38">
        <f t="shared" ref="E1792" si="3545">plan_id</f>
        <v>1536</v>
      </c>
      <c r="F1792" s="38">
        <f t="shared" ca="1" si="3426"/>
        <v>2015</v>
      </c>
      <c r="G1792" s="38">
        <f t="shared" ref="G1792" ca="1" si="3546">VLOOKUP(INDIRECT(CHAR(39)&amp;$A1792&amp;CHAR(39)&amp;"!r2c"&amp;$C1792,0),variables,2,0)</f>
        <v>10801</v>
      </c>
      <c r="H1792" s="4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8" t="s">
        <v>289</v>
      </c>
      <c r="B1793" s="38">
        <f t="shared" si="3424"/>
        <v>18</v>
      </c>
      <c r="C1793" s="38">
        <f t="shared" si="3494"/>
        <v>63</v>
      </c>
      <c r="E1793" s="38">
        <f t="shared" ref="E1793" si="3547">plan_id</f>
        <v>1536</v>
      </c>
      <c r="F1793" s="38">
        <f t="shared" ca="1" si="3426"/>
        <v>2015</v>
      </c>
      <c r="G1793" s="38">
        <f t="shared" ref="G1793" ca="1" si="3548">VLOOKUP(INDIRECT(CHAR(39)&amp;$A1793&amp;CHAR(39)&amp;"!r2c"&amp;$C1793,0),variables,2,0)</f>
        <v>10802</v>
      </c>
      <c r="H1793" s="4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38" t="s">
        <v>289</v>
      </c>
      <c r="B1794" s="38">
        <f t="shared" si="3424"/>
        <v>18</v>
      </c>
      <c r="C1794" s="38">
        <f t="shared" si="3494"/>
        <v>64</v>
      </c>
      <c r="E1794" s="38">
        <f t="shared" ref="E1794" si="3549">plan_id</f>
        <v>1536</v>
      </c>
      <c r="F1794" s="38">
        <f t="shared" ca="1" si="3426"/>
        <v>2015</v>
      </c>
      <c r="G1794" s="38">
        <f t="shared" ref="G1794" ca="1" si="3550">VLOOKUP(INDIRECT(CHAR(39)&amp;$A1794&amp;CHAR(39)&amp;"!r2c"&amp;$C1794,0),variables,2,0)</f>
        <v>10803</v>
      </c>
      <c r="H1794" s="4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8" t="s">
        <v>289</v>
      </c>
      <c r="B1795" s="38">
        <f t="shared" si="3424"/>
        <v>18</v>
      </c>
      <c r="C1795" s="38">
        <f t="shared" si="3494"/>
        <v>65</v>
      </c>
      <c r="E1795" s="38">
        <f t="shared" ref="E1795" si="3551">plan_id</f>
        <v>1536</v>
      </c>
      <c r="F1795" s="38">
        <f t="shared" ca="1" si="3426"/>
        <v>2015</v>
      </c>
      <c r="G1795" s="38">
        <f t="shared" ref="G1795" ca="1" si="3552">VLOOKUP(INDIRECT(CHAR(39)&amp;$A1795&amp;CHAR(39)&amp;"!r2c"&amp;$C1795,0),variables,2,0)</f>
        <v>10804</v>
      </c>
      <c r="H1795" s="4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8" t="s">
        <v>289</v>
      </c>
      <c r="B1796" s="38">
        <f t="shared" si="3424"/>
        <v>18</v>
      </c>
      <c r="C1796" s="38">
        <f t="shared" si="3494"/>
        <v>66</v>
      </c>
      <c r="E1796" s="38">
        <f t="shared" ref="E1796" si="3553">plan_id</f>
        <v>1536</v>
      </c>
      <c r="F1796" s="38">
        <f t="shared" ca="1" si="3426"/>
        <v>2015</v>
      </c>
      <c r="G1796" s="38">
        <f t="shared" ref="G1796" ca="1" si="3554">VLOOKUP(INDIRECT(CHAR(39)&amp;$A1796&amp;CHAR(39)&amp;"!r2c"&amp;$C1796,0),variables,2,0)</f>
        <v>10805</v>
      </c>
      <c r="H1796" s="4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8" t="s">
        <v>289</v>
      </c>
      <c r="B1797" s="38">
        <f t="shared" ref="B1797" si="3555">B1732+1</f>
        <v>18</v>
      </c>
      <c r="C1797" s="38">
        <f t="shared" si="3494"/>
        <v>67</v>
      </c>
      <c r="E1797" s="38">
        <f t="shared" ref="E1797" si="3556">plan_id</f>
        <v>1536</v>
      </c>
      <c r="F1797" s="38">
        <f t="shared" ca="1" si="3426"/>
        <v>2015</v>
      </c>
      <c r="G1797" s="38">
        <f t="shared" ref="G1797" ca="1" si="3557">VLOOKUP(INDIRECT(CHAR(39)&amp;$A1797&amp;CHAR(39)&amp;"!r2c"&amp;$C1797,0),variables,2,0)</f>
        <v>10806</v>
      </c>
      <c r="H1797" s="4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8" t="s">
        <v>289</v>
      </c>
      <c r="B1798" s="38">
        <f>B1797</f>
        <v>18</v>
      </c>
      <c r="C1798" s="38">
        <f t="shared" si="3494"/>
        <v>68</v>
      </c>
      <c r="E1798" s="38">
        <f t="shared" ref="E1798" si="3558">plan_id</f>
        <v>1536</v>
      </c>
      <c r="F1798" s="38">
        <f t="shared" ca="1" si="3426"/>
        <v>2015</v>
      </c>
      <c r="G1798" s="38">
        <f t="shared" ref="G1798" ca="1" si="3559">VLOOKUP(INDIRECT(CHAR(39)&amp;$A1798&amp;CHAR(39)&amp;"!r2c"&amp;$C1798,0),variables,2,0)</f>
        <v>10807</v>
      </c>
      <c r="H1798" s="4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38" t="s">
        <v>289</v>
      </c>
      <c r="B1799" s="38">
        <f t="shared" ref="B1799:B1823" si="3560">B1798</f>
        <v>18</v>
      </c>
      <c r="C1799" s="38">
        <f t="shared" si="3494"/>
        <v>69</v>
      </c>
      <c r="E1799" s="38">
        <f t="shared" ref="E1799" si="3561">plan_id</f>
        <v>1536</v>
      </c>
      <c r="F1799" s="38">
        <f t="shared" ca="1" si="3426"/>
        <v>2015</v>
      </c>
      <c r="G1799" s="38">
        <f t="shared" ref="G1799" ca="1" si="3562">VLOOKUP(INDIRECT(CHAR(39)&amp;$A1799&amp;CHAR(39)&amp;"!r2c"&amp;$C1799,0),variables,2,0)</f>
        <v>10808</v>
      </c>
      <c r="H1799" s="4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38" t="s">
        <v>289</v>
      </c>
      <c r="B1800" s="38">
        <f t="shared" si="3560"/>
        <v>18</v>
      </c>
      <c r="C1800" s="38">
        <f t="shared" si="3494"/>
        <v>70</v>
      </c>
      <c r="E1800" s="38">
        <f t="shared" ref="E1800" si="3563">plan_id</f>
        <v>1536</v>
      </c>
      <c r="F1800" s="38">
        <f t="shared" ca="1" si="3426"/>
        <v>2015</v>
      </c>
      <c r="G1800" s="38">
        <f t="shared" ref="G1800" ca="1" si="3564">VLOOKUP(INDIRECT(CHAR(39)&amp;$A1800&amp;CHAR(39)&amp;"!r2c"&amp;$C1800,0),variables,2,0)</f>
        <v>10809</v>
      </c>
      <c r="H1800" s="4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8" t="s">
        <v>289</v>
      </c>
      <c r="B1801" s="38">
        <f t="shared" si="3560"/>
        <v>18</v>
      </c>
      <c r="C1801" s="38">
        <f t="shared" si="3494"/>
        <v>71</v>
      </c>
      <c r="E1801" s="38">
        <f t="shared" ref="E1801" si="3565">plan_id</f>
        <v>1536</v>
      </c>
      <c r="F1801" s="38">
        <f t="shared" ca="1" si="3426"/>
        <v>2015</v>
      </c>
      <c r="G1801" s="38">
        <f t="shared" ref="G1801" ca="1" si="3566">VLOOKUP(INDIRECT(CHAR(39)&amp;$A1801&amp;CHAR(39)&amp;"!r2c"&amp;$C1801,0),variables,2,0)</f>
        <v>10810</v>
      </c>
      <c r="H1801" s="4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38" t="s">
        <v>289</v>
      </c>
      <c r="B1802" s="38">
        <f t="shared" si="3560"/>
        <v>18</v>
      </c>
      <c r="C1802" s="38">
        <f t="shared" si="3494"/>
        <v>72</v>
      </c>
      <c r="E1802" s="38">
        <f t="shared" ref="E1802" si="3567">plan_id</f>
        <v>1536</v>
      </c>
      <c r="F1802" s="38">
        <f t="shared" ca="1" si="3426"/>
        <v>2015</v>
      </c>
      <c r="G1802" s="38">
        <f t="shared" ref="G1802" ca="1" si="3568">VLOOKUP(INDIRECT(CHAR(39)&amp;$A1802&amp;CHAR(39)&amp;"!r2c"&amp;$C1802,0),variables,2,0)</f>
        <v>10811</v>
      </c>
      <c r="H1802" s="4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38" t="s">
        <v>289</v>
      </c>
      <c r="B1803" s="38">
        <f t="shared" si="3560"/>
        <v>18</v>
      </c>
      <c r="C1803" s="38">
        <f t="shared" si="3494"/>
        <v>73</v>
      </c>
      <c r="E1803" s="38">
        <f t="shared" ref="E1803" si="3569">plan_id</f>
        <v>1536</v>
      </c>
      <c r="F1803" s="38">
        <f t="shared" ca="1" si="3426"/>
        <v>2015</v>
      </c>
      <c r="G1803" s="38">
        <f t="shared" ref="G1803" ca="1" si="3570">VLOOKUP(INDIRECT(CHAR(39)&amp;$A1803&amp;CHAR(39)&amp;"!r2c"&amp;$C1803,0),variables,2,0)</f>
        <v>10812</v>
      </c>
      <c r="H1803" s="4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38" t="s">
        <v>289</v>
      </c>
      <c r="B1804" s="38">
        <f t="shared" si="3560"/>
        <v>18</v>
      </c>
      <c r="C1804" s="38">
        <f t="shared" si="3494"/>
        <v>74</v>
      </c>
      <c r="E1804" s="38">
        <f t="shared" ref="E1804" si="3571">plan_id</f>
        <v>1536</v>
      </c>
      <c r="F1804" s="38">
        <f t="shared" ca="1" si="3426"/>
        <v>2015</v>
      </c>
      <c r="G1804" s="38">
        <f t="shared" ref="G1804" ca="1" si="3572">VLOOKUP(INDIRECT(CHAR(39)&amp;$A1804&amp;CHAR(39)&amp;"!r2c"&amp;$C1804,0),variables,2,0)</f>
        <v>10813</v>
      </c>
      <c r="H1804" s="4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38" t="s">
        <v>289</v>
      </c>
      <c r="B1805" s="38">
        <f t="shared" si="3560"/>
        <v>18</v>
      </c>
      <c r="C1805" s="38">
        <f t="shared" si="3494"/>
        <v>75</v>
      </c>
      <c r="E1805" s="38">
        <f t="shared" ref="E1805" si="3573">plan_id</f>
        <v>1536</v>
      </c>
      <c r="F1805" s="38">
        <f t="shared" ca="1" si="3426"/>
        <v>2015</v>
      </c>
      <c r="G1805" s="38">
        <f t="shared" ref="G1805" ca="1" si="3574">VLOOKUP(INDIRECT(CHAR(39)&amp;$A1805&amp;CHAR(39)&amp;"!r2c"&amp;$C1805,0),variables,2,0)</f>
        <v>10814</v>
      </c>
      <c r="H1805" s="4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38" t="s">
        <v>289</v>
      </c>
      <c r="B1806" s="38">
        <f t="shared" si="3560"/>
        <v>18</v>
      </c>
      <c r="C1806" s="38">
        <f t="shared" si="3494"/>
        <v>76</v>
      </c>
      <c r="E1806" s="38">
        <f t="shared" ref="E1806" si="3575">plan_id</f>
        <v>1536</v>
      </c>
      <c r="F1806" s="38">
        <f t="shared" ca="1" si="3426"/>
        <v>2015</v>
      </c>
      <c r="G1806" s="38">
        <f t="shared" ref="G1806" ca="1" si="3576">VLOOKUP(INDIRECT(CHAR(39)&amp;$A1806&amp;CHAR(39)&amp;"!r2c"&amp;$C1806,0),variables,2,0)</f>
        <v>10815</v>
      </c>
      <c r="H1806" s="4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38" t="s">
        <v>289</v>
      </c>
      <c r="B1807" s="38">
        <f t="shared" si="3560"/>
        <v>18</v>
      </c>
      <c r="C1807" s="38">
        <f t="shared" si="3494"/>
        <v>77</v>
      </c>
      <c r="E1807" s="38">
        <f t="shared" ref="E1807" si="3577">plan_id</f>
        <v>1536</v>
      </c>
      <c r="F1807" s="38">
        <f t="shared" ca="1" si="3426"/>
        <v>2015</v>
      </c>
      <c r="G1807" s="38">
        <f t="shared" ref="G1807" ca="1" si="3578">VLOOKUP(INDIRECT(CHAR(39)&amp;$A1807&amp;CHAR(39)&amp;"!r2c"&amp;$C1807,0),variables,2,0)</f>
        <v>10816</v>
      </c>
      <c r="H1807" s="4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8" t="s">
        <v>289</v>
      </c>
      <c r="B1808" s="38">
        <f t="shared" si="3560"/>
        <v>18</v>
      </c>
      <c r="C1808" s="38">
        <f t="shared" si="3494"/>
        <v>78</v>
      </c>
      <c r="E1808" s="38">
        <f t="shared" ref="E1808" si="3579">plan_id</f>
        <v>1536</v>
      </c>
      <c r="F1808" s="38">
        <f t="shared" ca="1" si="3426"/>
        <v>2015</v>
      </c>
      <c r="G1808" s="38">
        <f t="shared" ref="G1808" ca="1" si="3580">VLOOKUP(INDIRECT(CHAR(39)&amp;$A1808&amp;CHAR(39)&amp;"!r2c"&amp;$C1808,0),variables,2,0)</f>
        <v>10817</v>
      </c>
      <c r="H1808" s="4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38" t="s">
        <v>289</v>
      </c>
      <c r="B1809" s="38">
        <f t="shared" si="3560"/>
        <v>18</v>
      </c>
      <c r="C1809" s="38">
        <f t="shared" si="3494"/>
        <v>79</v>
      </c>
      <c r="E1809" s="38">
        <f t="shared" ref="E1809" si="3581">plan_id</f>
        <v>1536</v>
      </c>
      <c r="F1809" s="38">
        <f t="shared" ca="1" si="3426"/>
        <v>2015</v>
      </c>
      <c r="G1809" s="38">
        <f t="shared" ref="G1809" ca="1" si="3582">VLOOKUP(INDIRECT(CHAR(39)&amp;$A1809&amp;CHAR(39)&amp;"!r2c"&amp;$C1809,0),variables,2,0)</f>
        <v>10818</v>
      </c>
      <c r="H1809" s="4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38" t="s">
        <v>289</v>
      </c>
      <c r="B1810" s="38">
        <f t="shared" si="3560"/>
        <v>18</v>
      </c>
      <c r="C1810" s="38">
        <f t="shared" si="3494"/>
        <v>80</v>
      </c>
      <c r="E1810" s="38">
        <f t="shared" ref="E1810" si="3583">plan_id</f>
        <v>1536</v>
      </c>
      <c r="F1810" s="38">
        <f t="shared" ca="1" si="3426"/>
        <v>2015</v>
      </c>
      <c r="G1810" s="38">
        <f t="shared" ref="G1810" ca="1" si="3584">VLOOKUP(INDIRECT(CHAR(39)&amp;$A1810&amp;CHAR(39)&amp;"!r2c"&amp;$C1810,0),variables,2,0)</f>
        <v>10819</v>
      </c>
      <c r="H1810" s="4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8" t="s">
        <v>289</v>
      </c>
      <c r="B1811" s="38">
        <f t="shared" si="3560"/>
        <v>18</v>
      </c>
      <c r="C1811" s="38">
        <f t="shared" si="3494"/>
        <v>81</v>
      </c>
      <c r="E1811" s="38">
        <f t="shared" ref="E1811" si="3585">plan_id</f>
        <v>1536</v>
      </c>
      <c r="F1811" s="38">
        <f t="shared" ca="1" si="3426"/>
        <v>2015</v>
      </c>
      <c r="G1811" s="38">
        <f t="shared" ref="G1811" ca="1" si="3586">VLOOKUP(INDIRECT(CHAR(39)&amp;$A1811&amp;CHAR(39)&amp;"!r2c"&amp;$C1811,0),variables,2,0)</f>
        <v>10820</v>
      </c>
      <c r="H1811" s="4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8" t="s">
        <v>289</v>
      </c>
      <c r="B1812" s="38">
        <f t="shared" si="3560"/>
        <v>18</v>
      </c>
      <c r="C1812" s="38">
        <f t="shared" si="3494"/>
        <v>82</v>
      </c>
      <c r="E1812" s="38">
        <f t="shared" ref="E1812" si="3587">plan_id</f>
        <v>1536</v>
      </c>
      <c r="F1812" s="38">
        <f t="shared" ca="1" si="3426"/>
        <v>2015</v>
      </c>
      <c r="G1812" s="38">
        <f t="shared" ref="G1812" ca="1" si="3588">VLOOKUP(INDIRECT(CHAR(39)&amp;$A1812&amp;CHAR(39)&amp;"!r2c"&amp;$C1812,0),variables,2,0)</f>
        <v>10821</v>
      </c>
      <c r="H1812" s="4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38" t="s">
        <v>289</v>
      </c>
      <c r="B1813" s="38">
        <f t="shared" si="3560"/>
        <v>18</v>
      </c>
      <c r="C1813" s="38">
        <f t="shared" si="3494"/>
        <v>83</v>
      </c>
      <c r="E1813" s="38">
        <f t="shared" ref="E1813" si="3589">plan_id</f>
        <v>1536</v>
      </c>
      <c r="F1813" s="38">
        <f t="shared" ca="1" si="3426"/>
        <v>2015</v>
      </c>
      <c r="G1813" s="38">
        <f t="shared" ref="G1813" ca="1" si="3590">VLOOKUP(INDIRECT(CHAR(39)&amp;$A1813&amp;CHAR(39)&amp;"!r2c"&amp;$C1813,0),variables,2,0)</f>
        <v>10822</v>
      </c>
      <c r="H1813" s="4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8" t="s">
        <v>289</v>
      </c>
      <c r="B1814" s="38">
        <f t="shared" si="3560"/>
        <v>18</v>
      </c>
      <c r="C1814" s="38">
        <f t="shared" si="3494"/>
        <v>84</v>
      </c>
      <c r="E1814" s="38">
        <f t="shared" ref="E1814" si="3591">plan_id</f>
        <v>1536</v>
      </c>
      <c r="F1814" s="38">
        <f t="shared" ca="1" si="3426"/>
        <v>2015</v>
      </c>
      <c r="G1814" s="38">
        <f t="shared" ref="G1814" ca="1" si="3592">VLOOKUP(INDIRECT(CHAR(39)&amp;$A1814&amp;CHAR(39)&amp;"!r2c"&amp;$C1814,0),variables,2,0)</f>
        <v>10829</v>
      </c>
      <c r="H1814" s="4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8" t="s">
        <v>289</v>
      </c>
      <c r="B1815" s="38">
        <f t="shared" si="3560"/>
        <v>18</v>
      </c>
      <c r="C1815" s="38">
        <f t="shared" si="3494"/>
        <v>85</v>
      </c>
      <c r="E1815" s="38">
        <f t="shared" ref="E1815" si="3593">plan_id</f>
        <v>1536</v>
      </c>
      <c r="F1815" s="38">
        <f t="shared" ca="1" si="3426"/>
        <v>2015</v>
      </c>
      <c r="G1815" s="38">
        <f t="shared" ref="G1815" ca="1" si="3594">VLOOKUP(INDIRECT(CHAR(39)&amp;$A1815&amp;CHAR(39)&amp;"!r2c"&amp;$C1815,0),variables,2,0)</f>
        <v>10823</v>
      </c>
      <c r="H1815" s="4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8" t="s">
        <v>289</v>
      </c>
      <c r="B1816" s="38">
        <f t="shared" si="3560"/>
        <v>18</v>
      </c>
      <c r="C1816" s="38">
        <f t="shared" si="3494"/>
        <v>86</v>
      </c>
      <c r="E1816" s="38">
        <f t="shared" ref="E1816" si="3595">plan_id</f>
        <v>1536</v>
      </c>
      <c r="F1816" s="38">
        <f t="shared" ca="1" si="3426"/>
        <v>2015</v>
      </c>
      <c r="G1816" s="38">
        <f t="shared" ref="G1816" ca="1" si="3596">VLOOKUP(INDIRECT(CHAR(39)&amp;$A1816&amp;CHAR(39)&amp;"!r2c"&amp;$C1816,0),variables,2,0)</f>
        <v>10798</v>
      </c>
      <c r="H1816" s="4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8" t="s">
        <v>289</v>
      </c>
      <c r="B1817" s="38">
        <f t="shared" si="3560"/>
        <v>18</v>
      </c>
      <c r="C1817" s="38">
        <f t="shared" si="3494"/>
        <v>87</v>
      </c>
      <c r="E1817" s="38">
        <f t="shared" ref="E1817" si="3597">plan_id</f>
        <v>1536</v>
      </c>
      <c r="F1817" s="38">
        <f t="shared" ca="1" si="3426"/>
        <v>2015</v>
      </c>
      <c r="G1817" s="38">
        <f t="shared" ref="G1817" ca="1" si="3598">VLOOKUP(INDIRECT(CHAR(39)&amp;$A1817&amp;CHAR(39)&amp;"!r2c"&amp;$C1817,0),variables,2,0)</f>
        <v>10799</v>
      </c>
      <c r="H1817" s="4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38" t="s">
        <v>289</v>
      </c>
      <c r="B1818" s="38">
        <f t="shared" si="3560"/>
        <v>18</v>
      </c>
      <c r="C1818" s="38">
        <f t="shared" si="3494"/>
        <v>88</v>
      </c>
      <c r="E1818" s="38">
        <f t="shared" ref="E1818" si="3599">plan_id</f>
        <v>1536</v>
      </c>
      <c r="F1818" s="38">
        <f t="shared" ca="1" si="3426"/>
        <v>2015</v>
      </c>
      <c r="G1818" s="38">
        <f t="shared" ref="G1818" ca="1" si="3600">VLOOKUP(INDIRECT(CHAR(39)&amp;$A1818&amp;CHAR(39)&amp;"!r2c"&amp;$C1818,0),variables,2,0)</f>
        <v>10800</v>
      </c>
      <c r="H1818" s="4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38" t="s">
        <v>289</v>
      </c>
      <c r="B1819" s="38">
        <f t="shared" si="3560"/>
        <v>18</v>
      </c>
      <c r="C1819" s="38">
        <f t="shared" si="3494"/>
        <v>89</v>
      </c>
      <c r="E1819" s="38">
        <f t="shared" ref="E1819" si="3601">plan_id</f>
        <v>1536</v>
      </c>
      <c r="F1819" s="38">
        <f t="shared" ca="1" si="3426"/>
        <v>2015</v>
      </c>
      <c r="G1819" s="38">
        <f t="shared" ref="G1819" ca="1" si="3602">VLOOKUP(INDIRECT(CHAR(39)&amp;$A1819&amp;CHAR(39)&amp;"!r2c"&amp;$C1819,0),variables,2,0)</f>
        <v>10824</v>
      </c>
      <c r="H1819" s="4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38" t="s">
        <v>289</v>
      </c>
      <c r="B1820" s="38">
        <f t="shared" si="3560"/>
        <v>18</v>
      </c>
      <c r="C1820" s="38">
        <f t="shared" si="3494"/>
        <v>90</v>
      </c>
      <c r="E1820" s="38">
        <f t="shared" ref="E1820" si="3603">plan_id</f>
        <v>1536</v>
      </c>
      <c r="F1820" s="38">
        <f t="shared" ca="1" si="3426"/>
        <v>2015</v>
      </c>
      <c r="G1820" s="38">
        <f t="shared" ref="G1820" ca="1" si="3604">VLOOKUP(INDIRECT(CHAR(39)&amp;$A1820&amp;CHAR(39)&amp;"!r2c"&amp;$C1820,0),variables,2,0)</f>
        <v>10825</v>
      </c>
      <c r="H1820" s="4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8" t="s">
        <v>289</v>
      </c>
      <c r="B1821" s="38">
        <f t="shared" si="3560"/>
        <v>18</v>
      </c>
      <c r="C1821" s="38">
        <f t="shared" si="3494"/>
        <v>91</v>
      </c>
      <c r="E1821" s="38">
        <f t="shared" ref="E1821" si="3605">plan_id</f>
        <v>1536</v>
      </c>
      <c r="F1821" s="38">
        <f t="shared" ca="1" si="3426"/>
        <v>2015</v>
      </c>
      <c r="G1821" s="38">
        <f t="shared" ref="G1821" ca="1" si="3606">VLOOKUP(INDIRECT(CHAR(39)&amp;$A1821&amp;CHAR(39)&amp;"!r2c"&amp;$C1821,0),variables,2,0)</f>
        <v>10826</v>
      </c>
      <c r="H1821" s="4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38" t="s">
        <v>289</v>
      </c>
      <c r="B1822" s="38">
        <f t="shared" si="3560"/>
        <v>18</v>
      </c>
      <c r="C1822" s="38">
        <f t="shared" si="3494"/>
        <v>92</v>
      </c>
      <c r="E1822" s="38">
        <f t="shared" ref="E1822" si="3607">plan_id</f>
        <v>1536</v>
      </c>
      <c r="F1822" s="38">
        <f t="shared" ca="1" si="3426"/>
        <v>2015</v>
      </c>
      <c r="G1822" s="38">
        <f t="shared" ref="G1822" ca="1" si="3608">VLOOKUP(INDIRECT(CHAR(39)&amp;$A1822&amp;CHAR(39)&amp;"!r2c"&amp;$C1822,0),variables,2,0)</f>
        <v>10828</v>
      </c>
      <c r="H1822" s="4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8" t="s">
        <v>289</v>
      </c>
      <c r="B1823" s="38">
        <f t="shared" si="3560"/>
        <v>18</v>
      </c>
      <c r="C1823" s="38">
        <f t="shared" si="3494"/>
        <v>93</v>
      </c>
      <c r="E1823" s="38">
        <f t="shared" ref="E1823" si="3609">plan_id</f>
        <v>1536</v>
      </c>
      <c r="F1823" s="38">
        <f t="shared" ca="1" si="3426"/>
        <v>2015</v>
      </c>
      <c r="G1823" s="38">
        <f t="shared" ref="G1823" ca="1" si="3610">VLOOKUP(INDIRECT(CHAR(39)&amp;$A1823&amp;CHAR(39)&amp;"!r2c"&amp;$C1823,0),variables,2,0)</f>
        <v>10827</v>
      </c>
      <c r="H1823" s="4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38" t="s">
        <v>289</v>
      </c>
      <c r="B1824" s="38">
        <f t="shared" ref="B1824:B1887" si="3611">B1759+1</f>
        <v>19</v>
      </c>
      <c r="C1824" s="38">
        <f t="shared" si="3494"/>
        <v>3</v>
      </c>
      <c r="E1824" s="38">
        <f t="shared" ref="E1824" si="3612">plan_id</f>
        <v>1536</v>
      </c>
      <c r="F1824" s="38">
        <f t="shared" ca="1" si="3426"/>
        <v>2016</v>
      </c>
      <c r="G1824" s="38">
        <f t="shared" ref="G1824" ca="1" si="3613">VLOOKUP(INDIRECT(CHAR(39)&amp;$A1824&amp;CHAR(39)&amp;"!r2c"&amp;$C1824,0),variables,2,0)</f>
        <v>10703</v>
      </c>
      <c r="H1824" s="4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38" t="s">
        <v>289</v>
      </c>
      <c r="B1825" s="38">
        <f t="shared" si="3611"/>
        <v>19</v>
      </c>
      <c r="C1825" s="38">
        <f t="shared" si="3494"/>
        <v>4</v>
      </c>
      <c r="E1825" s="38">
        <f t="shared" ref="E1825" si="3614">plan_id</f>
        <v>1536</v>
      </c>
      <c r="F1825" s="38">
        <f t="shared" ca="1" si="3426"/>
        <v>2016</v>
      </c>
      <c r="G1825" s="38">
        <f t="shared" ref="G1825" ca="1" si="3615">VLOOKUP(INDIRECT(CHAR(39)&amp;$A1825&amp;CHAR(39)&amp;"!r2c"&amp;$C1825,0),variables,2,0)</f>
        <v>10845</v>
      </c>
      <c r="H1825" s="41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</v>
      </c>
    </row>
    <row r="1826" spans="1:8" x14ac:dyDescent="0.3">
      <c r="A1826" s="38" t="s">
        <v>289</v>
      </c>
      <c r="B1826" s="38">
        <f t="shared" si="3611"/>
        <v>19</v>
      </c>
      <c r="C1826" s="38">
        <f t="shared" si="3494"/>
        <v>5</v>
      </c>
      <c r="E1826" s="38">
        <f t="shared" ref="E1826" si="3616">plan_id</f>
        <v>1536</v>
      </c>
      <c r="F1826" s="38">
        <f t="shared" ca="1" si="3426"/>
        <v>2016</v>
      </c>
      <c r="G1826" s="38">
        <f t="shared" ref="G1826" ca="1" si="3617">VLOOKUP(INDIRECT(CHAR(39)&amp;$A1826&amp;CHAR(39)&amp;"!r2c"&amp;$C1826,0),variables,2,0)</f>
        <v>10924</v>
      </c>
      <c r="H1826" s="4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0.1031</v>
      </c>
    </row>
    <row r="1827" spans="1:8" x14ac:dyDescent="0.3">
      <c r="A1827" s="38" t="s">
        <v>289</v>
      </c>
      <c r="B1827" s="38">
        <f t="shared" si="3611"/>
        <v>19</v>
      </c>
      <c r="C1827" s="38">
        <f t="shared" si="3494"/>
        <v>6</v>
      </c>
      <c r="E1827" s="38">
        <f t="shared" ref="E1827" si="3618">plan_id</f>
        <v>1536</v>
      </c>
      <c r="F1827" s="38">
        <f t="shared" ca="1" si="3426"/>
        <v>2016</v>
      </c>
      <c r="G1827" s="38">
        <f t="shared" ref="G1827" ca="1" si="3619">VLOOKUP(INDIRECT(CHAR(39)&amp;$A1827&amp;CHAR(39)&amp;"!r2c"&amp;$C1827,0),variables,2,0)</f>
        <v>10925</v>
      </c>
      <c r="H1827" s="4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3.3500000000000002E-2</v>
      </c>
    </row>
    <row r="1828" spans="1:8" x14ac:dyDescent="0.3">
      <c r="A1828" s="38" t="s">
        <v>289</v>
      </c>
      <c r="B1828" s="38">
        <f t="shared" si="3611"/>
        <v>19</v>
      </c>
      <c r="C1828" s="38">
        <f t="shared" si="3494"/>
        <v>7</v>
      </c>
      <c r="E1828" s="38">
        <f t="shared" ref="E1828" si="3620">plan_id</f>
        <v>1536</v>
      </c>
      <c r="F1828" s="38">
        <f t="shared" ca="1" si="3426"/>
        <v>2016</v>
      </c>
      <c r="G1828" s="38">
        <f t="shared" ref="G1828" ca="1" si="3621">VLOOKUP(INDIRECT(CHAR(39)&amp;$A1828&amp;CHAR(39)&amp;"!r2c"&amp;$C1828,0),variables,2,0)</f>
        <v>10926</v>
      </c>
      <c r="H1828" s="4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6.9599999999999995E-2</v>
      </c>
    </row>
    <row r="1829" spans="1:8" x14ac:dyDescent="0.3">
      <c r="A1829" s="38" t="s">
        <v>289</v>
      </c>
      <c r="B1829" s="38">
        <f t="shared" si="3611"/>
        <v>19</v>
      </c>
      <c r="C1829" s="38">
        <f t="shared" si="3494"/>
        <v>8</v>
      </c>
      <c r="E1829" s="38">
        <f t="shared" ref="E1829" si="3622">plan_id</f>
        <v>1536</v>
      </c>
      <c r="F1829" s="38">
        <f t="shared" ca="1" si="3426"/>
        <v>2016</v>
      </c>
      <c r="G1829" s="38">
        <f t="shared" ref="G1829" ca="1" si="3623">VLOOKUP(INDIRECT(CHAR(39)&amp;$A1829&amp;CHAR(39)&amp;"!r2c"&amp;$C1829,0),variables,2,0)</f>
        <v>10704</v>
      </c>
      <c r="H1829" s="4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78948023</v>
      </c>
    </row>
    <row r="1830" spans="1:8" x14ac:dyDescent="0.3">
      <c r="A1830" s="38" t="s">
        <v>289</v>
      </c>
      <c r="B1830" s="38">
        <f t="shared" si="3611"/>
        <v>19</v>
      </c>
      <c r="C1830" s="38">
        <f t="shared" si="3494"/>
        <v>9</v>
      </c>
      <c r="E1830" s="38">
        <f t="shared" ref="E1830" si="3624">plan_id</f>
        <v>1536</v>
      </c>
      <c r="F1830" s="38">
        <f t="shared" ca="1" si="3426"/>
        <v>2016</v>
      </c>
      <c r="G1830" s="38">
        <f t="shared" ref="G1830" ca="1" si="3625">VLOOKUP(INDIRECT(CHAR(39)&amp;$A1830&amp;CHAR(39)&amp;"!r2c"&amp;$C1830,0),variables,2,0)</f>
        <v>10928</v>
      </c>
      <c r="H1830" s="4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7.0300000000000001E-2</v>
      </c>
    </row>
    <row r="1831" spans="1:8" x14ac:dyDescent="0.3">
      <c r="A1831" s="38" t="s">
        <v>289</v>
      </c>
      <c r="B1831" s="38">
        <f t="shared" si="3611"/>
        <v>19</v>
      </c>
      <c r="C1831" s="38">
        <f t="shared" ref="C1831:C1894" si="3626">C1740</f>
        <v>10</v>
      </c>
      <c r="E1831" s="38">
        <f t="shared" ref="E1831" si="3627">plan_id</f>
        <v>1536</v>
      </c>
      <c r="F1831" s="38">
        <f t="shared" ca="1" si="3426"/>
        <v>2016</v>
      </c>
      <c r="G1831" s="38">
        <f t="shared" ref="G1831" ca="1" si="3628">VLOOKUP(INDIRECT(CHAR(39)&amp;$A1831&amp;CHAR(39)&amp;"!r2c"&amp;$C1831,0),variables,2,0)</f>
        <v>10929</v>
      </c>
      <c r="H1831" s="4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7.0300000000000001E-2</v>
      </c>
    </row>
    <row r="1832" spans="1:8" x14ac:dyDescent="0.3">
      <c r="A1832" s="38" t="s">
        <v>289</v>
      </c>
      <c r="B1832" s="38">
        <f t="shared" si="3611"/>
        <v>19</v>
      </c>
      <c r="C1832" s="38">
        <f t="shared" si="3626"/>
        <v>11</v>
      </c>
      <c r="E1832" s="38">
        <f t="shared" ref="E1832" si="3629">plan_id</f>
        <v>1536</v>
      </c>
      <c r="F1832" s="38">
        <f t="shared" ca="1" si="3426"/>
        <v>2016</v>
      </c>
      <c r="G1832" s="38">
        <f t="shared" ref="G1832" ca="1" si="3630">VLOOKUP(INDIRECT(CHAR(39)&amp;$A1832&amp;CHAR(39)&amp;"!r2c"&amp;$C1832,0),variables,2,0)</f>
        <v>10930</v>
      </c>
      <c r="H1832" s="4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8" t="s">
        <v>289</v>
      </c>
      <c r="B1833" s="38">
        <f t="shared" si="3611"/>
        <v>19</v>
      </c>
      <c r="C1833" s="38">
        <f t="shared" si="3626"/>
        <v>12</v>
      </c>
      <c r="E1833" s="38">
        <f t="shared" ref="E1833" si="3631">plan_id</f>
        <v>1536</v>
      </c>
      <c r="F1833" s="38">
        <f t="shared" ca="1" si="3426"/>
        <v>2016</v>
      </c>
      <c r="G1833" s="38">
        <f t="shared" ref="G1833" ca="1" si="3632">VLOOKUP(INDIRECT(CHAR(39)&amp;$A1833&amp;CHAR(39)&amp;"!r2c"&amp;$C1833,0),variables,2,0)</f>
        <v>10705</v>
      </c>
      <c r="H1833" s="4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74218276</v>
      </c>
    </row>
    <row r="1834" spans="1:8" x14ac:dyDescent="0.3">
      <c r="A1834" s="38" t="s">
        <v>289</v>
      </c>
      <c r="B1834" s="38">
        <f t="shared" si="3611"/>
        <v>19</v>
      </c>
      <c r="C1834" s="38">
        <f t="shared" si="3626"/>
        <v>13</v>
      </c>
      <c r="E1834" s="38">
        <f t="shared" ref="E1834" si="3633">plan_id</f>
        <v>1536</v>
      </c>
      <c r="F1834" s="38">
        <f t="shared" ca="1" si="3426"/>
        <v>2016</v>
      </c>
      <c r="G1834" s="38">
        <f t="shared" ref="G1834" ca="1" si="3634">VLOOKUP(INDIRECT(CHAR(39)&amp;$A1834&amp;CHAR(39)&amp;"!r2c"&amp;$C1834,0),variables,2,0)</f>
        <v>10842</v>
      </c>
      <c r="H1834" s="4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77080576</v>
      </c>
    </row>
    <row r="1835" spans="1:8" x14ac:dyDescent="0.3">
      <c r="A1835" s="38" t="s">
        <v>289</v>
      </c>
      <c r="B1835" s="38">
        <f t="shared" si="3611"/>
        <v>19</v>
      </c>
      <c r="C1835" s="38">
        <f t="shared" si="3626"/>
        <v>14</v>
      </c>
      <c r="E1835" s="38">
        <f t="shared" ref="E1835" si="3635">plan_id</f>
        <v>1536</v>
      </c>
      <c r="F1835" s="38">
        <f t="shared" ca="1" si="3426"/>
        <v>2016</v>
      </c>
      <c r="G1835" s="38">
        <f t="shared" ref="G1835" ca="1" si="3636">VLOOKUP(INDIRECT(CHAR(39)&amp;$A1835&amp;CHAR(39)&amp;"!r2c"&amp;$C1835,0),variables,2,0)</f>
        <v>10843</v>
      </c>
      <c r="H1835" s="4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7.2700000000000001E-2</v>
      </c>
    </row>
    <row r="1836" spans="1:8" x14ac:dyDescent="0.3">
      <c r="A1836" s="38" t="s">
        <v>289</v>
      </c>
      <c r="B1836" s="38">
        <f t="shared" si="3611"/>
        <v>19</v>
      </c>
      <c r="C1836" s="38">
        <f t="shared" si="3626"/>
        <v>15</v>
      </c>
      <c r="E1836" s="38">
        <f t="shared" ref="E1836" si="3637">plan_id</f>
        <v>1536</v>
      </c>
      <c r="F1836" s="38">
        <f t="shared" ca="1" si="3426"/>
        <v>2016</v>
      </c>
      <c r="G1836" s="38">
        <f t="shared" ref="G1836" ca="1" si="3638">VLOOKUP(INDIRECT(CHAR(39)&amp;$A1836&amp;CHAR(39)&amp;"!r2c"&amp;$C1836,0),variables,2,0)</f>
        <v>10931</v>
      </c>
      <c r="H1836" s="4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8" t="s">
        <v>289</v>
      </c>
      <c r="B1837" s="38">
        <f t="shared" si="3611"/>
        <v>19</v>
      </c>
      <c r="C1837" s="38">
        <f t="shared" si="3626"/>
        <v>16</v>
      </c>
      <c r="E1837" s="38">
        <f t="shared" ref="E1837" si="3639">plan_id</f>
        <v>1536</v>
      </c>
      <c r="F1837" s="38">
        <f t="shared" ca="1" si="3426"/>
        <v>2016</v>
      </c>
      <c r="G1837" s="38">
        <f t="shared" ref="G1837" ca="1" si="3640">VLOOKUP(INDIRECT(CHAR(39)&amp;$A1837&amp;CHAR(39)&amp;"!r2c"&amp;$C1837,0),variables,2,0)</f>
        <v>10932</v>
      </c>
      <c r="H1837" s="4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8" t="s">
        <v>289</v>
      </c>
      <c r="B1838" s="38">
        <f t="shared" si="3611"/>
        <v>19</v>
      </c>
      <c r="C1838" s="38">
        <f t="shared" si="3626"/>
        <v>17</v>
      </c>
      <c r="E1838" s="38">
        <f t="shared" ref="E1838" si="3641">plan_id</f>
        <v>1536</v>
      </c>
      <c r="F1838" s="38">
        <f t="shared" ca="1" si="3426"/>
        <v>2016</v>
      </c>
      <c r="G1838" s="38">
        <f t="shared" ref="G1838" ca="1" si="3642">VLOOKUP(INDIRECT(CHAR(39)&amp;$A1838&amp;CHAR(39)&amp;"!r2c"&amp;$C1838,0),variables,2,0)</f>
        <v>10933</v>
      </c>
      <c r="H1838" s="4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0.1038</v>
      </c>
    </row>
    <row r="1839" spans="1:8" x14ac:dyDescent="0.3">
      <c r="A1839" s="38" t="s">
        <v>289</v>
      </c>
      <c r="B1839" s="38">
        <f t="shared" si="3611"/>
        <v>19</v>
      </c>
      <c r="C1839" s="38">
        <f t="shared" si="3626"/>
        <v>18</v>
      </c>
      <c r="E1839" s="38">
        <f t="shared" ref="E1839" si="3643">plan_id</f>
        <v>1536</v>
      </c>
      <c r="F1839" s="38">
        <f t="shared" ca="1" si="3426"/>
        <v>2016</v>
      </c>
      <c r="G1839" s="38">
        <f t="shared" ref="G1839" ca="1" si="3644">VLOOKUP(INDIRECT(CHAR(39)&amp;$A1839&amp;CHAR(39)&amp;"!r2c"&amp;$C1839,0),variables,2,0)</f>
        <v>10934</v>
      </c>
      <c r="H1839" s="4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6.9599999999999995E-2</v>
      </c>
    </row>
    <row r="1840" spans="1:8" x14ac:dyDescent="0.3">
      <c r="A1840" s="38" t="s">
        <v>289</v>
      </c>
      <c r="B1840" s="38">
        <f t="shared" si="3611"/>
        <v>19</v>
      </c>
      <c r="C1840" s="38">
        <f t="shared" si="3626"/>
        <v>19</v>
      </c>
      <c r="E1840" s="38">
        <f t="shared" ref="E1840" si="3645">plan_id</f>
        <v>1536</v>
      </c>
      <c r="F1840" s="38">
        <f t="shared" ca="1" si="3426"/>
        <v>2016</v>
      </c>
      <c r="G1840" s="38">
        <f t="shared" ref="G1840" ca="1" si="3646">VLOOKUP(INDIRECT(CHAR(39)&amp;$A1840&amp;CHAR(39)&amp;"!r2c"&amp;$C1840,0),variables,2,0)</f>
        <v>10935</v>
      </c>
      <c r="H1840" s="41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38" t="s">
        <v>289</v>
      </c>
      <c r="B1841" s="38">
        <f t="shared" si="3611"/>
        <v>19</v>
      </c>
      <c r="C1841" s="38">
        <f t="shared" si="3626"/>
        <v>20</v>
      </c>
      <c r="E1841" s="38">
        <f t="shared" ref="E1841" si="3647">plan_id</f>
        <v>1536</v>
      </c>
      <c r="F1841" s="38">
        <f t="shared" ca="1" si="3426"/>
        <v>2016</v>
      </c>
      <c r="G1841" s="38">
        <f t="shared" ref="G1841" ca="1" si="3648">VLOOKUP(INDIRECT(CHAR(39)&amp;$A1841&amp;CHAR(39)&amp;"!r2c"&amp;$C1841,0),variables,2,0)</f>
        <v>10937</v>
      </c>
      <c r="H1841" s="4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8" t="s">
        <v>289</v>
      </c>
      <c r="B1842" s="38">
        <f t="shared" si="3611"/>
        <v>19</v>
      </c>
      <c r="C1842" s="38">
        <f t="shared" si="3626"/>
        <v>21</v>
      </c>
      <c r="E1842" s="38">
        <f t="shared" ref="E1842" si="3649">plan_id</f>
        <v>1536</v>
      </c>
      <c r="F1842" s="38">
        <f t="shared" ca="1" si="3426"/>
        <v>2016</v>
      </c>
      <c r="G1842" s="38">
        <f t="shared" ref="G1842" ca="1" si="3650">VLOOKUP(INDIRECT(CHAR(39)&amp;$A1842&amp;CHAR(39)&amp;"!r2c"&amp;$C1842,0),variables,2,0)</f>
        <v>10938</v>
      </c>
      <c r="H1842" s="4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8" t="s">
        <v>289</v>
      </c>
      <c r="B1843" s="38">
        <f t="shared" si="3611"/>
        <v>19</v>
      </c>
      <c r="C1843" s="38">
        <f t="shared" si="3626"/>
        <v>22</v>
      </c>
      <c r="E1843" s="38">
        <f t="shared" ref="E1843" si="3651">plan_id</f>
        <v>1536</v>
      </c>
      <c r="F1843" s="38">
        <f t="shared" ca="1" si="3426"/>
        <v>2016</v>
      </c>
      <c r="G1843" s="38">
        <f t="shared" ref="G1843" ca="1" si="3652">VLOOKUP(INDIRECT(CHAR(39)&amp;$A1843&amp;CHAR(39)&amp;"!r2c"&amp;$C1843,0),variables,2,0)</f>
        <v>11007</v>
      </c>
      <c r="H1843" s="4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Main System,National Guard and law enforcement:2% of FAC times service; Judges:3.5% of FAC for first 10 yrs of service,2.8%-next 10 yrs,1.25% - excess of 20 yrs</v>
      </c>
    </row>
    <row r="1844" spans="1:8" x14ac:dyDescent="0.3">
      <c r="A1844" s="38" t="s">
        <v>289</v>
      </c>
      <c r="B1844" s="38">
        <f t="shared" si="3611"/>
        <v>19</v>
      </c>
      <c r="C1844" s="38">
        <f t="shared" si="3626"/>
        <v>23</v>
      </c>
      <c r="E1844" s="38">
        <f t="shared" ref="E1844" si="3653">plan_id</f>
        <v>1536</v>
      </c>
      <c r="F1844" s="38">
        <f t="shared" ca="1" si="3426"/>
        <v>2016</v>
      </c>
      <c r="G1844" s="38">
        <f t="shared" ref="G1844" ca="1" si="3654">VLOOKUP(INDIRECT(CHAR(39)&amp;$A1844&amp;CHAR(39)&amp;"!r2c"&amp;$C1844,0),variables,2,0)</f>
        <v>10941</v>
      </c>
      <c r="H1844" s="41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</v>
      </c>
    </row>
    <row r="1845" spans="1:8" x14ac:dyDescent="0.3">
      <c r="A1845" s="38" t="s">
        <v>289</v>
      </c>
      <c r="B1845" s="38">
        <f t="shared" si="3611"/>
        <v>19</v>
      </c>
      <c r="C1845" s="38">
        <f t="shared" si="3626"/>
        <v>24</v>
      </c>
      <c r="E1845" s="38">
        <f t="shared" ref="E1845" si="3655">plan_id</f>
        <v>1536</v>
      </c>
      <c r="F1845" s="38">
        <f t="shared" ca="1" si="3426"/>
        <v>2016</v>
      </c>
      <c r="G1845" s="38">
        <f t="shared" ref="G1845" ca="1" si="3656">VLOOKUP(INDIRECT(CHAR(39)&amp;$A1845&amp;CHAR(39)&amp;"!r2c"&amp;$C1845,0),variables,2,0)</f>
        <v>10942</v>
      </c>
      <c r="H1845" s="41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38" t="s">
        <v>289</v>
      </c>
      <c r="B1846" s="38">
        <f t="shared" si="3611"/>
        <v>19</v>
      </c>
      <c r="C1846" s="38">
        <f t="shared" si="3626"/>
        <v>25</v>
      </c>
      <c r="E1846" s="38">
        <f t="shared" ref="E1846" si="3657">plan_id</f>
        <v>1536</v>
      </c>
      <c r="F1846" s="38">
        <f t="shared" ca="1" si="3426"/>
        <v>2016</v>
      </c>
      <c r="G1846" s="38">
        <f t="shared" ref="G1846" ca="1" si="3658">VLOOKUP(INDIRECT(CHAR(39)&amp;$A1846&amp;CHAR(39)&amp;"!r2c"&amp;$C1846,0),variables,2,0)</f>
        <v>10701</v>
      </c>
      <c r="H1846" s="4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8" t="s">
        <v>289</v>
      </c>
      <c r="B1847" s="38">
        <f t="shared" si="3611"/>
        <v>19</v>
      </c>
      <c r="C1847" s="38">
        <f t="shared" si="3626"/>
        <v>26</v>
      </c>
      <c r="E1847" s="38">
        <f t="shared" ref="E1847" si="3659">plan_id</f>
        <v>1536</v>
      </c>
      <c r="F1847" s="38">
        <f t="shared" ca="1" si="3426"/>
        <v>2016</v>
      </c>
      <c r="G1847" s="38">
        <f t="shared" ref="G1847" ca="1" si="3660">VLOOKUP(INDIRECT(CHAR(39)&amp;$A1847&amp;CHAR(39)&amp;"!r2c"&amp;$C1847,0),variables,2,0)</f>
        <v>10702</v>
      </c>
      <c r="H1847" s="4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8" t="s">
        <v>289</v>
      </c>
      <c r="B1848" s="38">
        <f t="shared" si="3611"/>
        <v>19</v>
      </c>
      <c r="C1848" s="38">
        <f t="shared" si="3626"/>
        <v>27</v>
      </c>
      <c r="E1848" s="38">
        <f t="shared" ref="E1848" si="3661">plan_id</f>
        <v>1536</v>
      </c>
      <c r="F1848" s="38">
        <f t="shared" ca="1" si="3426"/>
        <v>2016</v>
      </c>
      <c r="G1848" s="38">
        <f t="shared" ref="G1848" ca="1" si="3662">VLOOKUP(INDIRECT(CHAR(39)&amp;$A1848&amp;CHAR(39)&amp;"!r2c"&amp;$C1848,0),variables,2,0)</f>
        <v>10943</v>
      </c>
      <c r="H1848" s="4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8" t="s">
        <v>289</v>
      </c>
      <c r="B1849" s="38">
        <f t="shared" si="3611"/>
        <v>19</v>
      </c>
      <c r="C1849" s="38">
        <f t="shared" si="3626"/>
        <v>28</v>
      </c>
      <c r="E1849" s="38">
        <f t="shared" ref="E1849" si="3663">plan_id</f>
        <v>1536</v>
      </c>
      <c r="F1849" s="38">
        <f t="shared" ca="1" si="3426"/>
        <v>2016</v>
      </c>
      <c r="G1849" s="38">
        <f t="shared" ref="G1849" ca="1" si="3664">VLOOKUP(INDIRECT(CHAR(39)&amp;$A1849&amp;CHAR(39)&amp;"!r2c"&amp;$C1849,0),variables,2,0)</f>
        <v>10944</v>
      </c>
      <c r="H1849" s="41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38" t="s">
        <v>289</v>
      </c>
      <c r="B1850" s="38">
        <f t="shared" si="3611"/>
        <v>19</v>
      </c>
      <c r="C1850" s="38">
        <f t="shared" si="3626"/>
        <v>29</v>
      </c>
      <c r="E1850" s="38">
        <f t="shared" ref="E1850" si="3665">plan_id</f>
        <v>1536</v>
      </c>
      <c r="F1850" s="38">
        <f t="shared" ca="1" si="3426"/>
        <v>2016</v>
      </c>
      <c r="G1850" s="38">
        <f t="shared" ref="G1850" ca="1" si="3666">VLOOKUP(INDIRECT(CHAR(39)&amp;$A1850&amp;CHAR(39)&amp;"!r2c"&amp;$C1850,0),variables,2,0)</f>
        <v>10945</v>
      </c>
      <c r="H1850" s="4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38" t="s">
        <v>289</v>
      </c>
      <c r="B1851" s="38">
        <f t="shared" si="3611"/>
        <v>19</v>
      </c>
      <c r="C1851" s="38">
        <f t="shared" si="3626"/>
        <v>30</v>
      </c>
      <c r="E1851" s="38">
        <f t="shared" ref="E1851" si="3667">plan_id</f>
        <v>1536</v>
      </c>
      <c r="F1851" s="38">
        <f t="shared" ca="1" si="3426"/>
        <v>2016</v>
      </c>
      <c r="G1851" s="38">
        <f t="shared" ref="G1851" ca="1" si="3668">VLOOKUP(INDIRECT(CHAR(39)&amp;$A1851&amp;CHAR(39)&amp;"!r2c"&amp;$C1851,0),variables,2,0)</f>
        <v>10947</v>
      </c>
      <c r="H1851" s="4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8" t="s">
        <v>289</v>
      </c>
      <c r="B1852" s="38">
        <f t="shared" si="3611"/>
        <v>19</v>
      </c>
      <c r="C1852" s="38">
        <f t="shared" si="3626"/>
        <v>31</v>
      </c>
      <c r="E1852" s="38">
        <f t="shared" ref="E1852" si="3669">plan_id</f>
        <v>1536</v>
      </c>
      <c r="F1852" s="38">
        <f t="shared" ca="1" si="3426"/>
        <v>2016</v>
      </c>
      <c r="G1852" s="38">
        <f t="shared" ref="G1852" ca="1" si="3670">VLOOKUP(INDIRECT(CHAR(39)&amp;$A1852&amp;CHAR(39)&amp;"!r2c"&amp;$C1852,0),variables,2,0)</f>
        <v>10948</v>
      </c>
      <c r="H1852" s="41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38" t="s">
        <v>289</v>
      </c>
      <c r="B1853" s="38">
        <f t="shared" si="3611"/>
        <v>19</v>
      </c>
      <c r="C1853" s="38">
        <f t="shared" si="3626"/>
        <v>32</v>
      </c>
      <c r="E1853" s="38">
        <f t="shared" ref="E1853" si="3671">plan_id</f>
        <v>1536</v>
      </c>
      <c r="F1853" s="38">
        <f t="shared" ca="1" si="3426"/>
        <v>2016</v>
      </c>
      <c r="G1853" s="38">
        <f t="shared" ref="G1853" ca="1" si="3672">VLOOKUP(INDIRECT(CHAR(39)&amp;$A1853&amp;CHAR(39)&amp;"!r2c"&amp;$C1853,0),variables,2,0)</f>
        <v>10949</v>
      </c>
      <c r="H1853" s="41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38" t="s">
        <v>289</v>
      </c>
      <c r="B1854" s="38">
        <f t="shared" si="3611"/>
        <v>19</v>
      </c>
      <c r="C1854" s="38">
        <f t="shared" si="3626"/>
        <v>33</v>
      </c>
      <c r="E1854" s="38">
        <f t="shared" ref="E1854" si="3673">plan_id</f>
        <v>1536</v>
      </c>
      <c r="F1854" s="38">
        <f t="shared" ca="1" si="3426"/>
        <v>2016</v>
      </c>
      <c r="G1854" s="38">
        <f t="shared" ref="G1854" ca="1" si="3674">VLOOKUP(INDIRECT(CHAR(39)&amp;$A1854&amp;CHAR(39)&amp;"!r2c"&amp;$C1854,0),variables,2,0)</f>
        <v>10951</v>
      </c>
      <c r="H1854" s="41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38" t="s">
        <v>289</v>
      </c>
      <c r="B1855" s="38">
        <f t="shared" si="3611"/>
        <v>19</v>
      </c>
      <c r="C1855" s="38">
        <f t="shared" si="3626"/>
        <v>34</v>
      </c>
      <c r="E1855" s="38">
        <f t="shared" ref="E1855" si="3675">plan_id</f>
        <v>1536</v>
      </c>
      <c r="F1855" s="38">
        <f t="shared" ca="1" si="3426"/>
        <v>2016</v>
      </c>
      <c r="G1855" s="38">
        <f t="shared" ref="G1855" ca="1" si="3676">VLOOKUP(INDIRECT(CHAR(39)&amp;$A1855&amp;CHAR(39)&amp;"!r2c"&amp;$C1855,0),variables,2,0)</f>
        <v>10950</v>
      </c>
      <c r="H1855" s="4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38" t="s">
        <v>289</v>
      </c>
      <c r="B1856" s="38">
        <f t="shared" si="3611"/>
        <v>19</v>
      </c>
      <c r="C1856" s="38">
        <f t="shared" si="3626"/>
        <v>35</v>
      </c>
      <c r="E1856" s="38">
        <f t="shared" ref="E1856" si="3677">plan_id</f>
        <v>1536</v>
      </c>
      <c r="F1856" s="38">
        <f t="shared" ca="1" si="3426"/>
        <v>2016</v>
      </c>
      <c r="G1856" s="38">
        <f t="shared" ref="G1856" ca="1" si="3678">VLOOKUP(INDIRECT(CHAR(39)&amp;$A1856&amp;CHAR(39)&amp;"!r2c"&amp;$C1856,0),variables,2,0)</f>
        <v>10954</v>
      </c>
      <c r="H1856" s="4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3.5000000000000003E-2</v>
      </c>
    </row>
    <row r="1857" spans="1:8" x14ac:dyDescent="0.3">
      <c r="A1857" s="38" t="s">
        <v>289</v>
      </c>
      <c r="B1857" s="38">
        <f t="shared" si="3611"/>
        <v>19</v>
      </c>
      <c r="C1857" s="38">
        <f t="shared" si="3626"/>
        <v>36</v>
      </c>
      <c r="E1857" s="38">
        <f t="shared" ref="E1857" si="3679">plan_id</f>
        <v>1536</v>
      </c>
      <c r="F1857" s="38">
        <f t="shared" ca="1" si="3426"/>
        <v>2016</v>
      </c>
      <c r="G1857" s="38">
        <f t="shared" ref="G1857" ca="1" si="3680">VLOOKUP(INDIRECT(CHAR(39)&amp;$A1857&amp;CHAR(39)&amp;"!r2c"&amp;$C1857,0),variables,2,0)</f>
        <v>10955</v>
      </c>
      <c r="H1857" s="4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">
      <c r="A1858" s="38" t="s">
        <v>289</v>
      </c>
      <c r="B1858" s="38">
        <f t="shared" si="3611"/>
        <v>19</v>
      </c>
      <c r="C1858" s="38">
        <f t="shared" si="3626"/>
        <v>37</v>
      </c>
      <c r="E1858" s="38">
        <f t="shared" ref="E1858" si="3681">plan_id</f>
        <v>1536</v>
      </c>
      <c r="F1858" s="38">
        <f t="shared" ca="1" si="3426"/>
        <v>2016</v>
      </c>
      <c r="G1858" s="38">
        <f t="shared" ref="G1858" ca="1" si="3682">VLOOKUP(INDIRECT(CHAR(39)&amp;$A1858&amp;CHAR(39)&amp;"!r2c"&amp;$C1858,0),variables,2,0)</f>
        <v>10956</v>
      </c>
      <c r="H1858" s="41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4%-4.5%</v>
      </c>
    </row>
    <row r="1859" spans="1:8" x14ac:dyDescent="0.3">
      <c r="A1859" s="38" t="s">
        <v>289</v>
      </c>
      <c r="B1859" s="38">
        <f t="shared" si="3611"/>
        <v>19</v>
      </c>
      <c r="C1859" s="38">
        <f t="shared" si="3626"/>
        <v>38</v>
      </c>
      <c r="E1859" s="38">
        <f t="shared" ref="E1859" si="3683">plan_id</f>
        <v>1536</v>
      </c>
      <c r="F1859" s="38">
        <f t="shared" ca="1" si="3426"/>
        <v>2016</v>
      </c>
      <c r="G1859" s="38">
        <f t="shared" ref="G1859" ca="1" si="3684">VLOOKUP(INDIRECT(CHAR(39)&amp;$A1859&amp;CHAR(39)&amp;"!r2c"&amp;$C1859,0),variables,2,0)</f>
        <v>10959</v>
      </c>
      <c r="H1859" s="41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4%-20%</v>
      </c>
    </row>
    <row r="1860" spans="1:8" x14ac:dyDescent="0.3">
      <c r="A1860" s="38" t="s">
        <v>289</v>
      </c>
      <c r="B1860" s="38">
        <f t="shared" si="3611"/>
        <v>19</v>
      </c>
      <c r="C1860" s="38">
        <f t="shared" si="3626"/>
        <v>39</v>
      </c>
      <c r="E1860" s="38">
        <f t="shared" ref="E1860" si="3685">plan_id</f>
        <v>1536</v>
      </c>
      <c r="F1860" s="38">
        <f t="shared" ca="1" si="3426"/>
        <v>2016</v>
      </c>
      <c r="G1860" s="38">
        <f t="shared" ref="G1860" ca="1" si="3686">VLOOKUP(INDIRECT(CHAR(39)&amp;$A1860&amp;CHAR(39)&amp;"!r2c"&amp;$C1860,0),variables,2,0)</f>
        <v>10962</v>
      </c>
      <c r="H1860" s="41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no.61</v>
      </c>
    </row>
    <row r="1861" spans="1:8" x14ac:dyDescent="0.3">
      <c r="A1861" s="38" t="s">
        <v>289</v>
      </c>
      <c r="B1861" s="38">
        <f t="shared" si="3611"/>
        <v>19</v>
      </c>
      <c r="C1861" s="38">
        <f t="shared" si="3626"/>
        <v>40</v>
      </c>
      <c r="E1861" s="38">
        <f t="shared" ref="E1861" si="3687">plan_id</f>
        <v>1536</v>
      </c>
      <c r="F1861" s="38">
        <f t="shared" ca="1" si="3426"/>
        <v>2016</v>
      </c>
      <c r="G1861" s="38">
        <f t="shared" ref="G1861" ca="1" si="3688">VLOOKUP(INDIRECT(CHAR(39)&amp;$A1861&amp;CHAR(39)&amp;"!r2c"&amp;$C1861,0),variables,2,0)</f>
        <v>10964</v>
      </c>
      <c r="H1861" s="41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no.63</v>
      </c>
    </row>
    <row r="1862" spans="1:8" x14ac:dyDescent="0.3">
      <c r="A1862" s="38" t="s">
        <v>289</v>
      </c>
      <c r="B1862" s="38">
        <f t="shared" si="3611"/>
        <v>19</v>
      </c>
      <c r="C1862" s="38">
        <f t="shared" si="3626"/>
        <v>41</v>
      </c>
      <c r="E1862" s="38">
        <f t="shared" ref="E1862" si="3689">plan_id</f>
        <v>1536</v>
      </c>
      <c r="F1862" s="38">
        <f t="shared" ca="1" si="3426"/>
        <v>2016</v>
      </c>
      <c r="G1862" s="38">
        <f t="shared" ref="G1862" ca="1" si="3690">VLOOKUP(INDIRECT(CHAR(39)&amp;$A1862&amp;CHAR(39)&amp;"!r2c"&amp;$C1862,0),variables,2,0)</f>
        <v>10967</v>
      </c>
      <c r="H1862" s="41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Combined Healthy Mortality Table</v>
      </c>
    </row>
    <row r="1863" spans="1:8" x14ac:dyDescent="0.3">
      <c r="A1863" s="38" t="s">
        <v>289</v>
      </c>
      <c r="B1863" s="38">
        <f t="shared" si="3611"/>
        <v>19</v>
      </c>
      <c r="C1863" s="38">
        <f t="shared" si="3626"/>
        <v>42</v>
      </c>
      <c r="E1863" s="38">
        <f t="shared" ref="E1863" si="3691">plan_id</f>
        <v>1536</v>
      </c>
      <c r="F1863" s="38">
        <f t="shared" ca="1" si="3426"/>
        <v>2016</v>
      </c>
      <c r="G1863" s="38">
        <f t="shared" ref="G1863" ca="1" si="3692">VLOOKUP(INDIRECT(CHAR(39)&amp;$A1863&amp;CHAR(39)&amp;"!r2c"&amp;$C1863,0),variables,2,0)</f>
        <v>10968</v>
      </c>
      <c r="H1863" s="41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RP-2000</v>
      </c>
    </row>
    <row r="1864" spans="1:8" x14ac:dyDescent="0.3">
      <c r="A1864" s="38" t="s">
        <v>289</v>
      </c>
      <c r="B1864" s="38">
        <f t="shared" si="3611"/>
        <v>19</v>
      </c>
      <c r="C1864" s="38">
        <f t="shared" si="3626"/>
        <v>43</v>
      </c>
      <c r="E1864" s="38">
        <f t="shared" ref="E1864" si="3693">plan_id</f>
        <v>1536</v>
      </c>
      <c r="F1864" s="38">
        <f t="shared" ca="1" si="3426"/>
        <v>2016</v>
      </c>
      <c r="G1864" s="38">
        <f t="shared" ref="G1864" ca="1" si="3694">VLOOKUP(INDIRECT(CHAR(39)&amp;$A1864&amp;CHAR(39)&amp;"!r2c"&amp;$C1864,0),variables,2,0)</f>
        <v>10969</v>
      </c>
      <c r="H1864" s="41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38" t="s">
        <v>289</v>
      </c>
      <c r="B1865" s="38">
        <f t="shared" si="3611"/>
        <v>19</v>
      </c>
      <c r="C1865" s="38">
        <f t="shared" si="3626"/>
        <v>44</v>
      </c>
      <c r="E1865" s="38">
        <f t="shared" ref="E1865" si="3695">plan_id</f>
        <v>1536</v>
      </c>
      <c r="F1865" s="38">
        <f t="shared" ca="1" si="3426"/>
        <v>2016</v>
      </c>
      <c r="G1865" s="38">
        <f t="shared" ref="G1865" ca="1" si="3696">VLOOKUP(INDIRECT(CHAR(39)&amp;$A1865&amp;CHAR(39)&amp;"!r2c"&amp;$C1865,0),variables,2,0)</f>
        <v>10970</v>
      </c>
      <c r="H1865" s="41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set back 2 years for males and 3 years for females</v>
      </c>
    </row>
    <row r="1866" spans="1:8" x14ac:dyDescent="0.3">
      <c r="A1866" s="38" t="s">
        <v>289</v>
      </c>
      <c r="B1866" s="38">
        <f t="shared" si="3611"/>
        <v>19</v>
      </c>
      <c r="C1866" s="38">
        <f t="shared" si="3626"/>
        <v>45</v>
      </c>
      <c r="E1866" s="38">
        <f t="shared" ref="E1866" si="3697">plan_id</f>
        <v>1536</v>
      </c>
      <c r="F1866" s="38">
        <f t="shared" ca="1" si="3426"/>
        <v>2016</v>
      </c>
      <c r="G1866" s="38">
        <f t="shared" ref="G1866" ca="1" si="3698">VLOOKUP(INDIRECT(CHAR(39)&amp;$A1866&amp;CHAR(39)&amp;"!r2c"&amp;$C1866,0),variables,2,0)</f>
        <v>10971</v>
      </c>
      <c r="H1866" s="4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8" t="s">
        <v>289</v>
      </c>
      <c r="B1867" s="38">
        <f t="shared" si="3611"/>
        <v>19</v>
      </c>
      <c r="C1867" s="38">
        <f t="shared" si="3626"/>
        <v>46</v>
      </c>
      <c r="E1867" s="38">
        <f t="shared" ref="E1867" si="3699">plan_id</f>
        <v>1536</v>
      </c>
      <c r="F1867" s="38">
        <f t="shared" ca="1" si="3426"/>
        <v>2016</v>
      </c>
      <c r="G1867" s="38">
        <f t="shared" ref="G1867" ca="1" si="3700">VLOOKUP(INDIRECT(CHAR(39)&amp;$A1867&amp;CHAR(39)&amp;"!r2c"&amp;$C1867,0),variables,2,0)</f>
        <v>10972</v>
      </c>
      <c r="H1867" s="41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Payroll, Open Period</v>
      </c>
    </row>
    <row r="1868" spans="1:8" x14ac:dyDescent="0.3">
      <c r="A1868" s="38" t="s">
        <v>289</v>
      </c>
      <c r="B1868" s="38">
        <f t="shared" si="3611"/>
        <v>19</v>
      </c>
      <c r="C1868" s="38">
        <f t="shared" si="3626"/>
        <v>47</v>
      </c>
      <c r="E1868" s="38">
        <f t="shared" ref="E1868" si="3701">plan_id</f>
        <v>1536</v>
      </c>
      <c r="F1868" s="38">
        <f t="shared" ca="1" si="3426"/>
        <v>2016</v>
      </c>
      <c r="G1868" s="38">
        <f t="shared" ref="G1868" ca="1" si="3702">VLOOKUP(INDIRECT(CHAR(39)&amp;$A1868&amp;CHAR(39)&amp;"!r2c"&amp;$C1868,0),variables,2,0)</f>
        <v>10973</v>
      </c>
      <c r="H1868" s="41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 years</v>
      </c>
    </row>
    <row r="1869" spans="1:8" x14ac:dyDescent="0.3">
      <c r="A1869" s="38" t="s">
        <v>289</v>
      </c>
      <c r="B1869" s="38">
        <f t="shared" si="3611"/>
        <v>19</v>
      </c>
      <c r="C1869" s="38">
        <f t="shared" si="3626"/>
        <v>48</v>
      </c>
      <c r="E1869" s="38">
        <f t="shared" ref="E1869" si="3703">plan_id</f>
        <v>1536</v>
      </c>
      <c r="F1869" s="38">
        <f t="shared" ca="1" si="3426"/>
        <v>2016</v>
      </c>
      <c r="G1869" s="38">
        <f t="shared" ref="G1869" ca="1" si="3704">VLOOKUP(INDIRECT(CHAR(39)&amp;$A1869&amp;CHAR(39)&amp;"!r2c"&amp;$C1869,0),variables,2,0)</f>
        <v>10975</v>
      </c>
      <c r="H1869" s="4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38" t="s">
        <v>289</v>
      </c>
      <c r="B1870" s="38">
        <f t="shared" si="3611"/>
        <v>19</v>
      </c>
      <c r="C1870" s="38">
        <f t="shared" si="3626"/>
        <v>49</v>
      </c>
      <c r="E1870" s="38">
        <f t="shared" ref="E1870" si="3705">plan_id</f>
        <v>1536</v>
      </c>
      <c r="F1870" s="38">
        <f t="shared" ca="1" si="3426"/>
        <v>2016</v>
      </c>
      <c r="G1870" s="38">
        <f t="shared" ref="G1870" ca="1" si="3706">VLOOKUP(INDIRECT(CHAR(39)&amp;$A1870&amp;CHAR(39)&amp;"!r2c"&amp;$C1870,0),variables,2,0)</f>
        <v>10976</v>
      </c>
      <c r="H1870" s="4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</row>
    <row r="1871" spans="1:8" x14ac:dyDescent="0.3">
      <c r="A1871" s="38" t="s">
        <v>289</v>
      </c>
      <c r="B1871" s="38">
        <f t="shared" si="3611"/>
        <v>19</v>
      </c>
      <c r="C1871" s="38">
        <f t="shared" si="3626"/>
        <v>50</v>
      </c>
      <c r="E1871" s="38">
        <f t="shared" ref="E1871" si="3707">plan_id</f>
        <v>1536</v>
      </c>
      <c r="F1871" s="38">
        <f t="shared" ca="1" si="3426"/>
        <v>2016</v>
      </c>
      <c r="G1871" s="38">
        <f t="shared" ref="G1871" ca="1" si="3708">VLOOKUP(INDIRECT(CHAR(39)&amp;$A1871&amp;CHAR(39)&amp;"!r2c"&amp;$C1871,0),variables,2,0)</f>
        <v>10977</v>
      </c>
      <c r="H1871" s="4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8" t="s">
        <v>289</v>
      </c>
      <c r="B1872" s="38">
        <f t="shared" si="3611"/>
        <v>19</v>
      </c>
      <c r="C1872" s="38">
        <f t="shared" si="3626"/>
        <v>51</v>
      </c>
      <c r="E1872" s="38">
        <f t="shared" ref="E1872" si="3709">plan_id</f>
        <v>1536</v>
      </c>
      <c r="F1872" s="38">
        <f t="shared" ca="1" si="3426"/>
        <v>2016</v>
      </c>
      <c r="G1872" s="38">
        <f t="shared" ref="G1872" ca="1" si="3710">VLOOKUP(INDIRECT(CHAR(39)&amp;$A1872&amp;CHAR(39)&amp;"!r2c"&amp;$C1872,0),variables,2,0)</f>
        <v>10978</v>
      </c>
      <c r="H1872" s="4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">
      <c r="A1873" s="38" t="s">
        <v>289</v>
      </c>
      <c r="B1873" s="38">
        <f t="shared" si="3611"/>
        <v>19</v>
      </c>
      <c r="C1873" s="38">
        <f t="shared" si="3626"/>
        <v>52</v>
      </c>
      <c r="E1873" s="38">
        <f t="shared" ref="E1873" si="3711">plan_id</f>
        <v>1536</v>
      </c>
      <c r="F1873" s="38">
        <f t="shared" ca="1" si="3426"/>
        <v>2016</v>
      </c>
      <c r="G1873" s="38">
        <f t="shared" ref="G1873" ca="1" si="3712">VLOOKUP(INDIRECT(CHAR(39)&amp;$A1873&amp;CHAR(39)&amp;"!r2c"&amp;$C1873,0),variables,2,0)</f>
        <v>10979</v>
      </c>
      <c r="H1873" s="41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5-Year smoothed market</v>
      </c>
    </row>
    <row r="1874" spans="1:8" x14ac:dyDescent="0.3">
      <c r="A1874" s="38" t="s">
        <v>289</v>
      </c>
      <c r="B1874" s="38">
        <f t="shared" si="3611"/>
        <v>19</v>
      </c>
      <c r="C1874" s="38">
        <f t="shared" si="3626"/>
        <v>53</v>
      </c>
      <c r="E1874" s="38">
        <f t="shared" ref="E1874" si="3713">plan_id</f>
        <v>1536</v>
      </c>
      <c r="F1874" s="38">
        <f t="shared" ca="1" si="3426"/>
        <v>2016</v>
      </c>
      <c r="G1874" s="38">
        <f t="shared" ref="G1874" ca="1" si="3714">VLOOKUP(INDIRECT(CHAR(39)&amp;$A1874&amp;CHAR(39)&amp;"!r2c"&amp;$C1874,0),variables,2,0)</f>
        <v>10980</v>
      </c>
      <c r="H1874" s="4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8" t="s">
        <v>289</v>
      </c>
      <c r="B1875" s="38">
        <f t="shared" si="3611"/>
        <v>19</v>
      </c>
      <c r="C1875" s="38">
        <f t="shared" si="3626"/>
        <v>54</v>
      </c>
      <c r="E1875" s="38">
        <f t="shared" ref="E1875" si="3715">plan_id</f>
        <v>1536</v>
      </c>
      <c r="F1875" s="38">
        <f t="shared" ca="1" si="3426"/>
        <v>2016</v>
      </c>
      <c r="G1875" s="38">
        <f t="shared" ref="G1875" ca="1" si="3716">VLOOKUP(INDIRECT(CHAR(39)&amp;$A1875&amp;CHAR(39)&amp;"!r2c"&amp;$C1875,0),variables,2,0)</f>
        <v>10981</v>
      </c>
      <c r="H1875" s="4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8" t="s">
        <v>289</v>
      </c>
      <c r="B1876" s="38">
        <f t="shared" si="3611"/>
        <v>19</v>
      </c>
      <c r="C1876" s="38">
        <f t="shared" si="3626"/>
        <v>55</v>
      </c>
      <c r="E1876" s="38">
        <f t="shared" ref="E1876" si="3717">plan_id</f>
        <v>1536</v>
      </c>
      <c r="F1876" s="38">
        <f t="shared" ca="1" si="3426"/>
        <v>2016</v>
      </c>
      <c r="G1876" s="38">
        <f t="shared" ref="G1876" ca="1" si="3718">VLOOKUP(INDIRECT(CHAR(39)&amp;$A1876&amp;CHAR(39)&amp;"!r2c"&amp;$C1876,0),variables,2,0)</f>
        <v>10706</v>
      </c>
      <c r="H1876" s="4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1.0508938523466813E-3</v>
      </c>
    </row>
    <row r="1877" spans="1:8" x14ac:dyDescent="0.3">
      <c r="A1877" s="38" t="s">
        <v>289</v>
      </c>
      <c r="B1877" s="38">
        <f t="shared" si="3611"/>
        <v>19</v>
      </c>
      <c r="C1877" s="38">
        <f t="shared" si="3626"/>
        <v>56</v>
      </c>
      <c r="E1877" s="38">
        <f t="shared" ref="E1877" si="3719">plan_id</f>
        <v>1536</v>
      </c>
      <c r="F1877" s="38">
        <f t="shared" ca="1" si="3426"/>
        <v>2016</v>
      </c>
      <c r="G1877" s="38">
        <f t="shared" ref="G1877" ca="1" si="3720">VLOOKUP(INDIRECT(CHAR(39)&amp;$A1877&amp;CHAR(39)&amp;"!r2c"&amp;$C1877,0),variables,2,0)</f>
        <v>10983</v>
      </c>
      <c r="H1877" s="41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38" t="s">
        <v>289</v>
      </c>
      <c r="B1878" s="38">
        <f t="shared" si="3611"/>
        <v>19</v>
      </c>
      <c r="C1878" s="38">
        <f t="shared" si="3626"/>
        <v>57</v>
      </c>
      <c r="E1878" s="38">
        <f t="shared" ref="E1878" si="3721">plan_id</f>
        <v>1536</v>
      </c>
      <c r="F1878" s="38">
        <f t="shared" ca="1" si="3426"/>
        <v>2016</v>
      </c>
      <c r="G1878" s="38">
        <f t="shared" ref="G1878" ca="1" si="3722">VLOOKUP(INDIRECT(CHAR(39)&amp;$A1878&amp;CHAR(39)&amp;"!r2c"&amp;$C1878,0),variables,2,0)</f>
        <v>10989</v>
      </c>
      <c r="H1878" s="4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2265277641</v>
      </c>
    </row>
    <row r="1879" spans="1:8" x14ac:dyDescent="0.3">
      <c r="A1879" s="38" t="s">
        <v>289</v>
      </c>
      <c r="B1879" s="38">
        <f t="shared" si="3611"/>
        <v>19</v>
      </c>
      <c r="C1879" s="38">
        <f t="shared" si="3626"/>
        <v>58</v>
      </c>
      <c r="E1879" s="38">
        <f t="shared" ref="E1879" si="3723">plan_id</f>
        <v>1536</v>
      </c>
      <c r="F1879" s="38">
        <f t="shared" ca="1" si="3426"/>
        <v>2016</v>
      </c>
      <c r="G1879" s="38">
        <f t="shared" ref="G1879" ca="1" si="3724">VLOOKUP(INDIRECT(CHAR(39)&amp;$A1879&amp;CHAR(39)&amp;"!r2c"&amp;$C1879,0),variables,2,0)</f>
        <v>10990</v>
      </c>
      <c r="H1879" s="4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3396565467</v>
      </c>
    </row>
    <row r="1880" spans="1:8" x14ac:dyDescent="0.3">
      <c r="A1880" s="38" t="s">
        <v>289</v>
      </c>
      <c r="B1880" s="38">
        <f t="shared" si="3611"/>
        <v>19</v>
      </c>
      <c r="C1880" s="38">
        <f t="shared" si="3626"/>
        <v>59</v>
      </c>
      <c r="E1880" s="38">
        <f t="shared" ref="E1880" si="3725">plan_id</f>
        <v>1536</v>
      </c>
      <c r="F1880" s="38">
        <f t="shared" ca="1" si="3426"/>
        <v>2016</v>
      </c>
      <c r="G1880" s="38">
        <f t="shared" ref="G1880" ca="1" si="3726">VLOOKUP(INDIRECT(CHAR(39)&amp;$A1880&amp;CHAR(39)&amp;"!r2c"&amp;$C1880,0),variables,2,0)</f>
        <v>10991</v>
      </c>
      <c r="H1880" s="4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1131287826</v>
      </c>
    </row>
    <row r="1881" spans="1:8" x14ac:dyDescent="0.3">
      <c r="A1881" s="38" t="s">
        <v>289</v>
      </c>
      <c r="B1881" s="38">
        <f t="shared" si="3611"/>
        <v>19</v>
      </c>
      <c r="C1881" s="38">
        <f t="shared" si="3626"/>
        <v>60</v>
      </c>
      <c r="E1881" s="38">
        <f t="shared" ref="E1881" si="3727">plan_id</f>
        <v>1536</v>
      </c>
      <c r="F1881" s="38">
        <f t="shared" ca="1" si="3426"/>
        <v>2016</v>
      </c>
      <c r="G1881" s="38">
        <f t="shared" ref="G1881" ca="1" si="3728">VLOOKUP(INDIRECT(CHAR(39)&amp;$A1881&amp;CHAR(39)&amp;"!r2c"&amp;$C1881,0),variables,2,0)</f>
        <v>10992</v>
      </c>
      <c r="H1881" s="4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0.66700000000000004</v>
      </c>
    </row>
    <row r="1882" spans="1:8" x14ac:dyDescent="0.3">
      <c r="A1882" s="38" t="s">
        <v>289</v>
      </c>
      <c r="B1882" s="38">
        <f t="shared" si="3611"/>
        <v>19</v>
      </c>
      <c r="C1882" s="38">
        <f t="shared" si="3626"/>
        <v>61</v>
      </c>
      <c r="E1882" s="38">
        <f t="shared" ref="E1882" si="3729">plan_id</f>
        <v>1536</v>
      </c>
      <c r="F1882" s="38">
        <f t="shared" ca="1" si="3426"/>
        <v>2016</v>
      </c>
      <c r="G1882" s="38">
        <f t="shared" ref="G1882" ca="1" si="3730">VLOOKUP(INDIRECT(CHAR(39)&amp;$A1882&amp;CHAR(39)&amp;"!r2c"&amp;$C1882,0),variables,2,0)</f>
        <v>10993</v>
      </c>
      <c r="H1882" s="4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1122879138</v>
      </c>
    </row>
    <row r="1883" spans="1:8" x14ac:dyDescent="0.3">
      <c r="A1883" s="38" t="s">
        <v>289</v>
      </c>
      <c r="B1883" s="38">
        <f t="shared" si="3611"/>
        <v>19</v>
      </c>
      <c r="C1883" s="38">
        <f t="shared" si="3626"/>
        <v>62</v>
      </c>
      <c r="E1883" s="38">
        <f t="shared" ref="E1883" si="3731">plan_id</f>
        <v>1536</v>
      </c>
      <c r="F1883" s="38">
        <f t="shared" ca="1" si="3426"/>
        <v>2016</v>
      </c>
      <c r="G1883" s="38">
        <f t="shared" ref="G1883" ca="1" si="3732">VLOOKUP(INDIRECT(CHAR(39)&amp;$A1883&amp;CHAR(39)&amp;"!r2c"&amp;$C1883,0),variables,2,0)</f>
        <v>10801</v>
      </c>
      <c r="H1883" s="4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16890717</v>
      </c>
    </row>
    <row r="1884" spans="1:8" x14ac:dyDescent="0.3">
      <c r="A1884" s="38" t="s">
        <v>289</v>
      </c>
      <c r="B1884" s="38">
        <f t="shared" si="3611"/>
        <v>19</v>
      </c>
      <c r="C1884" s="38">
        <f t="shared" si="3626"/>
        <v>63</v>
      </c>
      <c r="E1884" s="38">
        <f t="shared" ref="E1884" si="3733">plan_id</f>
        <v>1536</v>
      </c>
      <c r="F1884" s="38">
        <f t="shared" ca="1" si="3426"/>
        <v>2016</v>
      </c>
      <c r="G1884" s="38">
        <f t="shared" ref="G1884" ca="1" si="3734">VLOOKUP(INDIRECT(CHAR(39)&amp;$A1884&amp;CHAR(39)&amp;"!r2c"&amp;$C1884,0),variables,2,0)</f>
        <v>10802</v>
      </c>
      <c r="H1884" s="4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-3249925</v>
      </c>
    </row>
    <row r="1885" spans="1:8" x14ac:dyDescent="0.3">
      <c r="A1885" s="38" t="s">
        <v>289</v>
      </c>
      <c r="B1885" s="38">
        <f t="shared" si="3611"/>
        <v>19</v>
      </c>
      <c r="C1885" s="38">
        <f t="shared" si="3626"/>
        <v>64</v>
      </c>
      <c r="E1885" s="38">
        <f t="shared" ref="E1885" si="3735">plan_id</f>
        <v>1536</v>
      </c>
      <c r="F1885" s="38">
        <f t="shared" ca="1" si="3426"/>
        <v>2016</v>
      </c>
      <c r="G1885" s="38">
        <f t="shared" ref="G1885" ca="1" si="3736">VLOOKUP(INDIRECT(CHAR(39)&amp;$A1885&amp;CHAR(39)&amp;"!r2c"&amp;$C1885,0),variables,2,0)</f>
        <v>10803</v>
      </c>
      <c r="H1885" s="4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8" t="s">
        <v>289</v>
      </c>
      <c r="B1886" s="38">
        <f t="shared" si="3611"/>
        <v>19</v>
      </c>
      <c r="C1886" s="38">
        <f t="shared" si="3626"/>
        <v>65</v>
      </c>
      <c r="E1886" s="38">
        <f t="shared" ref="E1886" si="3737">plan_id</f>
        <v>1536</v>
      </c>
      <c r="F1886" s="38">
        <f t="shared" ca="1" si="3426"/>
        <v>2016</v>
      </c>
      <c r="G1886" s="38">
        <f t="shared" ref="G1886" ca="1" si="3738">VLOOKUP(INDIRECT(CHAR(39)&amp;$A1886&amp;CHAR(39)&amp;"!r2c"&amp;$C1886,0),variables,2,0)</f>
        <v>10804</v>
      </c>
      <c r="H1886" s="4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8" t="s">
        <v>289</v>
      </c>
      <c r="B1887" s="38">
        <f t="shared" si="3611"/>
        <v>19</v>
      </c>
      <c r="C1887" s="38">
        <f t="shared" si="3626"/>
        <v>66</v>
      </c>
      <c r="E1887" s="38">
        <f t="shared" ref="E1887" si="3739">plan_id</f>
        <v>1536</v>
      </c>
      <c r="F1887" s="38">
        <f t="shared" ca="1" si="3426"/>
        <v>2016</v>
      </c>
      <c r="G1887" s="38">
        <f t="shared" ref="G1887" ca="1" si="3740">VLOOKUP(INDIRECT(CHAR(39)&amp;$A1887&amp;CHAR(39)&amp;"!r2c"&amp;$C1887,0),variables,2,0)</f>
        <v>10805</v>
      </c>
      <c r="H1887" s="4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8" t="s">
        <v>289</v>
      </c>
      <c r="B1888" s="38">
        <f t="shared" ref="B1888" si="3741">B1823+1</f>
        <v>19</v>
      </c>
      <c r="C1888" s="38">
        <f t="shared" si="3626"/>
        <v>67</v>
      </c>
      <c r="E1888" s="38">
        <f t="shared" ref="E1888" si="3742">plan_id</f>
        <v>1536</v>
      </c>
      <c r="F1888" s="38">
        <f t="shared" ca="1" si="3426"/>
        <v>2016</v>
      </c>
      <c r="G1888" s="38">
        <f t="shared" ref="G1888" ca="1" si="3743">VLOOKUP(INDIRECT(CHAR(39)&amp;$A1888&amp;CHAR(39)&amp;"!r2c"&amp;$C1888,0),variables,2,0)</f>
        <v>10806</v>
      </c>
      <c r="H1888" s="4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173451</v>
      </c>
    </row>
    <row r="1889" spans="1:8" x14ac:dyDescent="0.3">
      <c r="A1889" s="38" t="s">
        <v>289</v>
      </c>
      <c r="B1889" s="38">
        <f>B1888</f>
        <v>19</v>
      </c>
      <c r="C1889" s="38">
        <f t="shared" si="3626"/>
        <v>68</v>
      </c>
      <c r="E1889" s="38">
        <f t="shared" ref="E1889" si="3744">plan_id</f>
        <v>1536</v>
      </c>
      <c r="F1889" s="38">
        <f t="shared" ca="1" si="3426"/>
        <v>2016</v>
      </c>
      <c r="G1889" s="38">
        <f t="shared" ref="G1889" ca="1" si="3745">VLOOKUP(INDIRECT(CHAR(39)&amp;$A1889&amp;CHAR(39)&amp;"!r2c"&amp;$C1889,0),variables,2,0)</f>
        <v>10807</v>
      </c>
      <c r="H1889" s="4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38" t="s">
        <v>289</v>
      </c>
      <c r="B1890" s="38">
        <f t="shared" ref="B1890:B1914" si="3746">B1889</f>
        <v>19</v>
      </c>
      <c r="C1890" s="38">
        <f t="shared" si="3626"/>
        <v>69</v>
      </c>
      <c r="E1890" s="38">
        <f t="shared" ref="E1890" si="3747">plan_id</f>
        <v>1536</v>
      </c>
      <c r="F1890" s="38">
        <f t="shared" ca="1" si="3426"/>
        <v>2016</v>
      </c>
      <c r="G1890" s="38">
        <f t="shared" ref="G1890" ca="1" si="3748">VLOOKUP(INDIRECT(CHAR(39)&amp;$A1890&amp;CHAR(39)&amp;"!r2c"&amp;$C1890,0),variables,2,0)</f>
        <v>10808</v>
      </c>
      <c r="H1890" s="4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38" t="s">
        <v>289</v>
      </c>
      <c r="B1891" s="38">
        <f t="shared" si="3746"/>
        <v>19</v>
      </c>
      <c r="C1891" s="38">
        <f t="shared" si="3626"/>
        <v>70</v>
      </c>
      <c r="E1891" s="38">
        <f t="shared" ref="E1891" si="3749">plan_id</f>
        <v>1536</v>
      </c>
      <c r="F1891" s="38">
        <f t="shared" ca="1" si="3426"/>
        <v>2016</v>
      </c>
      <c r="G1891" s="38">
        <f t="shared" ref="G1891" ca="1" si="3750">VLOOKUP(INDIRECT(CHAR(39)&amp;$A1891&amp;CHAR(39)&amp;"!r2c"&amp;$C1891,0),variables,2,0)</f>
        <v>10809</v>
      </c>
      <c r="H1891" s="4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-1986135</v>
      </c>
    </row>
    <row r="1892" spans="1:8" x14ac:dyDescent="0.3">
      <c r="A1892" s="38" t="s">
        <v>289</v>
      </c>
      <c r="B1892" s="38">
        <f t="shared" si="3746"/>
        <v>19</v>
      </c>
      <c r="C1892" s="38">
        <f t="shared" si="3626"/>
        <v>71</v>
      </c>
      <c r="E1892" s="38">
        <f t="shared" ref="E1892" si="3751">plan_id</f>
        <v>1536</v>
      </c>
      <c r="F1892" s="38">
        <f t="shared" ca="1" si="3426"/>
        <v>2016</v>
      </c>
      <c r="G1892" s="38">
        <f t="shared" ref="G1892" ca="1" si="3752">VLOOKUP(INDIRECT(CHAR(39)&amp;$A1892&amp;CHAR(39)&amp;"!r2c"&amp;$C1892,0),variables,2,0)</f>
        <v>10810</v>
      </c>
      <c r="H1892" s="4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38" t="s">
        <v>289</v>
      </c>
      <c r="B1893" s="38">
        <f t="shared" si="3746"/>
        <v>19</v>
      </c>
      <c r="C1893" s="38">
        <f t="shared" si="3626"/>
        <v>72</v>
      </c>
      <c r="E1893" s="38">
        <f t="shared" ref="E1893" si="3753">plan_id</f>
        <v>1536</v>
      </c>
      <c r="F1893" s="38">
        <f t="shared" ca="1" si="3426"/>
        <v>2016</v>
      </c>
      <c r="G1893" s="38">
        <f t="shared" ref="G1893" ca="1" si="3754">VLOOKUP(INDIRECT(CHAR(39)&amp;$A1893&amp;CHAR(39)&amp;"!r2c"&amp;$C1893,0),variables,2,0)</f>
        <v>10811</v>
      </c>
      <c r="H1893" s="4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-347888</v>
      </c>
    </row>
    <row r="1894" spans="1:8" x14ac:dyDescent="0.3">
      <c r="A1894" s="38" t="s">
        <v>289</v>
      </c>
      <c r="B1894" s="38">
        <f t="shared" si="3746"/>
        <v>19</v>
      </c>
      <c r="C1894" s="38">
        <f t="shared" si="3626"/>
        <v>73</v>
      </c>
      <c r="E1894" s="38">
        <f t="shared" ref="E1894" si="3755">plan_id</f>
        <v>1536</v>
      </c>
      <c r="F1894" s="38">
        <f t="shared" ca="1" si="3426"/>
        <v>2016</v>
      </c>
      <c r="G1894" s="38">
        <f t="shared" ref="G1894" ca="1" si="3756">VLOOKUP(INDIRECT(CHAR(39)&amp;$A1894&amp;CHAR(39)&amp;"!r2c"&amp;$C1894,0),variables,2,0)</f>
        <v>10812</v>
      </c>
      <c r="H1894" s="4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38" t="s">
        <v>289</v>
      </c>
      <c r="B1895" s="38">
        <f t="shared" si="3746"/>
        <v>19</v>
      </c>
      <c r="C1895" s="38">
        <f t="shared" ref="C1895:C1958" si="3757">C1804</f>
        <v>74</v>
      </c>
      <c r="E1895" s="38">
        <f t="shared" ref="E1895" si="3758">plan_id</f>
        <v>1536</v>
      </c>
      <c r="F1895" s="38">
        <f t="shared" ca="1" si="3426"/>
        <v>2016</v>
      </c>
      <c r="G1895" s="38">
        <f t="shared" ref="G1895" ca="1" si="3759">VLOOKUP(INDIRECT(CHAR(39)&amp;$A1895&amp;CHAR(39)&amp;"!r2c"&amp;$C1895,0),variables,2,0)</f>
        <v>10813</v>
      </c>
      <c r="H1895" s="4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38" t="s">
        <v>289</v>
      </c>
      <c r="B1896" s="38">
        <f t="shared" si="3746"/>
        <v>19</v>
      </c>
      <c r="C1896" s="38">
        <f t="shared" si="3757"/>
        <v>75</v>
      </c>
      <c r="E1896" s="38">
        <f t="shared" ref="E1896" si="3760">plan_id</f>
        <v>1536</v>
      </c>
      <c r="F1896" s="38">
        <f t="shared" ca="1" si="3426"/>
        <v>2016</v>
      </c>
      <c r="G1896" s="38">
        <f t="shared" ref="G1896" ca="1" si="3761">VLOOKUP(INDIRECT(CHAR(39)&amp;$A1896&amp;CHAR(39)&amp;"!r2c"&amp;$C1896,0),variables,2,0)</f>
        <v>10814</v>
      </c>
      <c r="H1896" s="4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38" t="s">
        <v>289</v>
      </c>
      <c r="B1897" s="38">
        <f t="shared" si="3746"/>
        <v>19</v>
      </c>
      <c r="C1897" s="38">
        <f t="shared" si="3757"/>
        <v>76</v>
      </c>
      <c r="E1897" s="38">
        <f t="shared" ref="E1897" si="3762">plan_id</f>
        <v>1536</v>
      </c>
      <c r="F1897" s="38">
        <f t="shared" ca="1" si="3426"/>
        <v>2016</v>
      </c>
      <c r="G1897" s="38">
        <f t="shared" ref="G1897" ca="1" si="3763">VLOOKUP(INDIRECT(CHAR(39)&amp;$A1897&amp;CHAR(39)&amp;"!r2c"&amp;$C1897,0),variables,2,0)</f>
        <v>10815</v>
      </c>
      <c r="H1897" s="4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-1200837</v>
      </c>
    </row>
    <row r="1898" spans="1:8" x14ac:dyDescent="0.3">
      <c r="A1898" s="38" t="s">
        <v>289</v>
      </c>
      <c r="B1898" s="38">
        <f t="shared" si="3746"/>
        <v>19</v>
      </c>
      <c r="C1898" s="38">
        <f t="shared" si="3757"/>
        <v>77</v>
      </c>
      <c r="E1898" s="38">
        <f t="shared" ref="E1898" si="3764">plan_id</f>
        <v>1536</v>
      </c>
      <c r="F1898" s="38">
        <f t="shared" ca="1" si="3426"/>
        <v>2016</v>
      </c>
      <c r="G1898" s="38">
        <f t="shared" ref="G1898" ca="1" si="3765">VLOOKUP(INDIRECT(CHAR(39)&amp;$A1898&amp;CHAR(39)&amp;"!r2c"&amp;$C1898,0),variables,2,0)</f>
        <v>10816</v>
      </c>
      <c r="H1898" s="4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-41416418</v>
      </c>
    </row>
    <row r="1899" spans="1:8" x14ac:dyDescent="0.3">
      <c r="A1899" s="38" t="s">
        <v>289</v>
      </c>
      <c r="B1899" s="38">
        <f t="shared" si="3746"/>
        <v>19</v>
      </c>
      <c r="C1899" s="38">
        <f t="shared" si="3757"/>
        <v>78</v>
      </c>
      <c r="E1899" s="38">
        <f t="shared" ref="E1899" si="3766">plan_id</f>
        <v>1536</v>
      </c>
      <c r="F1899" s="38">
        <f t="shared" ca="1" si="3426"/>
        <v>2016</v>
      </c>
      <c r="G1899" s="38">
        <f t="shared" ref="G1899" ca="1" si="3767">VLOOKUP(INDIRECT(CHAR(39)&amp;$A1899&amp;CHAR(39)&amp;"!r2c"&amp;$C1899,0),variables,2,0)</f>
        <v>10817</v>
      </c>
      <c r="H1899" s="4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38" t="s">
        <v>289</v>
      </c>
      <c r="B1900" s="38">
        <f t="shared" si="3746"/>
        <v>19</v>
      </c>
      <c r="C1900" s="38">
        <f t="shared" si="3757"/>
        <v>79</v>
      </c>
      <c r="E1900" s="38">
        <f t="shared" ref="E1900" si="3768">plan_id</f>
        <v>1536</v>
      </c>
      <c r="F1900" s="38">
        <f t="shared" ca="1" si="3426"/>
        <v>2016</v>
      </c>
      <c r="G1900" s="38">
        <f t="shared" ref="G1900" ca="1" si="3769">VLOOKUP(INDIRECT(CHAR(39)&amp;$A1900&amp;CHAR(39)&amp;"!r2c"&amp;$C1900,0),variables,2,0)</f>
        <v>10818</v>
      </c>
      <c r="H1900" s="4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56659895</v>
      </c>
    </row>
    <row r="1901" spans="1:8" x14ac:dyDescent="0.3">
      <c r="A1901" s="38" t="s">
        <v>289</v>
      </c>
      <c r="B1901" s="38">
        <f t="shared" si="3746"/>
        <v>19</v>
      </c>
      <c r="C1901" s="38">
        <f t="shared" si="3757"/>
        <v>80</v>
      </c>
      <c r="E1901" s="38">
        <f t="shared" ref="E1901" si="3770">plan_id</f>
        <v>1536</v>
      </c>
      <c r="F1901" s="38">
        <f t="shared" ca="1" si="3426"/>
        <v>2016</v>
      </c>
      <c r="G1901" s="38">
        <f t="shared" ref="G1901" ca="1" si="3771">VLOOKUP(INDIRECT(CHAR(39)&amp;$A1901&amp;CHAR(39)&amp;"!r2c"&amp;$C1901,0),variables,2,0)</f>
        <v>10819</v>
      </c>
      <c r="H1901" s="4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8" t="s">
        <v>289</v>
      </c>
      <c r="B1902" s="38">
        <f t="shared" si="3746"/>
        <v>19</v>
      </c>
      <c r="C1902" s="38">
        <f t="shared" si="3757"/>
        <v>81</v>
      </c>
      <c r="E1902" s="38">
        <f t="shared" ref="E1902" si="3772">plan_id</f>
        <v>1536</v>
      </c>
      <c r="F1902" s="38">
        <f t="shared" ca="1" si="3426"/>
        <v>2016</v>
      </c>
      <c r="G1902" s="38">
        <f t="shared" ref="G1902" ca="1" si="3773">VLOOKUP(INDIRECT(CHAR(39)&amp;$A1902&amp;CHAR(39)&amp;"!r2c"&amp;$C1902,0),variables,2,0)</f>
        <v>10820</v>
      </c>
      <c r="H1902" s="4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-328363</v>
      </c>
    </row>
    <row r="1903" spans="1:8" x14ac:dyDescent="0.3">
      <c r="A1903" s="38" t="s">
        <v>289</v>
      </c>
      <c r="B1903" s="38">
        <f t="shared" si="3746"/>
        <v>19</v>
      </c>
      <c r="C1903" s="38">
        <f t="shared" si="3757"/>
        <v>82</v>
      </c>
      <c r="E1903" s="38">
        <f t="shared" ref="E1903" si="3774">plan_id</f>
        <v>1536</v>
      </c>
      <c r="F1903" s="38">
        <f t="shared" ca="1" si="3426"/>
        <v>2016</v>
      </c>
      <c r="G1903" s="38">
        <f t="shared" ref="G1903" ca="1" si="3775">VLOOKUP(INDIRECT(CHAR(39)&amp;$A1903&amp;CHAR(39)&amp;"!r2c"&amp;$C1903,0),variables,2,0)</f>
        <v>10821</v>
      </c>
      <c r="H1903" s="4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38" t="s">
        <v>289</v>
      </c>
      <c r="B1904" s="38">
        <f t="shared" si="3746"/>
        <v>19</v>
      </c>
      <c r="C1904" s="38">
        <f t="shared" si="3757"/>
        <v>83</v>
      </c>
      <c r="E1904" s="38">
        <f t="shared" ref="E1904" si="3776">plan_id</f>
        <v>1536</v>
      </c>
      <c r="F1904" s="38">
        <f t="shared" ca="1" si="3426"/>
        <v>2016</v>
      </c>
      <c r="G1904" s="38">
        <f t="shared" ref="G1904" ca="1" si="3777">VLOOKUP(INDIRECT(CHAR(39)&amp;$A1904&amp;CHAR(39)&amp;"!r2c"&amp;$C1904,0),variables,2,0)</f>
        <v>10822</v>
      </c>
      <c r="H1904" s="4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38" t="s">
        <v>289</v>
      </c>
      <c r="B1905" s="38">
        <f t="shared" si="3746"/>
        <v>19</v>
      </c>
      <c r="C1905" s="38">
        <f t="shared" si="3757"/>
        <v>84</v>
      </c>
      <c r="E1905" s="38">
        <f t="shared" ref="E1905" si="3778">plan_id</f>
        <v>1536</v>
      </c>
      <c r="F1905" s="38">
        <f t="shared" ca="1" si="3426"/>
        <v>2016</v>
      </c>
      <c r="G1905" s="38">
        <f t="shared" ref="G1905" ca="1" si="3779">VLOOKUP(INDIRECT(CHAR(39)&amp;$A1905&amp;CHAR(39)&amp;"!r2c"&amp;$C1905,0),variables,2,0)</f>
        <v>10829</v>
      </c>
      <c r="H1905" s="4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107470230</v>
      </c>
    </row>
    <row r="1906" spans="1:8" x14ac:dyDescent="0.3">
      <c r="A1906" s="38" t="s">
        <v>289</v>
      </c>
      <c r="B1906" s="38">
        <f t="shared" si="3746"/>
        <v>19</v>
      </c>
      <c r="C1906" s="38">
        <f t="shared" si="3757"/>
        <v>85</v>
      </c>
      <c r="E1906" s="38">
        <f t="shared" ref="E1906" si="3780">plan_id</f>
        <v>1536</v>
      </c>
      <c r="F1906" s="38">
        <f t="shared" ca="1" si="3426"/>
        <v>2016</v>
      </c>
      <c r="G1906" s="38">
        <f t="shared" ref="G1906" ca="1" si="3781">VLOOKUP(INDIRECT(CHAR(39)&amp;$A1906&amp;CHAR(39)&amp;"!r2c"&amp;$C1906,0),variables,2,0)</f>
        <v>10823</v>
      </c>
      <c r="H1906" s="4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173092643</v>
      </c>
    </row>
    <row r="1907" spans="1:8" x14ac:dyDescent="0.3">
      <c r="A1907" s="38" t="s">
        <v>289</v>
      </c>
      <c r="B1907" s="38">
        <f t="shared" si="3746"/>
        <v>19</v>
      </c>
      <c r="C1907" s="38">
        <f t="shared" si="3757"/>
        <v>86</v>
      </c>
      <c r="E1907" s="38">
        <f t="shared" ref="E1907" si="3782">plan_id</f>
        <v>1536</v>
      </c>
      <c r="F1907" s="38">
        <f t="shared" ca="1" si="3426"/>
        <v>2016</v>
      </c>
      <c r="G1907" s="38">
        <f t="shared" ref="G1907" ca="1" si="3783">VLOOKUP(INDIRECT(CHAR(39)&amp;$A1907&amp;CHAR(39)&amp;"!r2c"&amp;$C1907,0),variables,2,0)</f>
        <v>10798</v>
      </c>
      <c r="H1907" s="4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8" t="s">
        <v>289</v>
      </c>
      <c r="B1908" s="38">
        <f t="shared" si="3746"/>
        <v>19</v>
      </c>
      <c r="C1908" s="38">
        <f t="shared" si="3757"/>
        <v>87</v>
      </c>
      <c r="E1908" s="38">
        <f t="shared" ref="E1908" si="3784">plan_id</f>
        <v>1536</v>
      </c>
      <c r="F1908" s="38">
        <f t="shared" ca="1" si="3426"/>
        <v>2016</v>
      </c>
      <c r="G1908" s="38">
        <f t="shared" ref="G1908" ca="1" si="3785">VLOOKUP(INDIRECT(CHAR(39)&amp;$A1908&amp;CHAR(39)&amp;"!r2c"&amp;$C1908,0),variables,2,0)</f>
        <v>10799</v>
      </c>
      <c r="H1908" s="4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38" t="s">
        <v>289</v>
      </c>
      <c r="B1909" s="38">
        <f t="shared" si="3746"/>
        <v>19</v>
      </c>
      <c r="C1909" s="38">
        <f t="shared" si="3757"/>
        <v>88</v>
      </c>
      <c r="E1909" s="38">
        <f t="shared" ref="E1909" si="3786">plan_id</f>
        <v>1536</v>
      </c>
      <c r="F1909" s="38">
        <f t="shared" ca="1" si="3426"/>
        <v>2016</v>
      </c>
      <c r="G1909" s="38">
        <f t="shared" ref="G1909" ca="1" si="3787">VLOOKUP(INDIRECT(CHAR(39)&amp;$A1909&amp;CHAR(39)&amp;"!r2c"&amp;$C1909,0),variables,2,0)</f>
        <v>10800</v>
      </c>
      <c r="H1909" s="4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38" t="s">
        <v>289</v>
      </c>
      <c r="B1910" s="38">
        <f t="shared" si="3746"/>
        <v>19</v>
      </c>
      <c r="C1910" s="38">
        <f t="shared" si="3757"/>
        <v>89</v>
      </c>
      <c r="E1910" s="38">
        <f t="shared" ref="E1910" si="3788">plan_id</f>
        <v>1536</v>
      </c>
      <c r="F1910" s="38">
        <f t="shared" ca="1" si="3426"/>
        <v>2016</v>
      </c>
      <c r="G1910" s="38">
        <f t="shared" ref="G1910" ca="1" si="3789">VLOOKUP(INDIRECT(CHAR(39)&amp;$A1910&amp;CHAR(39)&amp;"!r2c"&amp;$C1910,0),variables,2,0)</f>
        <v>10824</v>
      </c>
      <c r="H1910" s="4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38" t="s">
        <v>289</v>
      </c>
      <c r="B1911" s="38">
        <f t="shared" si="3746"/>
        <v>19</v>
      </c>
      <c r="C1911" s="38">
        <f t="shared" si="3757"/>
        <v>90</v>
      </c>
      <c r="E1911" s="38">
        <f t="shared" ref="E1911" si="3790">plan_id</f>
        <v>1536</v>
      </c>
      <c r="F1911" s="38">
        <f t="shared" ca="1" si="3426"/>
        <v>2016</v>
      </c>
      <c r="G1911" s="38">
        <f t="shared" ref="G1911" ca="1" si="3791">VLOOKUP(INDIRECT(CHAR(39)&amp;$A1911&amp;CHAR(39)&amp;"!r2c"&amp;$C1911,0),variables,2,0)</f>
        <v>10825</v>
      </c>
      <c r="H1911" s="4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8" t="s">
        <v>289</v>
      </c>
      <c r="B1912" s="38">
        <f t="shared" si="3746"/>
        <v>19</v>
      </c>
      <c r="C1912" s="38">
        <f t="shared" si="3757"/>
        <v>91</v>
      </c>
      <c r="E1912" s="38">
        <f t="shared" ref="E1912" si="3792">plan_id</f>
        <v>1536</v>
      </c>
      <c r="F1912" s="38">
        <f t="shared" ca="1" si="3426"/>
        <v>2016</v>
      </c>
      <c r="G1912" s="38">
        <f t="shared" ref="G1912" ca="1" si="3793">VLOOKUP(INDIRECT(CHAR(39)&amp;$A1912&amp;CHAR(39)&amp;"!r2c"&amp;$C1912,0),variables,2,0)</f>
        <v>10826</v>
      </c>
      <c r="H1912" s="4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89522877</v>
      </c>
    </row>
    <row r="1913" spans="1:8" x14ac:dyDescent="0.3">
      <c r="A1913" s="38" t="s">
        <v>289</v>
      </c>
      <c r="B1913" s="38">
        <f t="shared" si="3746"/>
        <v>19</v>
      </c>
      <c r="C1913" s="38">
        <f t="shared" si="3757"/>
        <v>92</v>
      </c>
      <c r="E1913" s="38">
        <f t="shared" ref="E1913" si="3794">plan_id</f>
        <v>1536</v>
      </c>
      <c r="F1913" s="38">
        <f t="shared" ca="1" si="3426"/>
        <v>2016</v>
      </c>
      <c r="G1913" s="38">
        <f t="shared" ref="G1913" ca="1" si="3795">VLOOKUP(INDIRECT(CHAR(39)&amp;$A1913&amp;CHAR(39)&amp;"!r2c"&amp;$C1913,0),variables,2,0)</f>
        <v>10828</v>
      </c>
      <c r="H1913" s="4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8" t="s">
        <v>289</v>
      </c>
      <c r="B1914" s="38">
        <f t="shared" si="3746"/>
        <v>19</v>
      </c>
      <c r="C1914" s="38">
        <f t="shared" si="3757"/>
        <v>93</v>
      </c>
      <c r="E1914" s="38">
        <f t="shared" ref="E1914" si="3796">plan_id</f>
        <v>1536</v>
      </c>
      <c r="F1914" s="38">
        <f t="shared" ca="1" si="3426"/>
        <v>2016</v>
      </c>
      <c r="G1914" s="38">
        <f t="shared" ref="G1914" ca="1" si="3797">VLOOKUP(INDIRECT(CHAR(39)&amp;$A1914&amp;CHAR(39)&amp;"!r2c"&amp;$C1914,0),variables,2,0)</f>
        <v>10827</v>
      </c>
      <c r="H1914" s="4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31790161</v>
      </c>
    </row>
    <row r="1915" spans="1:8" x14ac:dyDescent="0.3">
      <c r="A1915" s="38" t="s">
        <v>289</v>
      </c>
      <c r="B1915" s="38">
        <f t="shared" ref="B1915:B1978" si="3798">B1850+1</f>
        <v>20</v>
      </c>
      <c r="C1915" s="38">
        <f t="shared" si="3757"/>
        <v>3</v>
      </c>
      <c r="E1915" s="38">
        <f t="shared" ref="E1915" si="3799">plan_id</f>
        <v>1536</v>
      </c>
      <c r="F1915" s="38">
        <f t="shared" ca="1" si="3426"/>
        <v>2017</v>
      </c>
      <c r="G1915" s="38">
        <f t="shared" ref="G1915" ca="1" si="3800">VLOOKUP(INDIRECT(CHAR(39)&amp;$A1915&amp;CHAR(39)&amp;"!r2c"&amp;$C1915,0),variables,2,0)</f>
        <v>10703</v>
      </c>
      <c r="H1915" s="4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38" t="s">
        <v>289</v>
      </c>
      <c r="B1916" s="38">
        <f t="shared" si="3798"/>
        <v>20</v>
      </c>
      <c r="C1916" s="38">
        <f t="shared" si="3757"/>
        <v>4</v>
      </c>
      <c r="E1916" s="38">
        <f t="shared" ref="E1916" si="3801">plan_id</f>
        <v>1536</v>
      </c>
      <c r="F1916" s="38">
        <f t="shared" ca="1" si="3426"/>
        <v>2017</v>
      </c>
      <c r="G1916" s="38">
        <f t="shared" ref="G1916" ca="1" si="3802">VLOOKUP(INDIRECT(CHAR(39)&amp;$A1916&amp;CHAR(39)&amp;"!r2c"&amp;$C1916,0),variables,2,0)</f>
        <v>10845</v>
      </c>
      <c r="H1916" s="41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 Roeder Smith &amp; Company</v>
      </c>
    </row>
    <row r="1917" spans="1:8" x14ac:dyDescent="0.3">
      <c r="A1917" s="38" t="s">
        <v>289</v>
      </c>
      <c r="B1917" s="38">
        <f t="shared" si="3798"/>
        <v>20</v>
      </c>
      <c r="C1917" s="38">
        <f t="shared" si="3757"/>
        <v>5</v>
      </c>
      <c r="E1917" s="38">
        <f t="shared" ref="E1917" si="3803">plan_id</f>
        <v>1536</v>
      </c>
      <c r="F1917" s="38">
        <f t="shared" ca="1" si="3426"/>
        <v>2017</v>
      </c>
      <c r="G1917" s="38">
        <f t="shared" ref="G1917" ca="1" si="3804">VLOOKUP(INDIRECT(CHAR(39)&amp;$A1917&amp;CHAR(39)&amp;"!r2c"&amp;$C1917,0),variables,2,0)</f>
        <v>10924</v>
      </c>
      <c r="H1917" s="4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0.1103</v>
      </c>
    </row>
    <row r="1918" spans="1:8" x14ac:dyDescent="0.3">
      <c r="A1918" s="38" t="s">
        <v>289</v>
      </c>
      <c r="B1918" s="38">
        <f t="shared" si="3798"/>
        <v>20</v>
      </c>
      <c r="C1918" s="38">
        <f t="shared" si="3757"/>
        <v>6</v>
      </c>
      <c r="E1918" s="38">
        <f t="shared" ref="E1918" si="3805">plan_id</f>
        <v>1536</v>
      </c>
      <c r="F1918" s="38">
        <f t="shared" ca="1" si="3426"/>
        <v>2017</v>
      </c>
      <c r="G1918" s="38">
        <f t="shared" ref="G1918" ca="1" si="3806">VLOOKUP(INDIRECT(CHAR(39)&amp;$A1918&amp;CHAR(39)&amp;"!r2c"&amp;$C1918,0),variables,2,0)</f>
        <v>10925</v>
      </c>
      <c r="H1918" s="4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4.07E-2</v>
      </c>
    </row>
    <row r="1919" spans="1:8" x14ac:dyDescent="0.3">
      <c r="A1919" s="38" t="s">
        <v>289</v>
      </c>
      <c r="B1919" s="38">
        <f t="shared" si="3798"/>
        <v>20</v>
      </c>
      <c r="C1919" s="38">
        <f t="shared" si="3757"/>
        <v>7</v>
      </c>
      <c r="E1919" s="38">
        <f t="shared" ref="E1919" si="3807">plan_id</f>
        <v>1536</v>
      </c>
      <c r="F1919" s="38">
        <f t="shared" ca="1" si="3426"/>
        <v>2017</v>
      </c>
      <c r="G1919" s="38">
        <f t="shared" ref="G1919" ca="1" si="3808">VLOOKUP(INDIRECT(CHAR(39)&amp;$A1919&amp;CHAR(39)&amp;"!r2c"&amp;$C1919,0),variables,2,0)</f>
        <v>10926</v>
      </c>
      <c r="H1919" s="4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6.9599999999999995E-2</v>
      </c>
    </row>
    <row r="1920" spans="1:8" x14ac:dyDescent="0.3">
      <c r="A1920" s="38" t="s">
        <v>289</v>
      </c>
      <c r="B1920" s="38">
        <f t="shared" si="3798"/>
        <v>20</v>
      </c>
      <c r="C1920" s="38">
        <f t="shared" si="3757"/>
        <v>8</v>
      </c>
      <c r="E1920" s="38">
        <f t="shared" ref="E1920" si="3809">plan_id</f>
        <v>1536</v>
      </c>
      <c r="F1920" s="38">
        <f t="shared" ca="1" si="3426"/>
        <v>2017</v>
      </c>
      <c r="G1920" s="38">
        <f t="shared" ref="G1920" ca="1" si="3810">VLOOKUP(INDIRECT(CHAR(39)&amp;$A1920&amp;CHAR(39)&amp;"!r2c"&amp;$C1920,0),variables,2,0)</f>
        <v>10704</v>
      </c>
      <c r="H1920" s="4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79382308</v>
      </c>
    </row>
    <row r="1921" spans="1:8" x14ac:dyDescent="0.3">
      <c r="A1921" s="38" t="s">
        <v>289</v>
      </c>
      <c r="B1921" s="38">
        <f t="shared" si="3798"/>
        <v>20</v>
      </c>
      <c r="C1921" s="38">
        <f t="shared" si="3757"/>
        <v>9</v>
      </c>
      <c r="E1921" s="38">
        <f t="shared" ref="E1921" si="3811">plan_id</f>
        <v>1536</v>
      </c>
      <c r="F1921" s="38">
        <f t="shared" ca="1" si="3426"/>
        <v>2017</v>
      </c>
      <c r="G1921" s="38">
        <f t="shared" ref="G1921" ca="1" si="3812">VLOOKUP(INDIRECT(CHAR(39)&amp;$A1921&amp;CHAR(39)&amp;"!r2c"&amp;$C1921,0),variables,2,0)</f>
        <v>10928</v>
      </c>
      <c r="H1921" s="4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6.9800000000000001E-2</v>
      </c>
    </row>
    <row r="1922" spans="1:8" x14ac:dyDescent="0.3">
      <c r="A1922" s="38" t="s">
        <v>289</v>
      </c>
      <c r="B1922" s="38">
        <f t="shared" si="3798"/>
        <v>20</v>
      </c>
      <c r="C1922" s="38">
        <f t="shared" si="3757"/>
        <v>10</v>
      </c>
      <c r="E1922" s="38">
        <f t="shared" ref="E1922" si="3813">plan_id</f>
        <v>1536</v>
      </c>
      <c r="F1922" s="38">
        <f t="shared" ca="1" si="3426"/>
        <v>2017</v>
      </c>
      <c r="G1922" s="38">
        <f t="shared" ref="G1922" ca="1" si="3814">VLOOKUP(INDIRECT(CHAR(39)&amp;$A1922&amp;CHAR(39)&amp;"!r2c"&amp;$C1922,0),variables,2,0)</f>
        <v>10929</v>
      </c>
      <c r="H1922" s="4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6.9800000000000001E-2</v>
      </c>
    </row>
    <row r="1923" spans="1:8" x14ac:dyDescent="0.3">
      <c r="A1923" s="38" t="s">
        <v>289</v>
      </c>
      <c r="B1923" s="38">
        <f t="shared" si="3798"/>
        <v>20</v>
      </c>
      <c r="C1923" s="38">
        <f t="shared" si="3757"/>
        <v>11</v>
      </c>
      <c r="E1923" s="38">
        <f t="shared" ref="E1923" si="3815">plan_id</f>
        <v>1536</v>
      </c>
      <c r="F1923" s="38">
        <f t="shared" ca="1" si="3426"/>
        <v>2017</v>
      </c>
      <c r="G1923" s="38">
        <f t="shared" ref="G1923" ca="1" si="3816">VLOOKUP(INDIRECT(CHAR(39)&amp;$A1923&amp;CHAR(39)&amp;"!r2c"&amp;$C1923,0),variables,2,0)</f>
        <v>10930</v>
      </c>
      <c r="H1923" s="4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8" t="s">
        <v>289</v>
      </c>
      <c r="B1924" s="38">
        <f t="shared" si="3798"/>
        <v>20</v>
      </c>
      <c r="C1924" s="38">
        <f t="shared" si="3757"/>
        <v>12</v>
      </c>
      <c r="E1924" s="38">
        <f t="shared" ref="E1924" si="3817">plan_id</f>
        <v>1536</v>
      </c>
      <c r="F1924" s="38">
        <f t="shared" ca="1" si="3426"/>
        <v>2017</v>
      </c>
      <c r="G1924" s="38">
        <f t="shared" ref="G1924" ca="1" si="3818">VLOOKUP(INDIRECT(CHAR(39)&amp;$A1924&amp;CHAR(39)&amp;"!r2c"&amp;$C1924,0),variables,2,0)</f>
        <v>10705</v>
      </c>
      <c r="H1924" s="4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76007456</v>
      </c>
    </row>
    <row r="1925" spans="1:8" x14ac:dyDescent="0.3">
      <c r="A1925" s="38" t="s">
        <v>289</v>
      </c>
      <c r="B1925" s="38">
        <f t="shared" si="3798"/>
        <v>20</v>
      </c>
      <c r="C1925" s="38">
        <f t="shared" si="3757"/>
        <v>13</v>
      </c>
      <c r="E1925" s="38">
        <f t="shared" ref="E1925" si="3819">plan_id</f>
        <v>1536</v>
      </c>
      <c r="F1925" s="38">
        <f t="shared" ca="1" si="3426"/>
        <v>2017</v>
      </c>
      <c r="G1925" s="38">
        <f t="shared" ref="G1925" ca="1" si="3820">VLOOKUP(INDIRECT(CHAR(39)&amp;$A1925&amp;CHAR(39)&amp;"!r2c"&amp;$C1925,0),variables,2,0)</f>
        <v>10842</v>
      </c>
      <c r="H1925" s="4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78933571</v>
      </c>
    </row>
    <row r="1926" spans="1:8" x14ac:dyDescent="0.3">
      <c r="A1926" s="38" t="s">
        <v>289</v>
      </c>
      <c r="B1926" s="38">
        <f t="shared" si="3798"/>
        <v>20</v>
      </c>
      <c r="C1926" s="38">
        <f t="shared" si="3757"/>
        <v>14</v>
      </c>
      <c r="E1926" s="38">
        <f t="shared" ref="E1926" si="3821">plan_id</f>
        <v>1536</v>
      </c>
      <c r="F1926" s="38">
        <f t="shared" ca="1" si="3426"/>
        <v>2017</v>
      </c>
      <c r="G1926" s="38">
        <f t="shared" ref="G1926" ca="1" si="3822">VLOOKUP(INDIRECT(CHAR(39)&amp;$A1926&amp;CHAR(39)&amp;"!r2c"&amp;$C1926,0),variables,2,0)</f>
        <v>10843</v>
      </c>
      <c r="H1926" s="4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7.2700000000000001E-2</v>
      </c>
    </row>
    <row r="1927" spans="1:8" x14ac:dyDescent="0.3">
      <c r="A1927" s="38" t="s">
        <v>289</v>
      </c>
      <c r="B1927" s="38">
        <f t="shared" si="3798"/>
        <v>20</v>
      </c>
      <c r="C1927" s="38">
        <f t="shared" si="3757"/>
        <v>15</v>
      </c>
      <c r="E1927" s="38">
        <f t="shared" ref="E1927" si="3823">plan_id</f>
        <v>1536</v>
      </c>
      <c r="F1927" s="38">
        <f t="shared" ca="1" si="3426"/>
        <v>2017</v>
      </c>
      <c r="G1927" s="38">
        <f t="shared" ref="G1927" ca="1" si="3824">VLOOKUP(INDIRECT(CHAR(39)&amp;$A1927&amp;CHAR(39)&amp;"!r2c"&amp;$C1927,0),variables,2,0)</f>
        <v>10931</v>
      </c>
      <c r="H1927" s="4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8" t="s">
        <v>289</v>
      </c>
      <c r="B1928" s="38">
        <f t="shared" si="3798"/>
        <v>20</v>
      </c>
      <c r="C1928" s="38">
        <f t="shared" si="3757"/>
        <v>16</v>
      </c>
      <c r="E1928" s="38">
        <f t="shared" ref="E1928" si="3825">plan_id</f>
        <v>1536</v>
      </c>
      <c r="F1928" s="38">
        <f t="shared" ca="1" si="3426"/>
        <v>2017</v>
      </c>
      <c r="G1928" s="38">
        <f t="shared" ref="G1928" ca="1" si="3826">VLOOKUP(INDIRECT(CHAR(39)&amp;$A1928&amp;CHAR(39)&amp;"!r2c"&amp;$C1928,0),variables,2,0)</f>
        <v>10932</v>
      </c>
      <c r="H1928" s="4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8" t="s">
        <v>289</v>
      </c>
      <c r="B1929" s="38">
        <f t="shared" si="3798"/>
        <v>20</v>
      </c>
      <c r="C1929" s="38">
        <f t="shared" si="3757"/>
        <v>17</v>
      </c>
      <c r="E1929" s="38">
        <f t="shared" ref="E1929" si="3827">plan_id</f>
        <v>1536</v>
      </c>
      <c r="F1929" s="38">
        <f t="shared" ca="1" si="3426"/>
        <v>2017</v>
      </c>
      <c r="G1929" s="38">
        <f t="shared" ref="G1929" ca="1" si="3828">VLOOKUP(INDIRECT(CHAR(39)&amp;$A1929&amp;CHAR(39)&amp;"!r2c"&amp;$C1929,0),variables,2,0)</f>
        <v>10933</v>
      </c>
      <c r="H1929" s="4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0.1105</v>
      </c>
    </row>
    <row r="1930" spans="1:8" x14ac:dyDescent="0.3">
      <c r="A1930" s="38" t="s">
        <v>289</v>
      </c>
      <c r="B1930" s="38">
        <f t="shared" si="3798"/>
        <v>20</v>
      </c>
      <c r="C1930" s="38">
        <f t="shared" si="3757"/>
        <v>18</v>
      </c>
      <c r="E1930" s="38">
        <f t="shared" ref="E1930" si="3829">plan_id</f>
        <v>1536</v>
      </c>
      <c r="F1930" s="38">
        <f t="shared" ca="1" si="3426"/>
        <v>2017</v>
      </c>
      <c r="G1930" s="38">
        <f t="shared" ref="G1930" ca="1" si="3830">VLOOKUP(INDIRECT(CHAR(39)&amp;$A1930&amp;CHAR(39)&amp;"!r2c"&amp;$C1930,0),variables,2,0)</f>
        <v>10934</v>
      </c>
      <c r="H1930" s="4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6.9599999999999995E-2</v>
      </c>
    </row>
    <row r="1931" spans="1:8" x14ac:dyDescent="0.3">
      <c r="A1931" s="38" t="s">
        <v>289</v>
      </c>
      <c r="B1931" s="38">
        <f t="shared" si="3798"/>
        <v>20</v>
      </c>
      <c r="C1931" s="38">
        <f t="shared" si="3757"/>
        <v>19</v>
      </c>
      <c r="E1931" s="38">
        <f t="shared" ref="E1931" si="3831">plan_id</f>
        <v>1536</v>
      </c>
      <c r="F1931" s="38">
        <f t="shared" ca="1" si="3426"/>
        <v>2017</v>
      </c>
      <c r="G1931" s="38">
        <f t="shared" ref="G1931" ca="1" si="3832">VLOOKUP(INDIRECT(CHAR(39)&amp;$A1931&amp;CHAR(39)&amp;"!r2c"&amp;$C1931,0),variables,2,0)</f>
        <v>10935</v>
      </c>
      <c r="H1931" s="41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38" t="s">
        <v>289</v>
      </c>
      <c r="B1932" s="38">
        <f t="shared" si="3798"/>
        <v>20</v>
      </c>
      <c r="C1932" s="38">
        <f t="shared" si="3757"/>
        <v>20</v>
      </c>
      <c r="E1932" s="38">
        <f t="shared" ref="E1932" si="3833">plan_id</f>
        <v>1536</v>
      </c>
      <c r="F1932" s="38">
        <f t="shared" ca="1" si="3426"/>
        <v>2017</v>
      </c>
      <c r="G1932" s="38">
        <f t="shared" ref="G1932" ca="1" si="3834">VLOOKUP(INDIRECT(CHAR(39)&amp;$A1932&amp;CHAR(39)&amp;"!r2c"&amp;$C1932,0),variables,2,0)</f>
        <v>10937</v>
      </c>
      <c r="H1932" s="4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8" t="s">
        <v>289</v>
      </c>
      <c r="B1933" s="38">
        <f t="shared" si="3798"/>
        <v>20</v>
      </c>
      <c r="C1933" s="38">
        <f t="shared" si="3757"/>
        <v>21</v>
      </c>
      <c r="E1933" s="38">
        <f t="shared" ref="E1933" si="3835">plan_id</f>
        <v>1536</v>
      </c>
      <c r="F1933" s="38">
        <f t="shared" ca="1" si="3426"/>
        <v>2017</v>
      </c>
      <c r="G1933" s="38">
        <f t="shared" ref="G1933" ca="1" si="3836">VLOOKUP(INDIRECT(CHAR(39)&amp;$A1933&amp;CHAR(39)&amp;"!r2c"&amp;$C1933,0),variables,2,0)</f>
        <v>10938</v>
      </c>
      <c r="H1933" s="4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8" t="s">
        <v>289</v>
      </c>
      <c r="B1934" s="38">
        <f t="shared" si="3798"/>
        <v>20</v>
      </c>
      <c r="C1934" s="38">
        <f t="shared" si="3757"/>
        <v>22</v>
      </c>
      <c r="E1934" s="38">
        <f t="shared" ref="E1934" si="3837">plan_id</f>
        <v>1536</v>
      </c>
      <c r="F1934" s="38">
        <f t="shared" ca="1" si="3426"/>
        <v>2017</v>
      </c>
      <c r="G1934" s="38">
        <f t="shared" ref="G1934" ca="1" si="3838">VLOOKUP(INDIRECT(CHAR(39)&amp;$A1934&amp;CHAR(39)&amp;"!r2c"&amp;$C1934,0),variables,2,0)</f>
        <v>11007</v>
      </c>
      <c r="H1934" s="4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Main System,National Guard and law enforcement:2% of FAC times service; Judges:3.5% of FAC for first 10 yrs of service,2.8%-next 10 yrs,1.25% - excess of 20 yrs</v>
      </c>
    </row>
    <row r="1935" spans="1:8" x14ac:dyDescent="0.3">
      <c r="A1935" s="38" t="s">
        <v>289</v>
      </c>
      <c r="B1935" s="38">
        <f t="shared" si="3798"/>
        <v>20</v>
      </c>
      <c r="C1935" s="38">
        <f t="shared" si="3757"/>
        <v>23</v>
      </c>
      <c r="E1935" s="38">
        <f t="shared" ref="E1935" si="3839">plan_id</f>
        <v>1536</v>
      </c>
      <c r="F1935" s="38">
        <f t="shared" ca="1" si="3426"/>
        <v>2017</v>
      </c>
      <c r="G1935" s="38">
        <f t="shared" ref="G1935" ca="1" si="3840">VLOOKUP(INDIRECT(CHAR(39)&amp;$A1935&amp;CHAR(39)&amp;"!r2c"&amp;$C1935,0),variables,2,0)</f>
        <v>10941</v>
      </c>
      <c r="H1935" s="41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</v>
      </c>
    </row>
    <row r="1936" spans="1:8" x14ac:dyDescent="0.3">
      <c r="A1936" s="38" t="s">
        <v>289</v>
      </c>
      <c r="B1936" s="38">
        <f t="shared" si="3798"/>
        <v>20</v>
      </c>
      <c r="C1936" s="38">
        <f t="shared" si="3757"/>
        <v>24</v>
      </c>
      <c r="E1936" s="38">
        <f t="shared" ref="E1936" si="3841">plan_id</f>
        <v>1536</v>
      </c>
      <c r="F1936" s="38">
        <f t="shared" ca="1" si="3426"/>
        <v>2017</v>
      </c>
      <c r="G1936" s="38">
        <f t="shared" ref="G1936" ca="1" si="3842">VLOOKUP(INDIRECT(CHAR(39)&amp;$A1936&amp;CHAR(39)&amp;"!r2c"&amp;$C1936,0),variables,2,0)</f>
        <v>10942</v>
      </c>
      <c r="H1936" s="41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38" t="s">
        <v>289</v>
      </c>
      <c r="B1937" s="38">
        <f t="shared" si="3798"/>
        <v>20</v>
      </c>
      <c r="C1937" s="38">
        <f t="shared" si="3757"/>
        <v>25</v>
      </c>
      <c r="E1937" s="38">
        <f t="shared" ref="E1937" si="3843">plan_id</f>
        <v>1536</v>
      </c>
      <c r="F1937" s="38">
        <f t="shared" ca="1" si="3426"/>
        <v>2017</v>
      </c>
      <c r="G1937" s="38">
        <f t="shared" ref="G1937" ca="1" si="3844">VLOOKUP(INDIRECT(CHAR(39)&amp;$A1937&amp;CHAR(39)&amp;"!r2c"&amp;$C1937,0),variables,2,0)</f>
        <v>10701</v>
      </c>
      <c r="H1937" s="4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8" t="s">
        <v>289</v>
      </c>
      <c r="B1938" s="38">
        <f t="shared" si="3798"/>
        <v>20</v>
      </c>
      <c r="C1938" s="38">
        <f t="shared" si="3757"/>
        <v>26</v>
      </c>
      <c r="E1938" s="38">
        <f t="shared" ref="E1938" si="3845">plan_id</f>
        <v>1536</v>
      </c>
      <c r="F1938" s="38">
        <f t="shared" ca="1" si="3426"/>
        <v>2017</v>
      </c>
      <c r="G1938" s="38">
        <f t="shared" ref="G1938" ca="1" si="3846">VLOOKUP(INDIRECT(CHAR(39)&amp;$A1938&amp;CHAR(39)&amp;"!r2c"&amp;$C1938,0),variables,2,0)</f>
        <v>10702</v>
      </c>
      <c r="H1938" s="4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8" t="s">
        <v>289</v>
      </c>
      <c r="B1939" s="38">
        <f t="shared" si="3798"/>
        <v>20</v>
      </c>
      <c r="C1939" s="38">
        <f t="shared" si="3757"/>
        <v>27</v>
      </c>
      <c r="E1939" s="38">
        <f t="shared" ref="E1939" si="3847">plan_id</f>
        <v>1536</v>
      </c>
      <c r="F1939" s="38">
        <f t="shared" ca="1" si="3426"/>
        <v>2017</v>
      </c>
      <c r="G1939" s="38">
        <f t="shared" ref="G1939" ca="1" si="3848">VLOOKUP(INDIRECT(CHAR(39)&amp;$A1939&amp;CHAR(39)&amp;"!r2c"&amp;$C1939,0),variables,2,0)</f>
        <v>10943</v>
      </c>
      <c r="H1939" s="4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8" t="s">
        <v>289</v>
      </c>
      <c r="B1940" s="38">
        <f t="shared" si="3798"/>
        <v>20</v>
      </c>
      <c r="C1940" s="38">
        <f t="shared" si="3757"/>
        <v>28</v>
      </c>
      <c r="E1940" s="38">
        <f t="shared" ref="E1940" si="3849">plan_id</f>
        <v>1536</v>
      </c>
      <c r="F1940" s="38">
        <f t="shared" ca="1" si="3426"/>
        <v>2017</v>
      </c>
      <c r="G1940" s="38">
        <f t="shared" ref="G1940" ca="1" si="3850">VLOOKUP(INDIRECT(CHAR(39)&amp;$A1940&amp;CHAR(39)&amp;"!r2c"&amp;$C1940,0),variables,2,0)</f>
        <v>10944</v>
      </c>
      <c r="H1940" s="41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38" t="s">
        <v>289</v>
      </c>
      <c r="B1941" s="38">
        <f t="shared" si="3798"/>
        <v>20</v>
      </c>
      <c r="C1941" s="38">
        <f t="shared" si="3757"/>
        <v>29</v>
      </c>
      <c r="E1941" s="38">
        <f t="shared" ref="E1941" si="3851">plan_id</f>
        <v>1536</v>
      </c>
      <c r="F1941" s="38">
        <f t="shared" ca="1" si="3426"/>
        <v>2017</v>
      </c>
      <c r="G1941" s="38">
        <f t="shared" ref="G1941" ca="1" si="3852">VLOOKUP(INDIRECT(CHAR(39)&amp;$A1941&amp;CHAR(39)&amp;"!r2c"&amp;$C1941,0),variables,2,0)</f>
        <v>10945</v>
      </c>
      <c r="H1941" s="4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38" t="s">
        <v>289</v>
      </c>
      <c r="B1942" s="38">
        <f t="shared" si="3798"/>
        <v>20</v>
      </c>
      <c r="C1942" s="38">
        <f t="shared" si="3757"/>
        <v>30</v>
      </c>
      <c r="E1942" s="38">
        <f t="shared" ref="E1942" si="3853">plan_id</f>
        <v>1536</v>
      </c>
      <c r="F1942" s="38">
        <f t="shared" ca="1" si="3426"/>
        <v>2017</v>
      </c>
      <c r="G1942" s="38">
        <f t="shared" ref="G1942" ca="1" si="3854">VLOOKUP(INDIRECT(CHAR(39)&amp;$A1942&amp;CHAR(39)&amp;"!r2c"&amp;$C1942,0),variables,2,0)</f>
        <v>10947</v>
      </c>
      <c r="H1942" s="4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8" t="s">
        <v>289</v>
      </c>
      <c r="B1943" s="38">
        <f t="shared" si="3798"/>
        <v>20</v>
      </c>
      <c r="C1943" s="38">
        <f t="shared" si="3757"/>
        <v>31</v>
      </c>
      <c r="E1943" s="38">
        <f t="shared" ref="E1943" si="3855">plan_id</f>
        <v>1536</v>
      </c>
      <c r="F1943" s="38">
        <f t="shared" ca="1" si="3426"/>
        <v>2017</v>
      </c>
      <c r="G1943" s="38">
        <f t="shared" ref="G1943" ca="1" si="3856">VLOOKUP(INDIRECT(CHAR(39)&amp;$A1943&amp;CHAR(39)&amp;"!r2c"&amp;$C1943,0),variables,2,0)</f>
        <v>10948</v>
      </c>
      <c r="H1943" s="41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38" t="s">
        <v>289</v>
      </c>
      <c r="B1944" s="38">
        <f t="shared" si="3798"/>
        <v>20</v>
      </c>
      <c r="C1944" s="38">
        <f t="shared" si="3757"/>
        <v>32</v>
      </c>
      <c r="E1944" s="38">
        <f t="shared" ref="E1944" si="3857">plan_id</f>
        <v>1536</v>
      </c>
      <c r="F1944" s="38">
        <f t="shared" ca="1" si="3426"/>
        <v>2017</v>
      </c>
      <c r="G1944" s="38">
        <f t="shared" ref="G1944" ca="1" si="3858">VLOOKUP(INDIRECT(CHAR(39)&amp;$A1944&amp;CHAR(39)&amp;"!r2c"&amp;$C1944,0),variables,2,0)</f>
        <v>10949</v>
      </c>
      <c r="H1944" s="41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38" t="s">
        <v>289</v>
      </c>
      <c r="B1945" s="38">
        <f t="shared" si="3798"/>
        <v>20</v>
      </c>
      <c r="C1945" s="38">
        <f t="shared" si="3757"/>
        <v>33</v>
      </c>
      <c r="E1945" s="38">
        <f t="shared" ref="E1945" si="3859">plan_id</f>
        <v>1536</v>
      </c>
      <c r="F1945" s="38">
        <f t="shared" ca="1" si="3426"/>
        <v>2017</v>
      </c>
      <c r="G1945" s="38">
        <f t="shared" ref="G1945" ca="1" si="3860">VLOOKUP(INDIRECT(CHAR(39)&amp;$A1945&amp;CHAR(39)&amp;"!r2c"&amp;$C1945,0),variables,2,0)</f>
        <v>10951</v>
      </c>
      <c r="H1945" s="41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38" t="s">
        <v>289</v>
      </c>
      <c r="B1946" s="38">
        <f t="shared" si="3798"/>
        <v>20</v>
      </c>
      <c r="C1946" s="38">
        <f t="shared" si="3757"/>
        <v>34</v>
      </c>
      <c r="E1946" s="38">
        <f t="shared" ref="E1946" si="3861">plan_id</f>
        <v>1536</v>
      </c>
      <c r="F1946" s="38">
        <f t="shared" ca="1" si="3426"/>
        <v>2017</v>
      </c>
      <c r="G1946" s="38">
        <f t="shared" ref="G1946" ca="1" si="3862">VLOOKUP(INDIRECT(CHAR(39)&amp;$A1946&amp;CHAR(39)&amp;"!r2c"&amp;$C1946,0),variables,2,0)</f>
        <v>10950</v>
      </c>
      <c r="H1946" s="4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38" t="s">
        <v>289</v>
      </c>
      <c r="B1947" s="38">
        <f t="shared" si="3798"/>
        <v>20</v>
      </c>
      <c r="C1947" s="38">
        <f t="shared" si="3757"/>
        <v>35</v>
      </c>
      <c r="E1947" s="38">
        <f t="shared" ref="E1947" si="3863">plan_id</f>
        <v>1536</v>
      </c>
      <c r="F1947" s="38">
        <f t="shared" ca="1" si="3426"/>
        <v>2017</v>
      </c>
      <c r="G1947" s="38">
        <f t="shared" ref="G1947" ca="1" si="3864">VLOOKUP(INDIRECT(CHAR(39)&amp;$A1947&amp;CHAR(39)&amp;"!r2c"&amp;$C1947,0),variables,2,0)</f>
        <v>10954</v>
      </c>
      <c r="H1947" s="4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38" t="s">
        <v>289</v>
      </c>
      <c r="B1948" s="38">
        <f t="shared" si="3798"/>
        <v>20</v>
      </c>
      <c r="C1948" s="38">
        <f t="shared" si="3757"/>
        <v>36</v>
      </c>
      <c r="E1948" s="38">
        <f t="shared" ref="E1948" si="3865">plan_id</f>
        <v>1536</v>
      </c>
      <c r="F1948" s="38">
        <f t="shared" ca="1" si="3426"/>
        <v>2017</v>
      </c>
      <c r="G1948" s="38">
        <f t="shared" ref="G1948" ca="1" si="3866">VLOOKUP(INDIRECT(CHAR(39)&amp;$A1948&amp;CHAR(39)&amp;"!r2c"&amp;$C1948,0),variables,2,0)</f>
        <v>10955</v>
      </c>
      <c r="H1948" s="4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6.4399999999999999E-2</v>
      </c>
    </row>
    <row r="1949" spans="1:8" x14ac:dyDescent="0.3">
      <c r="A1949" s="38" t="s">
        <v>289</v>
      </c>
      <c r="B1949" s="38">
        <f t="shared" si="3798"/>
        <v>20</v>
      </c>
      <c r="C1949" s="38">
        <f t="shared" si="3757"/>
        <v>37</v>
      </c>
      <c r="E1949" s="38">
        <f t="shared" ref="E1949" si="3867">plan_id</f>
        <v>1536</v>
      </c>
      <c r="F1949" s="38">
        <f t="shared" ca="1" si="3426"/>
        <v>2017</v>
      </c>
      <c r="G1949" s="38">
        <f t="shared" ref="G1949" ca="1" si="3868">VLOOKUP(INDIRECT(CHAR(39)&amp;$A1949&amp;CHAR(39)&amp;"!r2c"&amp;$C1949,0),variables,2,0)</f>
        <v>10956</v>
      </c>
      <c r="H1949" s="41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3.25%-3.75%</v>
      </c>
    </row>
    <row r="1950" spans="1:8" x14ac:dyDescent="0.3">
      <c r="A1950" s="38" t="s">
        <v>289</v>
      </c>
      <c r="B1950" s="38">
        <f t="shared" si="3798"/>
        <v>20</v>
      </c>
      <c r="C1950" s="38">
        <f t="shared" si="3757"/>
        <v>38</v>
      </c>
      <c r="E1950" s="38">
        <f t="shared" ref="E1950" si="3869">plan_id</f>
        <v>1536</v>
      </c>
      <c r="F1950" s="38">
        <f t="shared" ca="1" si="3426"/>
        <v>2017</v>
      </c>
      <c r="G1950" s="38">
        <f t="shared" ref="G1950" ca="1" si="3870">VLOOKUP(INDIRECT(CHAR(39)&amp;$A1950&amp;CHAR(39)&amp;"!r2c"&amp;$C1950,0),variables,2,0)</f>
        <v>10959</v>
      </c>
      <c r="H1950" s="41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4%-20%</v>
      </c>
    </row>
    <row r="1951" spans="1:8" x14ac:dyDescent="0.3">
      <c r="A1951" s="38" t="s">
        <v>289</v>
      </c>
      <c r="B1951" s="38">
        <f t="shared" si="3798"/>
        <v>20</v>
      </c>
      <c r="C1951" s="38">
        <f t="shared" si="3757"/>
        <v>39</v>
      </c>
      <c r="E1951" s="38">
        <f t="shared" ref="E1951" si="3871">plan_id</f>
        <v>1536</v>
      </c>
      <c r="F1951" s="38">
        <f t="shared" ca="1" si="3426"/>
        <v>2017</v>
      </c>
      <c r="G1951" s="38">
        <f t="shared" ref="G1951" ca="1" si="3872">VLOOKUP(INDIRECT(CHAR(39)&amp;$A1951&amp;CHAR(39)&amp;"!r2c"&amp;$C1951,0),variables,2,0)</f>
        <v>10962</v>
      </c>
      <c r="H1951" s="41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no.61</v>
      </c>
    </row>
    <row r="1952" spans="1:8" x14ac:dyDescent="0.3">
      <c r="A1952" s="38" t="s">
        <v>289</v>
      </c>
      <c r="B1952" s="38">
        <f t="shared" si="3798"/>
        <v>20</v>
      </c>
      <c r="C1952" s="38">
        <f t="shared" si="3757"/>
        <v>40</v>
      </c>
      <c r="E1952" s="38">
        <f t="shared" ref="E1952" si="3873">plan_id</f>
        <v>1536</v>
      </c>
      <c r="F1952" s="38">
        <f t="shared" ca="1" si="3426"/>
        <v>2017</v>
      </c>
      <c r="G1952" s="38">
        <f t="shared" ref="G1952" ca="1" si="3874">VLOOKUP(INDIRECT(CHAR(39)&amp;$A1952&amp;CHAR(39)&amp;"!r2c"&amp;$C1952,0),variables,2,0)</f>
        <v>10964</v>
      </c>
      <c r="H1952" s="41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no.63</v>
      </c>
    </row>
    <row r="1953" spans="1:8" x14ac:dyDescent="0.3">
      <c r="A1953" s="38" t="s">
        <v>289</v>
      </c>
      <c r="B1953" s="38">
        <f t="shared" si="3798"/>
        <v>20</v>
      </c>
      <c r="C1953" s="38">
        <f t="shared" si="3757"/>
        <v>41</v>
      </c>
      <c r="E1953" s="38">
        <f t="shared" ref="E1953" si="3875">plan_id</f>
        <v>1536</v>
      </c>
      <c r="F1953" s="38">
        <f t="shared" ca="1" si="3426"/>
        <v>2017</v>
      </c>
      <c r="G1953" s="38">
        <f t="shared" ref="G1953" ca="1" si="3876">VLOOKUP(INDIRECT(CHAR(39)&amp;$A1953&amp;CHAR(39)&amp;"!r2c"&amp;$C1953,0),variables,2,0)</f>
        <v>10967</v>
      </c>
      <c r="H1953" s="41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Combined Healthy Mortality Table</v>
      </c>
    </row>
    <row r="1954" spans="1:8" x14ac:dyDescent="0.3">
      <c r="A1954" s="38" t="s">
        <v>289</v>
      </c>
      <c r="B1954" s="38">
        <f t="shared" si="3798"/>
        <v>20</v>
      </c>
      <c r="C1954" s="38">
        <f t="shared" si="3757"/>
        <v>42</v>
      </c>
      <c r="E1954" s="38">
        <f t="shared" ref="E1954" si="3877">plan_id</f>
        <v>1536</v>
      </c>
      <c r="F1954" s="38">
        <f t="shared" ca="1" si="3426"/>
        <v>2017</v>
      </c>
      <c r="G1954" s="38">
        <f t="shared" ref="G1954" ca="1" si="3878">VLOOKUP(INDIRECT(CHAR(39)&amp;$A1954&amp;CHAR(39)&amp;"!r2c"&amp;$C1954,0),variables,2,0)</f>
        <v>10968</v>
      </c>
      <c r="H1954" s="41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RP-2000</v>
      </c>
    </row>
    <row r="1955" spans="1:8" x14ac:dyDescent="0.3">
      <c r="A1955" s="38" t="s">
        <v>289</v>
      </c>
      <c r="B1955" s="38">
        <f t="shared" si="3798"/>
        <v>20</v>
      </c>
      <c r="C1955" s="38">
        <f t="shared" si="3757"/>
        <v>43</v>
      </c>
      <c r="E1955" s="38">
        <f t="shared" ref="E1955" si="3879">plan_id</f>
        <v>1536</v>
      </c>
      <c r="F1955" s="38">
        <f t="shared" ca="1" si="3426"/>
        <v>2017</v>
      </c>
      <c r="G1955" s="38">
        <f t="shared" ref="G1955" ca="1" si="3880">VLOOKUP(INDIRECT(CHAR(39)&amp;$A1955&amp;CHAR(39)&amp;"!r2c"&amp;$C1955,0),variables,2,0)</f>
        <v>10969</v>
      </c>
      <c r="H1955" s="41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38" t="s">
        <v>289</v>
      </c>
      <c r="B1956" s="38">
        <f t="shared" si="3798"/>
        <v>20</v>
      </c>
      <c r="C1956" s="38">
        <f t="shared" si="3757"/>
        <v>44</v>
      </c>
      <c r="E1956" s="38">
        <f t="shared" ref="E1956" si="3881">plan_id</f>
        <v>1536</v>
      </c>
      <c r="F1956" s="38">
        <f t="shared" ca="1" si="3426"/>
        <v>2017</v>
      </c>
      <c r="G1956" s="38">
        <f t="shared" ref="G1956" ca="1" si="3882">VLOOKUP(INDIRECT(CHAR(39)&amp;$A1956&amp;CHAR(39)&amp;"!r2c"&amp;$C1956,0),variables,2,0)</f>
        <v>10970</v>
      </c>
      <c r="H1956" s="41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set back 2 years for males and 3 years for females</v>
      </c>
    </row>
    <row r="1957" spans="1:8" x14ac:dyDescent="0.3">
      <c r="A1957" s="38" t="s">
        <v>289</v>
      </c>
      <c r="B1957" s="38">
        <f t="shared" si="3798"/>
        <v>20</v>
      </c>
      <c r="C1957" s="38">
        <f t="shared" si="3757"/>
        <v>45</v>
      </c>
      <c r="E1957" s="38">
        <f t="shared" ref="E1957" si="3883">plan_id</f>
        <v>1536</v>
      </c>
      <c r="F1957" s="38">
        <f t="shared" ca="1" si="3426"/>
        <v>2017</v>
      </c>
      <c r="G1957" s="38">
        <f t="shared" ref="G1957" ca="1" si="3884">VLOOKUP(INDIRECT(CHAR(39)&amp;$A1957&amp;CHAR(39)&amp;"!r2c"&amp;$C1957,0),variables,2,0)</f>
        <v>10971</v>
      </c>
      <c r="H1957" s="4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8" t="s">
        <v>289</v>
      </c>
      <c r="B1958" s="38">
        <f t="shared" si="3798"/>
        <v>20</v>
      </c>
      <c r="C1958" s="38">
        <f t="shared" si="3757"/>
        <v>46</v>
      </c>
      <c r="E1958" s="38">
        <f t="shared" ref="E1958" si="3885">plan_id</f>
        <v>1536</v>
      </c>
      <c r="F1958" s="38">
        <f t="shared" ca="1" si="3426"/>
        <v>2017</v>
      </c>
      <c r="G1958" s="38">
        <f t="shared" ref="G1958" ca="1" si="3886">VLOOKUP(INDIRECT(CHAR(39)&amp;$A1958&amp;CHAR(39)&amp;"!r2c"&amp;$C1958,0),variables,2,0)</f>
        <v>10972</v>
      </c>
      <c r="H1958" s="4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Payroll, Open Period</v>
      </c>
    </row>
    <row r="1959" spans="1:8" x14ac:dyDescent="0.3">
      <c r="A1959" s="38" t="s">
        <v>289</v>
      </c>
      <c r="B1959" s="38">
        <f t="shared" si="3798"/>
        <v>20</v>
      </c>
      <c r="C1959" s="38">
        <f t="shared" ref="C1959:C2022" si="3887">C1868</f>
        <v>47</v>
      </c>
      <c r="E1959" s="38">
        <f t="shared" ref="E1959" si="3888">plan_id</f>
        <v>1536</v>
      </c>
      <c r="F1959" s="38">
        <f t="shared" ca="1" si="3426"/>
        <v>2017</v>
      </c>
      <c r="G1959" s="38">
        <f t="shared" ref="G1959" ca="1" si="3889">VLOOKUP(INDIRECT(CHAR(39)&amp;$A1959&amp;CHAR(39)&amp;"!r2c"&amp;$C1959,0),variables,2,0)</f>
        <v>10973</v>
      </c>
      <c r="H1959" s="41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 years</v>
      </c>
    </row>
    <row r="1960" spans="1:8" x14ac:dyDescent="0.3">
      <c r="A1960" s="38" t="s">
        <v>289</v>
      </c>
      <c r="B1960" s="38">
        <f t="shared" si="3798"/>
        <v>20</v>
      </c>
      <c r="C1960" s="38">
        <f t="shared" si="3887"/>
        <v>48</v>
      </c>
      <c r="E1960" s="38">
        <f t="shared" ref="E1960" si="3890">plan_id</f>
        <v>1536</v>
      </c>
      <c r="F1960" s="38">
        <f t="shared" ca="1" si="3426"/>
        <v>2017</v>
      </c>
      <c r="G1960" s="38">
        <f t="shared" ref="G1960" ca="1" si="3891">VLOOKUP(INDIRECT(CHAR(39)&amp;$A1960&amp;CHAR(39)&amp;"!r2c"&amp;$C1960,0),variables,2,0)</f>
        <v>10975</v>
      </c>
      <c r="H1960" s="4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38" t="s">
        <v>289</v>
      </c>
      <c r="B1961" s="38">
        <f t="shared" si="3798"/>
        <v>20</v>
      </c>
      <c r="C1961" s="38">
        <f t="shared" si="3887"/>
        <v>49</v>
      </c>
      <c r="E1961" s="38">
        <f t="shared" ref="E1961" si="3892">plan_id</f>
        <v>1536</v>
      </c>
      <c r="F1961" s="38">
        <f t="shared" ca="1" si="3426"/>
        <v>2017</v>
      </c>
      <c r="G1961" s="38">
        <f t="shared" ref="G1961" ca="1" si="3893">VLOOKUP(INDIRECT(CHAR(39)&amp;$A1961&amp;CHAR(39)&amp;"!r2c"&amp;$C1961,0),variables,2,0)</f>
        <v>10976</v>
      </c>
      <c r="H1961" s="4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6.4399999999999999E-2</v>
      </c>
    </row>
    <row r="1962" spans="1:8" x14ac:dyDescent="0.3">
      <c r="A1962" s="38" t="s">
        <v>289</v>
      </c>
      <c r="B1962" s="38">
        <f t="shared" si="3798"/>
        <v>20</v>
      </c>
      <c r="C1962" s="38">
        <f t="shared" si="3887"/>
        <v>50</v>
      </c>
      <c r="E1962" s="38">
        <f t="shared" ref="E1962" si="3894">plan_id</f>
        <v>1536</v>
      </c>
      <c r="F1962" s="38">
        <f t="shared" ca="1" si="3426"/>
        <v>2017</v>
      </c>
      <c r="G1962" s="38">
        <f t="shared" ref="G1962" ca="1" si="3895">VLOOKUP(INDIRECT(CHAR(39)&amp;$A1962&amp;CHAR(39)&amp;"!r2c"&amp;$C1962,0),variables,2,0)</f>
        <v>10977</v>
      </c>
      <c r="H1962" s="4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8" t="s">
        <v>289</v>
      </c>
      <c r="B1963" s="38">
        <f t="shared" si="3798"/>
        <v>20</v>
      </c>
      <c r="C1963" s="38">
        <f t="shared" si="3887"/>
        <v>51</v>
      </c>
      <c r="E1963" s="38">
        <f t="shared" ref="E1963" si="3896">plan_id</f>
        <v>1536</v>
      </c>
      <c r="F1963" s="38">
        <f t="shared" ca="1" si="3426"/>
        <v>2017</v>
      </c>
      <c r="G1963" s="38">
        <f t="shared" ref="G1963" ca="1" si="3897">VLOOKUP(INDIRECT(CHAR(39)&amp;$A1963&amp;CHAR(39)&amp;"!r2c"&amp;$C1963,0),variables,2,0)</f>
        <v>10978</v>
      </c>
      <c r="H1963" s="4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7.7499999999999999E-2</v>
      </c>
    </row>
    <row r="1964" spans="1:8" x14ac:dyDescent="0.3">
      <c r="A1964" s="38" t="s">
        <v>289</v>
      </c>
      <c r="B1964" s="38">
        <f t="shared" si="3798"/>
        <v>20</v>
      </c>
      <c r="C1964" s="38">
        <f t="shared" si="3887"/>
        <v>52</v>
      </c>
      <c r="E1964" s="38">
        <f t="shared" ref="E1964" si="3898">plan_id</f>
        <v>1536</v>
      </c>
      <c r="F1964" s="38">
        <f t="shared" ca="1" si="3426"/>
        <v>2017</v>
      </c>
      <c r="G1964" s="38">
        <f t="shared" ref="G1964" ca="1" si="3899">VLOOKUP(INDIRECT(CHAR(39)&amp;$A1964&amp;CHAR(39)&amp;"!r2c"&amp;$C1964,0),variables,2,0)</f>
        <v>10979</v>
      </c>
      <c r="H1964" s="41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5-Year smoothed market</v>
      </c>
    </row>
    <row r="1965" spans="1:8" x14ac:dyDescent="0.3">
      <c r="A1965" s="38" t="s">
        <v>289</v>
      </c>
      <c r="B1965" s="38">
        <f t="shared" si="3798"/>
        <v>20</v>
      </c>
      <c r="C1965" s="38">
        <f t="shared" si="3887"/>
        <v>53</v>
      </c>
      <c r="E1965" s="38">
        <f t="shared" ref="E1965" si="3900">plan_id</f>
        <v>1536</v>
      </c>
      <c r="F1965" s="38">
        <f t="shared" ca="1" si="3426"/>
        <v>2017</v>
      </c>
      <c r="G1965" s="38">
        <f t="shared" ref="G1965" ca="1" si="3901">VLOOKUP(INDIRECT(CHAR(39)&amp;$A1965&amp;CHAR(39)&amp;"!r2c"&amp;$C1965,0),variables,2,0)</f>
        <v>10980</v>
      </c>
      <c r="H1965" s="4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8" t="s">
        <v>289</v>
      </c>
      <c r="B1966" s="38">
        <f t="shared" si="3798"/>
        <v>20</v>
      </c>
      <c r="C1966" s="38">
        <f t="shared" si="3887"/>
        <v>54</v>
      </c>
      <c r="E1966" s="38">
        <f t="shared" ref="E1966" si="3902">plan_id</f>
        <v>1536</v>
      </c>
      <c r="F1966" s="38">
        <f t="shared" ca="1" si="3426"/>
        <v>2017</v>
      </c>
      <c r="G1966" s="38">
        <f t="shared" ref="G1966" ca="1" si="3903">VLOOKUP(INDIRECT(CHAR(39)&amp;$A1966&amp;CHAR(39)&amp;"!r2c"&amp;$C1966,0),variables,2,0)</f>
        <v>10981</v>
      </c>
      <c r="H1966" s="4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8" t="s">
        <v>289</v>
      </c>
      <c r="B1967" s="38">
        <f t="shared" si="3798"/>
        <v>20</v>
      </c>
      <c r="C1967" s="38">
        <f t="shared" si="3887"/>
        <v>55</v>
      </c>
      <c r="E1967" s="38">
        <f t="shared" ref="E1967" si="3904">plan_id</f>
        <v>1536</v>
      </c>
      <c r="F1967" s="38">
        <f t="shared" ca="1" si="3426"/>
        <v>2017</v>
      </c>
      <c r="G1967" s="38">
        <f t="shared" ref="G1967" ca="1" si="3905">VLOOKUP(INDIRECT(CHAR(39)&amp;$A1967&amp;CHAR(39)&amp;"!r2c"&amp;$C1967,0),variables,2,0)</f>
        <v>10706</v>
      </c>
      <c r="H1967" s="4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9.5579184116290224E-4</v>
      </c>
    </row>
    <row r="1968" spans="1:8" x14ac:dyDescent="0.3">
      <c r="A1968" s="38" t="s">
        <v>289</v>
      </c>
      <c r="B1968" s="38">
        <f t="shared" si="3798"/>
        <v>20</v>
      </c>
      <c r="C1968" s="38">
        <f t="shared" si="3887"/>
        <v>56</v>
      </c>
      <c r="E1968" s="38">
        <f t="shared" ref="E1968" si="3906">plan_id</f>
        <v>1536</v>
      </c>
      <c r="F1968" s="38">
        <f t="shared" ca="1" si="3426"/>
        <v>2017</v>
      </c>
      <c r="G1968" s="38">
        <f t="shared" ref="G1968" ca="1" si="3907">VLOOKUP(INDIRECT(CHAR(39)&amp;$A1968&amp;CHAR(39)&amp;"!r2c"&amp;$C1968,0),variables,2,0)</f>
        <v>10983</v>
      </c>
      <c r="H1968" s="41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38" t="s">
        <v>289</v>
      </c>
      <c r="B1969" s="38">
        <f t="shared" si="3798"/>
        <v>20</v>
      </c>
      <c r="C1969" s="38">
        <f t="shared" si="3887"/>
        <v>57</v>
      </c>
      <c r="E1969" s="38">
        <f t="shared" ref="E1969" si="3908">plan_id</f>
        <v>1536</v>
      </c>
      <c r="F1969" s="38">
        <f t="shared" ca="1" si="3426"/>
        <v>2017</v>
      </c>
      <c r="G1969" s="38">
        <f t="shared" ref="G1969" ca="1" si="3909">VLOOKUP(INDIRECT(CHAR(39)&amp;$A1969&amp;CHAR(39)&amp;"!r2c"&amp;$C1969,0),variables,2,0)</f>
        <v>10989</v>
      </c>
      <c r="H1969" s="4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2633198632</v>
      </c>
    </row>
    <row r="1970" spans="1:8" x14ac:dyDescent="0.3">
      <c r="A1970" s="38" t="s">
        <v>289</v>
      </c>
      <c r="B1970" s="38">
        <f t="shared" si="3798"/>
        <v>20</v>
      </c>
      <c r="C1970" s="38">
        <f t="shared" si="3887"/>
        <v>58</v>
      </c>
      <c r="E1970" s="38">
        <f t="shared" ref="E1970" si="3910">plan_id</f>
        <v>1536</v>
      </c>
      <c r="F1970" s="38">
        <f t="shared" ca="1" si="3426"/>
        <v>2017</v>
      </c>
      <c r="G1970" s="38">
        <f t="shared" ref="G1970" ca="1" si="3911">VLOOKUP(INDIRECT(CHAR(39)&amp;$A1970&amp;CHAR(39)&amp;"!r2c"&amp;$C1970,0),variables,2,0)</f>
        <v>10990</v>
      </c>
      <c r="H1970" s="4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3726815087</v>
      </c>
    </row>
    <row r="1971" spans="1:8" x14ac:dyDescent="0.3">
      <c r="A1971" s="38" t="s">
        <v>289</v>
      </c>
      <c r="B1971" s="38">
        <f t="shared" si="3798"/>
        <v>20</v>
      </c>
      <c r="C1971" s="38">
        <f t="shared" si="3887"/>
        <v>59</v>
      </c>
      <c r="E1971" s="38">
        <f t="shared" ref="E1971" si="3912">plan_id</f>
        <v>1536</v>
      </c>
      <c r="F1971" s="38">
        <f t="shared" ca="1" si="3426"/>
        <v>2017</v>
      </c>
      <c r="G1971" s="38">
        <f t="shared" ref="G1971" ca="1" si="3913">VLOOKUP(INDIRECT(CHAR(39)&amp;$A1971&amp;CHAR(39)&amp;"!r2c"&amp;$C1971,0),variables,2,0)</f>
        <v>10991</v>
      </c>
      <c r="H1971" s="4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1093616455</v>
      </c>
    </row>
    <row r="1972" spans="1:8" x14ac:dyDescent="0.3">
      <c r="A1972" s="38" t="s">
        <v>289</v>
      </c>
      <c r="B1972" s="38">
        <f t="shared" si="3798"/>
        <v>20</v>
      </c>
      <c r="C1972" s="38">
        <f t="shared" si="3887"/>
        <v>60</v>
      </c>
      <c r="E1972" s="38">
        <f t="shared" ref="E1972" si="3914">plan_id</f>
        <v>1536</v>
      </c>
      <c r="F1972" s="38">
        <f t="shared" ca="1" si="3426"/>
        <v>2017</v>
      </c>
      <c r="G1972" s="38">
        <f t="shared" ref="G1972" ca="1" si="3915">VLOOKUP(INDIRECT(CHAR(39)&amp;$A1972&amp;CHAR(39)&amp;"!r2c"&amp;$C1972,0),variables,2,0)</f>
        <v>10992</v>
      </c>
      <c r="H1972" s="4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0.70699999999999996</v>
      </c>
    </row>
    <row r="1973" spans="1:8" x14ac:dyDescent="0.3">
      <c r="A1973" s="38" t="s">
        <v>289</v>
      </c>
      <c r="B1973" s="38">
        <f t="shared" si="3798"/>
        <v>20</v>
      </c>
      <c r="C1973" s="38">
        <f t="shared" si="3887"/>
        <v>61</v>
      </c>
      <c r="E1973" s="38">
        <f t="shared" ref="E1973" si="3916">plan_id</f>
        <v>1536</v>
      </c>
      <c r="F1973" s="38">
        <f t="shared" ca="1" si="3426"/>
        <v>2017</v>
      </c>
      <c r="G1973" s="38">
        <f t="shared" ref="G1973" ca="1" si="3917">VLOOKUP(INDIRECT(CHAR(39)&amp;$A1973&amp;CHAR(39)&amp;"!r2c"&amp;$C1973,0),variables,2,0)</f>
        <v>10993</v>
      </c>
      <c r="H1973" s="4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1137707702</v>
      </c>
    </row>
    <row r="1974" spans="1:8" x14ac:dyDescent="0.3">
      <c r="A1974" s="38" t="s">
        <v>289</v>
      </c>
      <c r="B1974" s="38">
        <f t="shared" si="3798"/>
        <v>20</v>
      </c>
      <c r="C1974" s="38">
        <f t="shared" si="3887"/>
        <v>62</v>
      </c>
      <c r="E1974" s="38">
        <f t="shared" ref="E1974" si="3918">plan_id</f>
        <v>1536</v>
      </c>
      <c r="F1974" s="38">
        <f t="shared" ca="1" si="3426"/>
        <v>2017</v>
      </c>
      <c r="G1974" s="38">
        <f t="shared" ref="G1974" ca="1" si="3919">VLOOKUP(INDIRECT(CHAR(39)&amp;$A1974&amp;CHAR(39)&amp;"!r2c"&amp;$C1974,0),variables,2,0)</f>
        <v>10801</v>
      </c>
      <c r="H1974" s="4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-23711280</v>
      </c>
    </row>
    <row r="1975" spans="1:8" x14ac:dyDescent="0.3">
      <c r="A1975" s="38" t="s">
        <v>289</v>
      </c>
      <c r="B1975" s="38">
        <f t="shared" si="3798"/>
        <v>20</v>
      </c>
      <c r="C1975" s="38">
        <f t="shared" si="3887"/>
        <v>63</v>
      </c>
      <c r="E1975" s="38">
        <f t="shared" ref="E1975" si="3920">plan_id</f>
        <v>1536</v>
      </c>
      <c r="F1975" s="38">
        <f t="shared" ca="1" si="3426"/>
        <v>2017</v>
      </c>
      <c r="G1975" s="38">
        <f t="shared" ref="G1975" ca="1" si="3921">VLOOKUP(INDIRECT(CHAR(39)&amp;$A1975&amp;CHAR(39)&amp;"!r2c"&amp;$C1975,0),variables,2,0)</f>
        <v>10802</v>
      </c>
      <c r="H1975" s="4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3641124</v>
      </c>
    </row>
    <row r="1976" spans="1:8" x14ac:dyDescent="0.3">
      <c r="A1976" s="38" t="s">
        <v>289</v>
      </c>
      <c r="B1976" s="38">
        <f t="shared" si="3798"/>
        <v>20</v>
      </c>
      <c r="C1976" s="38">
        <f t="shared" si="3887"/>
        <v>64</v>
      </c>
      <c r="E1976" s="38">
        <f t="shared" ref="E1976" si="3922">plan_id</f>
        <v>1536</v>
      </c>
      <c r="F1976" s="38">
        <f t="shared" ca="1" si="3426"/>
        <v>2017</v>
      </c>
      <c r="G1976" s="38">
        <f t="shared" ref="G1976" ca="1" si="3923">VLOOKUP(INDIRECT(CHAR(39)&amp;$A1976&amp;CHAR(39)&amp;"!r2c"&amp;$C1976,0),variables,2,0)</f>
        <v>10803</v>
      </c>
      <c r="H1976" s="4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8" t="s">
        <v>289</v>
      </c>
      <c r="B1977" s="38">
        <f t="shared" si="3798"/>
        <v>20</v>
      </c>
      <c r="C1977" s="38">
        <f t="shared" si="3887"/>
        <v>65</v>
      </c>
      <c r="E1977" s="38">
        <f t="shared" ref="E1977" si="3924">plan_id</f>
        <v>1536</v>
      </c>
      <c r="F1977" s="38">
        <f t="shared" ca="1" si="3426"/>
        <v>2017</v>
      </c>
      <c r="G1977" s="38">
        <f t="shared" ref="G1977" ca="1" si="3925">VLOOKUP(INDIRECT(CHAR(39)&amp;$A1977&amp;CHAR(39)&amp;"!r2c"&amp;$C1977,0),variables,2,0)</f>
        <v>10804</v>
      </c>
      <c r="H1977" s="4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8" t="s">
        <v>289</v>
      </c>
      <c r="B1978" s="38">
        <f t="shared" si="3798"/>
        <v>20</v>
      </c>
      <c r="C1978" s="38">
        <f t="shared" si="3887"/>
        <v>66</v>
      </c>
      <c r="E1978" s="38">
        <f t="shared" ref="E1978" si="3926">plan_id</f>
        <v>1536</v>
      </c>
      <c r="F1978" s="38">
        <f t="shared" ca="1" si="3426"/>
        <v>2017</v>
      </c>
      <c r="G1978" s="38">
        <f t="shared" ref="G1978" ca="1" si="3927">VLOOKUP(INDIRECT(CHAR(39)&amp;$A1978&amp;CHAR(39)&amp;"!r2c"&amp;$C1978,0),variables,2,0)</f>
        <v>10805</v>
      </c>
      <c r="H1978" s="4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8" t="s">
        <v>289</v>
      </c>
      <c r="B1979" s="38">
        <f t="shared" ref="B1979" si="3928">B1914+1</f>
        <v>20</v>
      </c>
      <c r="C1979" s="38">
        <f t="shared" si="3887"/>
        <v>67</v>
      </c>
      <c r="E1979" s="38">
        <f t="shared" ref="E1979" si="3929">plan_id</f>
        <v>1536</v>
      </c>
      <c r="F1979" s="38">
        <f t="shared" ca="1" si="3426"/>
        <v>2017</v>
      </c>
      <c r="G1979" s="38">
        <f t="shared" ref="G1979" ca="1" si="3930">VLOOKUP(INDIRECT(CHAR(39)&amp;$A1979&amp;CHAR(39)&amp;"!r2c"&amp;$C1979,0),variables,2,0)</f>
        <v>10806</v>
      </c>
      <c r="H1979" s="4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215516</v>
      </c>
    </row>
    <row r="1980" spans="1:8" x14ac:dyDescent="0.3">
      <c r="A1980" s="38" t="s">
        <v>289</v>
      </c>
      <c r="B1980" s="38">
        <f>B1979</f>
        <v>20</v>
      </c>
      <c r="C1980" s="38">
        <f t="shared" si="3887"/>
        <v>68</v>
      </c>
      <c r="E1980" s="38">
        <f t="shared" ref="E1980" si="3931">plan_id</f>
        <v>1536</v>
      </c>
      <c r="F1980" s="38">
        <f t="shared" ca="1" si="3426"/>
        <v>2017</v>
      </c>
      <c r="G1980" s="38">
        <f t="shared" ref="G1980" ca="1" si="3932">VLOOKUP(INDIRECT(CHAR(39)&amp;$A1980&amp;CHAR(39)&amp;"!r2c"&amp;$C1980,0),variables,2,0)</f>
        <v>10807</v>
      </c>
      <c r="H1980" s="4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38" t="s">
        <v>289</v>
      </c>
      <c r="B1981" s="38">
        <f t="shared" ref="B1981:B2005" si="3933">B1980</f>
        <v>20</v>
      </c>
      <c r="C1981" s="38">
        <f t="shared" si="3887"/>
        <v>69</v>
      </c>
      <c r="E1981" s="38">
        <f t="shared" ref="E1981" si="3934">plan_id</f>
        <v>1536</v>
      </c>
      <c r="F1981" s="38">
        <f t="shared" ca="1" si="3426"/>
        <v>2017</v>
      </c>
      <c r="G1981" s="38">
        <f t="shared" ref="G1981" ca="1" si="3935">VLOOKUP(INDIRECT(CHAR(39)&amp;$A1981&amp;CHAR(39)&amp;"!r2c"&amp;$C1981,0),variables,2,0)</f>
        <v>10808</v>
      </c>
      <c r="H1981" s="4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38" t="s">
        <v>289</v>
      </c>
      <c r="B1982" s="38">
        <f t="shared" si="3933"/>
        <v>20</v>
      </c>
      <c r="C1982" s="38">
        <f t="shared" si="3887"/>
        <v>70</v>
      </c>
      <c r="E1982" s="38">
        <f t="shared" ref="E1982" si="3936">plan_id</f>
        <v>1536</v>
      </c>
      <c r="F1982" s="38">
        <f t="shared" ca="1" si="3426"/>
        <v>2017</v>
      </c>
      <c r="G1982" s="38">
        <f t="shared" ref="G1982" ca="1" si="3937">VLOOKUP(INDIRECT(CHAR(39)&amp;$A1982&amp;CHAR(39)&amp;"!r2c"&amp;$C1982,0),variables,2,0)</f>
        <v>10809</v>
      </c>
      <c r="H1982" s="4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-25103054</v>
      </c>
    </row>
    <row r="1983" spans="1:8" x14ac:dyDescent="0.3">
      <c r="A1983" s="38" t="s">
        <v>289</v>
      </c>
      <c r="B1983" s="38">
        <f t="shared" si="3933"/>
        <v>20</v>
      </c>
      <c r="C1983" s="38">
        <f t="shared" si="3887"/>
        <v>71</v>
      </c>
      <c r="E1983" s="38">
        <f t="shared" ref="E1983" si="3938">plan_id</f>
        <v>1536</v>
      </c>
      <c r="F1983" s="38">
        <f t="shared" ca="1" si="3426"/>
        <v>2017</v>
      </c>
      <c r="G1983" s="38">
        <f t="shared" ref="G1983" ca="1" si="3939">VLOOKUP(INDIRECT(CHAR(39)&amp;$A1983&amp;CHAR(39)&amp;"!r2c"&amp;$C1983,0),variables,2,0)</f>
        <v>10810</v>
      </c>
      <c r="H1983" s="4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38" t="s">
        <v>289</v>
      </c>
      <c r="B1984" s="38">
        <f t="shared" si="3933"/>
        <v>20</v>
      </c>
      <c r="C1984" s="38">
        <f t="shared" si="3887"/>
        <v>72</v>
      </c>
      <c r="E1984" s="38">
        <f t="shared" ref="E1984" si="3940">plan_id</f>
        <v>1536</v>
      </c>
      <c r="F1984" s="38">
        <f t="shared" ca="1" si="3426"/>
        <v>2017</v>
      </c>
      <c r="G1984" s="38">
        <f t="shared" ref="G1984" ca="1" si="3941">VLOOKUP(INDIRECT(CHAR(39)&amp;$A1984&amp;CHAR(39)&amp;"!r2c"&amp;$C1984,0),variables,2,0)</f>
        <v>10811</v>
      </c>
      <c r="H1984" s="4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-33323</v>
      </c>
    </row>
    <row r="1985" spans="1:8" x14ac:dyDescent="0.3">
      <c r="A1985" s="38" t="s">
        <v>289</v>
      </c>
      <c r="B1985" s="38">
        <f t="shared" si="3933"/>
        <v>20</v>
      </c>
      <c r="C1985" s="38">
        <f t="shared" si="3887"/>
        <v>73</v>
      </c>
      <c r="E1985" s="38">
        <f t="shared" ref="E1985" si="3942">plan_id</f>
        <v>1536</v>
      </c>
      <c r="F1985" s="38">
        <f t="shared" ca="1" si="3426"/>
        <v>2017</v>
      </c>
      <c r="G1985" s="38">
        <f t="shared" ref="G1985" ca="1" si="3943">VLOOKUP(INDIRECT(CHAR(39)&amp;$A1985&amp;CHAR(39)&amp;"!r2c"&amp;$C1985,0),variables,2,0)</f>
        <v>10812</v>
      </c>
      <c r="H1985" s="4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38" t="s">
        <v>289</v>
      </c>
      <c r="B1986" s="38">
        <f t="shared" si="3933"/>
        <v>20</v>
      </c>
      <c r="C1986" s="38">
        <f t="shared" si="3887"/>
        <v>74</v>
      </c>
      <c r="E1986" s="38">
        <f t="shared" ref="E1986" si="3944">plan_id</f>
        <v>1536</v>
      </c>
      <c r="F1986" s="38">
        <f t="shared" ca="1" si="3426"/>
        <v>2017</v>
      </c>
      <c r="G1986" s="38">
        <f t="shared" ref="G1986" ca="1" si="3945">VLOOKUP(INDIRECT(CHAR(39)&amp;$A1986&amp;CHAR(39)&amp;"!r2c"&amp;$C1986,0),variables,2,0)</f>
        <v>10813</v>
      </c>
      <c r="H1986" s="4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38" t="s">
        <v>289</v>
      </c>
      <c r="B1987" s="38">
        <f t="shared" si="3933"/>
        <v>20</v>
      </c>
      <c r="C1987" s="38">
        <f t="shared" si="3887"/>
        <v>75</v>
      </c>
      <c r="E1987" s="38">
        <f t="shared" ref="E1987" si="3946">plan_id</f>
        <v>1536</v>
      </c>
      <c r="F1987" s="38">
        <f t="shared" ca="1" si="3426"/>
        <v>2017</v>
      </c>
      <c r="G1987" s="38">
        <f t="shared" ref="G1987" ca="1" si="3947">VLOOKUP(INDIRECT(CHAR(39)&amp;$A1987&amp;CHAR(39)&amp;"!r2c"&amp;$C1987,0),variables,2,0)</f>
        <v>10814</v>
      </c>
      <c r="H1987" s="4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38" t="s">
        <v>289</v>
      </c>
      <c r="B1988" s="38">
        <f t="shared" si="3933"/>
        <v>20</v>
      </c>
      <c r="C1988" s="38">
        <f t="shared" si="3887"/>
        <v>76</v>
      </c>
      <c r="E1988" s="38">
        <f t="shared" ref="E1988" si="3948">plan_id</f>
        <v>1536</v>
      </c>
      <c r="F1988" s="38">
        <f t="shared" ref="F1988:F2051" ca="1" si="3949">INDIRECT(CHAR(39)&amp;$A1988&amp;CHAR(39)&amp;"!r"&amp;$B1988&amp;"c2",0)</f>
        <v>2017</v>
      </c>
      <c r="G1988" s="38">
        <f t="shared" ref="G1988" ca="1" si="3950">VLOOKUP(INDIRECT(CHAR(39)&amp;$A1988&amp;CHAR(39)&amp;"!r2c"&amp;$C1988,0),variables,2,0)</f>
        <v>10815</v>
      </c>
      <c r="H1988" s="4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2009924</v>
      </c>
    </row>
    <row r="1989" spans="1:8" x14ac:dyDescent="0.3">
      <c r="A1989" s="38" t="s">
        <v>289</v>
      </c>
      <c r="B1989" s="38">
        <f t="shared" si="3933"/>
        <v>20</v>
      </c>
      <c r="C1989" s="38">
        <f t="shared" si="3887"/>
        <v>77</v>
      </c>
      <c r="E1989" s="38">
        <f t="shared" ref="E1989" si="3951">plan_id</f>
        <v>1536</v>
      </c>
      <c r="F1989" s="38">
        <f t="shared" ca="1" si="3949"/>
        <v>2017</v>
      </c>
      <c r="G1989" s="38">
        <f t="shared" ref="G1989" ca="1" si="3952">VLOOKUP(INDIRECT(CHAR(39)&amp;$A1989&amp;CHAR(39)&amp;"!r2c"&amp;$C1989,0),variables,2,0)</f>
        <v>10816</v>
      </c>
      <c r="H1989" s="4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-8130540</v>
      </c>
    </row>
    <row r="1990" spans="1:8" x14ac:dyDescent="0.3">
      <c r="A1990" s="38" t="s">
        <v>289</v>
      </c>
      <c r="B1990" s="38">
        <f t="shared" si="3933"/>
        <v>20</v>
      </c>
      <c r="C1990" s="38">
        <f t="shared" si="3887"/>
        <v>78</v>
      </c>
      <c r="E1990" s="38">
        <f t="shared" ref="E1990" si="3953">plan_id</f>
        <v>1536</v>
      </c>
      <c r="F1990" s="38">
        <f t="shared" ca="1" si="3949"/>
        <v>2017</v>
      </c>
      <c r="G1990" s="38">
        <f t="shared" ref="G1990" ca="1" si="3954">VLOOKUP(INDIRECT(CHAR(39)&amp;$A1990&amp;CHAR(39)&amp;"!r2c"&amp;$C1990,0),variables,2,0)</f>
        <v>10817</v>
      </c>
      <c r="H1990" s="4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38" t="s">
        <v>289</v>
      </c>
      <c r="B1991" s="38">
        <f t="shared" si="3933"/>
        <v>20</v>
      </c>
      <c r="C1991" s="38">
        <f t="shared" si="3887"/>
        <v>79</v>
      </c>
      <c r="E1991" s="38">
        <f t="shared" ref="E1991" si="3955">plan_id</f>
        <v>1536</v>
      </c>
      <c r="F1991" s="38">
        <f t="shared" ca="1" si="3949"/>
        <v>2017</v>
      </c>
      <c r="G1991" s="38">
        <f t="shared" ref="G1991" ca="1" si="3956">VLOOKUP(INDIRECT(CHAR(39)&amp;$A1991&amp;CHAR(39)&amp;"!r2c"&amp;$C1991,0),variables,2,0)</f>
        <v>10818</v>
      </c>
      <c r="H1991" s="4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3000346</v>
      </c>
    </row>
    <row r="1992" spans="1:8" x14ac:dyDescent="0.3">
      <c r="A1992" s="38" t="s">
        <v>289</v>
      </c>
      <c r="B1992" s="38">
        <f t="shared" si="3933"/>
        <v>20</v>
      </c>
      <c r="C1992" s="38">
        <f t="shared" si="3887"/>
        <v>80</v>
      </c>
      <c r="E1992" s="38">
        <f t="shared" ref="E1992" si="3957">plan_id</f>
        <v>1536</v>
      </c>
      <c r="F1992" s="38">
        <f t="shared" ca="1" si="3949"/>
        <v>2017</v>
      </c>
      <c r="G1992" s="38">
        <f t="shared" ref="G1992" ca="1" si="3958">VLOOKUP(INDIRECT(CHAR(39)&amp;$A1992&amp;CHAR(39)&amp;"!r2c"&amp;$C1992,0),variables,2,0)</f>
        <v>10819</v>
      </c>
      <c r="H1992" s="4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38" t="s">
        <v>289</v>
      </c>
      <c r="B1993" s="38">
        <f t="shared" si="3933"/>
        <v>20</v>
      </c>
      <c r="C1993" s="38">
        <f t="shared" si="3887"/>
        <v>81</v>
      </c>
      <c r="E1993" s="38">
        <f t="shared" ref="E1993" si="3959">plan_id</f>
        <v>1536</v>
      </c>
      <c r="F1993" s="38">
        <f t="shared" ca="1" si="3949"/>
        <v>2017</v>
      </c>
      <c r="G1993" s="38">
        <f t="shared" ref="G1993" ca="1" si="3960">VLOOKUP(INDIRECT(CHAR(39)&amp;$A1993&amp;CHAR(39)&amp;"!r2c"&amp;$C1993,0),variables,2,0)</f>
        <v>10820</v>
      </c>
      <c r="H1993" s="4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20767279</v>
      </c>
    </row>
    <row r="1994" spans="1:8" x14ac:dyDescent="0.3">
      <c r="A1994" s="38" t="s">
        <v>289</v>
      </c>
      <c r="B1994" s="38">
        <f t="shared" si="3933"/>
        <v>20</v>
      </c>
      <c r="C1994" s="38">
        <f t="shared" si="3887"/>
        <v>82</v>
      </c>
      <c r="E1994" s="38">
        <f t="shared" ref="E1994" si="3961">plan_id</f>
        <v>1536</v>
      </c>
      <c r="F1994" s="38">
        <f t="shared" ca="1" si="3949"/>
        <v>2017</v>
      </c>
      <c r="G1994" s="38">
        <f t="shared" ref="G1994" ca="1" si="3962">VLOOKUP(INDIRECT(CHAR(39)&amp;$A1994&amp;CHAR(39)&amp;"!r2c"&amp;$C1994,0),variables,2,0)</f>
        <v>10821</v>
      </c>
      <c r="H1994" s="4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38" t="s">
        <v>289</v>
      </c>
      <c r="B1995" s="38">
        <f t="shared" si="3933"/>
        <v>20</v>
      </c>
      <c r="C1995" s="38">
        <f t="shared" si="3887"/>
        <v>83</v>
      </c>
      <c r="E1995" s="38">
        <f t="shared" ref="E1995" si="3963">plan_id</f>
        <v>1536</v>
      </c>
      <c r="F1995" s="38">
        <f t="shared" ca="1" si="3949"/>
        <v>2017</v>
      </c>
      <c r="G1995" s="38">
        <f t="shared" ref="G1995" ca="1" si="3964">VLOOKUP(INDIRECT(CHAR(39)&amp;$A1995&amp;CHAR(39)&amp;"!r2c"&amp;$C1995,0),variables,2,0)</f>
        <v>10822</v>
      </c>
      <c r="H1995" s="4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38" t="s">
        <v>289</v>
      </c>
      <c r="B1996" s="38">
        <f t="shared" si="3933"/>
        <v>20</v>
      </c>
      <c r="C1996" s="38">
        <f t="shared" si="3887"/>
        <v>84</v>
      </c>
      <c r="E1996" s="38">
        <f t="shared" ref="E1996" si="3965">plan_id</f>
        <v>1536</v>
      </c>
      <c r="F1996" s="38">
        <f t="shared" ca="1" si="3949"/>
        <v>2017</v>
      </c>
      <c r="G1996" s="38">
        <f t="shared" ref="G1996" ca="1" si="3966">VLOOKUP(INDIRECT(CHAR(39)&amp;$A1996&amp;CHAR(39)&amp;"!r2c"&amp;$C1996,0),variables,2,0)</f>
        <v>10829</v>
      </c>
      <c r="H1996" s="4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115775001</v>
      </c>
    </row>
    <row r="1997" spans="1:8" x14ac:dyDescent="0.3">
      <c r="A1997" s="38" t="s">
        <v>289</v>
      </c>
      <c r="B1997" s="38">
        <f t="shared" si="3933"/>
        <v>20</v>
      </c>
      <c r="C1997" s="38">
        <f t="shared" si="3887"/>
        <v>85</v>
      </c>
      <c r="E1997" s="38">
        <f t="shared" ref="E1997" si="3967">plan_id</f>
        <v>1536</v>
      </c>
      <c r="F1997" s="38">
        <f t="shared" ca="1" si="3949"/>
        <v>2017</v>
      </c>
      <c r="G1997" s="38">
        <f t="shared" ref="G1997" ca="1" si="3968">VLOOKUP(INDIRECT(CHAR(39)&amp;$A1997&amp;CHAR(39)&amp;"!r2c"&amp;$C1997,0),variables,2,0)</f>
        <v>10823</v>
      </c>
      <c r="H1997" s="4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-37671371</v>
      </c>
    </row>
    <row r="1998" spans="1:8" x14ac:dyDescent="0.3">
      <c r="A1998" s="38" t="s">
        <v>289</v>
      </c>
      <c r="B1998" s="38">
        <f t="shared" si="3933"/>
        <v>20</v>
      </c>
      <c r="C1998" s="38">
        <f t="shared" si="3887"/>
        <v>86</v>
      </c>
      <c r="E1998" s="38">
        <f t="shared" ref="E1998" si="3969">plan_id</f>
        <v>1536</v>
      </c>
      <c r="F1998" s="38">
        <f t="shared" ca="1" si="3949"/>
        <v>2017</v>
      </c>
      <c r="G1998" s="38">
        <f t="shared" ref="G1998" ca="1" si="3970">VLOOKUP(INDIRECT(CHAR(39)&amp;$A1998&amp;CHAR(39)&amp;"!r2c"&amp;$C1998,0),variables,2,0)</f>
        <v>10798</v>
      </c>
      <c r="H1998" s="4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8" t="s">
        <v>289</v>
      </c>
      <c r="B1999" s="38">
        <f t="shared" si="3933"/>
        <v>20</v>
      </c>
      <c r="C1999" s="38">
        <f t="shared" si="3887"/>
        <v>87</v>
      </c>
      <c r="E1999" s="38">
        <f t="shared" ref="E1999" si="3971">plan_id</f>
        <v>1536</v>
      </c>
      <c r="F1999" s="38">
        <f t="shared" ca="1" si="3949"/>
        <v>2017</v>
      </c>
      <c r="G1999" s="38">
        <f t="shared" ref="G1999" ca="1" si="3972">VLOOKUP(INDIRECT(CHAR(39)&amp;$A1999&amp;CHAR(39)&amp;"!r2c"&amp;$C1999,0),variables,2,0)</f>
        <v>10799</v>
      </c>
      <c r="H1999" s="4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38" t="s">
        <v>289</v>
      </c>
      <c r="B2000" s="38">
        <f t="shared" si="3933"/>
        <v>20</v>
      </c>
      <c r="C2000" s="38">
        <f t="shared" si="3887"/>
        <v>88</v>
      </c>
      <c r="E2000" s="38">
        <f t="shared" ref="E2000" si="3973">plan_id</f>
        <v>1536</v>
      </c>
      <c r="F2000" s="38">
        <f t="shared" ca="1" si="3949"/>
        <v>2017</v>
      </c>
      <c r="G2000" s="38">
        <f t="shared" ref="G2000" ca="1" si="3974">VLOOKUP(INDIRECT(CHAR(39)&amp;$A2000&amp;CHAR(39)&amp;"!r2c"&amp;$C2000,0),variables,2,0)</f>
        <v>10800</v>
      </c>
      <c r="H2000" s="4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38" t="s">
        <v>289</v>
      </c>
      <c r="B2001" s="38">
        <f t="shared" si="3933"/>
        <v>20</v>
      </c>
      <c r="C2001" s="38">
        <f t="shared" si="3887"/>
        <v>89</v>
      </c>
      <c r="E2001" s="38">
        <f t="shared" ref="E2001" si="3975">plan_id</f>
        <v>1536</v>
      </c>
      <c r="F2001" s="38">
        <f t="shared" ca="1" si="3949"/>
        <v>2017</v>
      </c>
      <c r="G2001" s="38">
        <f t="shared" ref="G2001" ca="1" si="3976">VLOOKUP(INDIRECT(CHAR(39)&amp;$A2001&amp;CHAR(39)&amp;"!r2c"&amp;$C2001,0),variables,2,0)</f>
        <v>10824</v>
      </c>
      <c r="H2001" s="4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38" t="s">
        <v>289</v>
      </c>
      <c r="B2002" s="38">
        <f t="shared" si="3933"/>
        <v>20</v>
      </c>
      <c r="C2002" s="38">
        <f t="shared" si="3887"/>
        <v>90</v>
      </c>
      <c r="E2002" s="38">
        <f t="shared" ref="E2002" si="3977">plan_id</f>
        <v>1536</v>
      </c>
      <c r="F2002" s="38">
        <f t="shared" ca="1" si="3949"/>
        <v>2017</v>
      </c>
      <c r="G2002" s="38">
        <f t="shared" ref="G2002" ca="1" si="3978">VLOOKUP(INDIRECT(CHAR(39)&amp;$A2002&amp;CHAR(39)&amp;"!r2c"&amp;$C2002,0),variables,2,0)</f>
        <v>10825</v>
      </c>
      <c r="H2002" s="4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-60127860</v>
      </c>
    </row>
    <row r="2003" spans="1:8" x14ac:dyDescent="0.3">
      <c r="A2003" s="38" t="s">
        <v>289</v>
      </c>
      <c r="B2003" s="38">
        <f t="shared" si="3933"/>
        <v>20</v>
      </c>
      <c r="C2003" s="38">
        <f t="shared" si="3887"/>
        <v>91</v>
      </c>
      <c r="E2003" s="38">
        <f t="shared" ref="E2003" si="3979">plan_id</f>
        <v>1536</v>
      </c>
      <c r="F2003" s="38">
        <f t="shared" ca="1" si="3949"/>
        <v>2017</v>
      </c>
      <c r="G2003" s="38">
        <f t="shared" ref="G2003" ca="1" si="3980">VLOOKUP(INDIRECT(CHAR(39)&amp;$A2003&amp;CHAR(39)&amp;"!r2c"&amp;$C2003,0),variables,2,0)</f>
        <v>10826</v>
      </c>
      <c r="H2003" s="4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95044935</v>
      </c>
    </row>
    <row r="2004" spans="1:8" x14ac:dyDescent="0.3">
      <c r="A2004" s="38" t="s">
        <v>289</v>
      </c>
      <c r="B2004" s="38">
        <f t="shared" si="3933"/>
        <v>20</v>
      </c>
      <c r="C2004" s="38">
        <f t="shared" si="3887"/>
        <v>92</v>
      </c>
      <c r="E2004" s="38">
        <f t="shared" ref="E2004" si="3981">plan_id</f>
        <v>1536</v>
      </c>
      <c r="F2004" s="38">
        <f t="shared" ca="1" si="3949"/>
        <v>2017</v>
      </c>
      <c r="G2004" s="38">
        <f t="shared" ref="G2004" ca="1" si="3982">VLOOKUP(INDIRECT(CHAR(39)&amp;$A2004&amp;CHAR(39)&amp;"!r2c"&amp;$C2004,0),variables,2,0)</f>
        <v>10828</v>
      </c>
      <c r="H2004" s="4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8" t="s">
        <v>289</v>
      </c>
      <c r="B2005" s="38">
        <f t="shared" si="3933"/>
        <v>20</v>
      </c>
      <c r="C2005" s="38">
        <f t="shared" si="3887"/>
        <v>93</v>
      </c>
      <c r="E2005" s="38">
        <f t="shared" ref="E2005" si="3983">plan_id</f>
        <v>1536</v>
      </c>
      <c r="F2005" s="38">
        <f t="shared" ca="1" si="3949"/>
        <v>2017</v>
      </c>
      <c r="G2005" s="38">
        <f t="shared" ref="G2005" ca="1" si="3984">VLOOKUP(INDIRECT(CHAR(39)&amp;$A2005&amp;CHAR(39)&amp;"!r2c"&amp;$C2005,0),variables,2,0)</f>
        <v>10827</v>
      </c>
      <c r="H2005" s="4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41342663</v>
      </c>
    </row>
    <row r="2006" spans="1:8" x14ac:dyDescent="0.3">
      <c r="A2006" s="38" t="s">
        <v>289</v>
      </c>
      <c r="B2006" s="38">
        <f t="shared" ref="B2006:B2069" si="3985">B1941+1</f>
        <v>21</v>
      </c>
      <c r="C2006" s="38">
        <f t="shared" si="3887"/>
        <v>3</v>
      </c>
      <c r="E2006" s="38">
        <f t="shared" ref="E2006" si="3986">plan_id</f>
        <v>1536</v>
      </c>
      <c r="F2006" s="38">
        <f t="shared" ca="1" si="3949"/>
        <v>2018</v>
      </c>
      <c r="G2006" s="38">
        <f t="shared" ref="G2006" ca="1" si="3987">VLOOKUP(INDIRECT(CHAR(39)&amp;$A2006&amp;CHAR(39)&amp;"!r2c"&amp;$C2006,0),variables,2,0)</f>
        <v>10703</v>
      </c>
      <c r="H2006" s="4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38" t="s">
        <v>289</v>
      </c>
      <c r="B2007" s="38">
        <f t="shared" si="3985"/>
        <v>21</v>
      </c>
      <c r="C2007" s="38">
        <f t="shared" si="3887"/>
        <v>4</v>
      </c>
      <c r="E2007" s="38">
        <f t="shared" ref="E2007" si="3988">plan_id</f>
        <v>1536</v>
      </c>
      <c r="F2007" s="38">
        <f t="shared" ca="1" si="3949"/>
        <v>2018</v>
      </c>
      <c r="G2007" s="38">
        <f t="shared" ref="G2007" ca="1" si="3989">VLOOKUP(INDIRECT(CHAR(39)&amp;$A2007&amp;CHAR(39)&amp;"!r2c"&amp;$C2007,0),variables,2,0)</f>
        <v>10845</v>
      </c>
      <c r="H2007" s="41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 Roeder Smith &amp; Company</v>
      </c>
    </row>
    <row r="2008" spans="1:8" x14ac:dyDescent="0.3">
      <c r="A2008" s="38" t="s">
        <v>289</v>
      </c>
      <c r="B2008" s="38">
        <f t="shared" si="3985"/>
        <v>21</v>
      </c>
      <c r="C2008" s="38">
        <f t="shared" si="3887"/>
        <v>5</v>
      </c>
      <c r="E2008" s="38">
        <f t="shared" ref="E2008" si="3990">plan_id</f>
        <v>1536</v>
      </c>
      <c r="F2008" s="38">
        <f t="shared" ca="1" si="3949"/>
        <v>2018</v>
      </c>
      <c r="G2008" s="38">
        <f t="shared" ref="G2008" ca="1" si="3991">VLOOKUP(INDIRECT(CHAR(39)&amp;$A2008&amp;CHAR(39)&amp;"!r2c"&amp;$C2008,0),variables,2,0)</f>
        <v>10924</v>
      </c>
      <c r="H2008" s="4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0.11119999999999999</v>
      </c>
    </row>
    <row r="2009" spans="1:8" x14ac:dyDescent="0.3">
      <c r="A2009" s="38" t="s">
        <v>289</v>
      </c>
      <c r="B2009" s="38">
        <f t="shared" si="3985"/>
        <v>21</v>
      </c>
      <c r="C2009" s="38">
        <f t="shared" si="3887"/>
        <v>6</v>
      </c>
      <c r="E2009" s="38">
        <f t="shared" ref="E2009" si="3992">plan_id</f>
        <v>1536</v>
      </c>
      <c r="F2009" s="38">
        <f t="shared" ca="1" si="3949"/>
        <v>2018</v>
      </c>
      <c r="G2009" s="38">
        <f t="shared" ref="G2009" ca="1" si="3993">VLOOKUP(INDIRECT(CHAR(39)&amp;$A2009&amp;CHAR(39)&amp;"!r2c"&amp;$C2009,0),variables,2,0)</f>
        <v>10925</v>
      </c>
      <c r="H2009" s="4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4.1699999999999987E-2</v>
      </c>
    </row>
    <row r="2010" spans="1:8" x14ac:dyDescent="0.3">
      <c r="A2010" s="38" t="s">
        <v>289</v>
      </c>
      <c r="B2010" s="38">
        <f t="shared" si="3985"/>
        <v>21</v>
      </c>
      <c r="C2010" s="38">
        <f t="shared" si="3887"/>
        <v>7</v>
      </c>
      <c r="E2010" s="38">
        <f t="shared" ref="E2010" si="3994">plan_id</f>
        <v>1536</v>
      </c>
      <c r="F2010" s="38">
        <f t="shared" ca="1" si="3949"/>
        <v>2018</v>
      </c>
      <c r="G2010" s="38">
        <f t="shared" ref="G2010" ca="1" si="3995">VLOOKUP(INDIRECT(CHAR(39)&amp;$A2010&amp;CHAR(39)&amp;"!r2c"&amp;$C2010,0),variables,2,0)</f>
        <v>10926</v>
      </c>
      <c r="H2010" s="4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6.9500000000000006E-2</v>
      </c>
    </row>
    <row r="2011" spans="1:8" x14ac:dyDescent="0.3">
      <c r="A2011" s="38" t="s">
        <v>289</v>
      </c>
      <c r="B2011" s="38">
        <f t="shared" si="3985"/>
        <v>21</v>
      </c>
      <c r="C2011" s="38">
        <f t="shared" si="3887"/>
        <v>8</v>
      </c>
      <c r="E2011" s="38">
        <f t="shared" ref="E2011" si="3996">plan_id</f>
        <v>1536</v>
      </c>
      <c r="F2011" s="38">
        <f t="shared" ca="1" si="3949"/>
        <v>2018</v>
      </c>
      <c r="G2011" s="38">
        <f t="shared" ref="G2011" ca="1" si="3997">VLOOKUP(INDIRECT(CHAR(39)&amp;$A2011&amp;CHAR(39)&amp;"!r2c"&amp;$C2011,0),variables,2,0)</f>
        <v>10704</v>
      </c>
      <c r="H2011" s="4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79133088</v>
      </c>
    </row>
    <row r="2012" spans="1:8" x14ac:dyDescent="0.3">
      <c r="A2012" s="38" t="s">
        <v>289</v>
      </c>
      <c r="B2012" s="38">
        <f t="shared" si="3985"/>
        <v>21</v>
      </c>
      <c r="C2012" s="38">
        <f t="shared" si="3887"/>
        <v>9</v>
      </c>
      <c r="E2012" s="38">
        <f t="shared" ref="E2012" si="3998">plan_id</f>
        <v>1536</v>
      </c>
      <c r="F2012" s="38">
        <f t="shared" ca="1" si="3949"/>
        <v>2018</v>
      </c>
      <c r="G2012" s="38">
        <f t="shared" ref="G2012" ca="1" si="3999">VLOOKUP(INDIRECT(CHAR(39)&amp;$A2012&amp;CHAR(39)&amp;"!r2c"&amp;$C2012,0),variables,2,0)</f>
        <v>10928</v>
      </c>
      <c r="H2012" s="4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6.8699999999999997E-2</v>
      </c>
    </row>
    <row r="2013" spans="1:8" x14ac:dyDescent="0.3">
      <c r="A2013" s="38" t="s">
        <v>289</v>
      </c>
      <c r="B2013" s="38">
        <f t="shared" si="3985"/>
        <v>21</v>
      </c>
      <c r="C2013" s="38">
        <f t="shared" si="3887"/>
        <v>10</v>
      </c>
      <c r="E2013" s="38">
        <f t="shared" ref="E2013" si="4000">plan_id</f>
        <v>1536</v>
      </c>
      <c r="F2013" s="38">
        <f t="shared" ca="1" si="3949"/>
        <v>2018</v>
      </c>
      <c r="G2013" s="38">
        <f t="shared" ref="G2013" ca="1" si="4001">VLOOKUP(INDIRECT(CHAR(39)&amp;$A2013&amp;CHAR(39)&amp;"!r2c"&amp;$C2013,0),variables,2,0)</f>
        <v>10929</v>
      </c>
      <c r="H2013" s="4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6.8699999999999997E-2</v>
      </c>
    </row>
    <row r="2014" spans="1:8" x14ac:dyDescent="0.3">
      <c r="A2014" s="38" t="s">
        <v>289</v>
      </c>
      <c r="B2014" s="38">
        <f t="shared" si="3985"/>
        <v>21</v>
      </c>
      <c r="C2014" s="38">
        <f t="shared" si="3887"/>
        <v>11</v>
      </c>
      <c r="E2014" s="38">
        <f t="shared" ref="E2014" si="4002">plan_id</f>
        <v>1536</v>
      </c>
      <c r="F2014" s="38">
        <f t="shared" ca="1" si="3949"/>
        <v>2018</v>
      </c>
      <c r="G2014" s="38">
        <f t="shared" ref="G2014" ca="1" si="4003">VLOOKUP(INDIRECT(CHAR(39)&amp;$A2014&amp;CHAR(39)&amp;"!r2c"&amp;$C2014,0),variables,2,0)</f>
        <v>10930</v>
      </c>
      <c r="H2014" s="4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38" t="s">
        <v>289</v>
      </c>
      <c r="B2015" s="38">
        <f t="shared" si="3985"/>
        <v>21</v>
      </c>
      <c r="C2015" s="38">
        <f t="shared" si="3887"/>
        <v>12</v>
      </c>
      <c r="E2015" s="38">
        <f t="shared" ref="E2015" si="4004">plan_id</f>
        <v>1536</v>
      </c>
      <c r="F2015" s="38">
        <f t="shared" ca="1" si="3949"/>
        <v>2018</v>
      </c>
      <c r="G2015" s="38">
        <f t="shared" ref="G2015" ca="1" si="4005">VLOOKUP(INDIRECT(CHAR(39)&amp;$A2015&amp;CHAR(39)&amp;"!r2c"&amp;$C2015,0),variables,2,0)</f>
        <v>10705</v>
      </c>
      <c r="H2015" s="4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77486189</v>
      </c>
    </row>
    <row r="2016" spans="1:8" x14ac:dyDescent="0.3">
      <c r="A2016" s="38" t="s">
        <v>289</v>
      </c>
      <c r="B2016" s="38">
        <f t="shared" si="3985"/>
        <v>21</v>
      </c>
      <c r="C2016" s="38">
        <f t="shared" si="3887"/>
        <v>13</v>
      </c>
      <c r="E2016" s="38">
        <f t="shared" ref="E2016" si="4006">plan_id</f>
        <v>1536</v>
      </c>
      <c r="F2016" s="38">
        <f t="shared" ca="1" si="3949"/>
        <v>2018</v>
      </c>
      <c r="G2016" s="38">
        <f t="shared" ref="G2016" ca="1" si="4007">VLOOKUP(INDIRECT(CHAR(39)&amp;$A2016&amp;CHAR(39)&amp;"!r2c"&amp;$C2016,0),variables,2,0)</f>
        <v>10842</v>
      </c>
      <c r="H2016" s="4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80727209</v>
      </c>
    </row>
    <row r="2017" spans="1:8" x14ac:dyDescent="0.3">
      <c r="A2017" s="38" t="s">
        <v>289</v>
      </c>
      <c r="B2017" s="38">
        <f t="shared" si="3985"/>
        <v>21</v>
      </c>
      <c r="C2017" s="38">
        <f t="shared" si="3887"/>
        <v>14</v>
      </c>
      <c r="E2017" s="38">
        <f t="shared" ref="E2017" si="4008">plan_id</f>
        <v>1536</v>
      </c>
      <c r="F2017" s="38">
        <f t="shared" ca="1" si="3949"/>
        <v>2018</v>
      </c>
      <c r="G2017" s="38">
        <f t="shared" ref="G2017" ca="1" si="4009">VLOOKUP(INDIRECT(CHAR(39)&amp;$A2017&amp;CHAR(39)&amp;"!r2c"&amp;$C2017,0),variables,2,0)</f>
        <v>10843</v>
      </c>
      <c r="H2017" s="4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7.2900000000000006E-2</v>
      </c>
    </row>
    <row r="2018" spans="1:8" x14ac:dyDescent="0.3">
      <c r="A2018" s="38" t="s">
        <v>289</v>
      </c>
      <c r="B2018" s="38">
        <f t="shared" si="3985"/>
        <v>21</v>
      </c>
      <c r="C2018" s="38">
        <f t="shared" si="3887"/>
        <v>15</v>
      </c>
      <c r="E2018" s="38">
        <f t="shared" ref="E2018" si="4010">plan_id</f>
        <v>1536</v>
      </c>
      <c r="F2018" s="38">
        <f t="shared" ca="1" si="3949"/>
        <v>2018</v>
      </c>
      <c r="G2018" s="38">
        <f t="shared" ref="G2018" ca="1" si="4011">VLOOKUP(INDIRECT(CHAR(39)&amp;$A2018&amp;CHAR(39)&amp;"!r2c"&amp;$C2018,0),variables,2,0)</f>
        <v>10931</v>
      </c>
      <c r="H2018" s="4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8" t="s">
        <v>289</v>
      </c>
      <c r="B2019" s="38">
        <f t="shared" si="3985"/>
        <v>21</v>
      </c>
      <c r="C2019" s="38">
        <f t="shared" si="3887"/>
        <v>16</v>
      </c>
      <c r="E2019" s="38">
        <f t="shared" ref="E2019" si="4012">plan_id</f>
        <v>1536</v>
      </c>
      <c r="F2019" s="38">
        <f t="shared" ca="1" si="3949"/>
        <v>2018</v>
      </c>
      <c r="G2019" s="38">
        <f t="shared" ref="G2019" ca="1" si="4013">VLOOKUP(INDIRECT(CHAR(39)&amp;$A2019&amp;CHAR(39)&amp;"!r2c"&amp;$C2019,0),variables,2,0)</f>
        <v>10932</v>
      </c>
      <c r="H2019" s="4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8" t="s">
        <v>289</v>
      </c>
      <c r="B2020" s="38">
        <f t="shared" si="3985"/>
        <v>21</v>
      </c>
      <c r="C2020" s="38">
        <f t="shared" si="3887"/>
        <v>17</v>
      </c>
      <c r="E2020" s="38">
        <f t="shared" ref="E2020" si="4014">plan_id</f>
        <v>1536</v>
      </c>
      <c r="F2020" s="38">
        <f t="shared" ca="1" si="3949"/>
        <v>2018</v>
      </c>
      <c r="G2020" s="38">
        <f t="shared" ref="G2020" ca="1" si="4015">VLOOKUP(INDIRECT(CHAR(39)&amp;$A2020&amp;CHAR(39)&amp;"!r2c"&amp;$C2020,0),variables,2,0)</f>
        <v>10933</v>
      </c>
      <c r="H2020" s="4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0.1104</v>
      </c>
    </row>
    <row r="2021" spans="1:8" x14ac:dyDescent="0.3">
      <c r="A2021" s="38" t="s">
        <v>289</v>
      </c>
      <c r="B2021" s="38">
        <f t="shared" si="3985"/>
        <v>21</v>
      </c>
      <c r="C2021" s="38">
        <f t="shared" si="3887"/>
        <v>18</v>
      </c>
      <c r="E2021" s="38">
        <f t="shared" ref="E2021" si="4016">plan_id</f>
        <v>1536</v>
      </c>
      <c r="F2021" s="38">
        <f t="shared" ca="1" si="3949"/>
        <v>2018</v>
      </c>
      <c r="G2021" s="38">
        <f t="shared" ref="G2021" ca="1" si="4017">VLOOKUP(INDIRECT(CHAR(39)&amp;$A2021&amp;CHAR(39)&amp;"!r2c"&amp;$C2021,0),variables,2,0)</f>
        <v>10934</v>
      </c>
      <c r="H2021" s="4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6.9500000000000006E-2</v>
      </c>
    </row>
    <row r="2022" spans="1:8" x14ac:dyDescent="0.3">
      <c r="A2022" s="38" t="s">
        <v>289</v>
      </c>
      <c r="B2022" s="38">
        <f t="shared" si="3985"/>
        <v>21</v>
      </c>
      <c r="C2022" s="38">
        <f t="shared" si="3887"/>
        <v>19</v>
      </c>
      <c r="E2022" s="38">
        <f t="shared" ref="E2022" si="4018">plan_id</f>
        <v>1536</v>
      </c>
      <c r="F2022" s="38">
        <f t="shared" ca="1" si="3949"/>
        <v>2018</v>
      </c>
      <c r="G2022" s="38">
        <f t="shared" ref="G2022" ca="1" si="4019">VLOOKUP(INDIRECT(CHAR(39)&amp;$A2022&amp;CHAR(39)&amp;"!r2c"&amp;$C2022,0),variables,2,0)</f>
        <v>10935</v>
      </c>
      <c r="H2022" s="41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38" t="s">
        <v>289</v>
      </c>
      <c r="B2023" s="38">
        <f t="shared" si="3985"/>
        <v>21</v>
      </c>
      <c r="C2023" s="38">
        <f t="shared" ref="C2023:C2086" si="4020">C1932</f>
        <v>20</v>
      </c>
      <c r="E2023" s="38">
        <f t="shared" ref="E2023" si="4021">plan_id</f>
        <v>1536</v>
      </c>
      <c r="F2023" s="38">
        <f t="shared" ca="1" si="3949"/>
        <v>2018</v>
      </c>
      <c r="G2023" s="38">
        <f t="shared" ref="G2023" ca="1" si="4022">VLOOKUP(INDIRECT(CHAR(39)&amp;$A2023&amp;CHAR(39)&amp;"!r2c"&amp;$C2023,0),variables,2,0)</f>
        <v>10937</v>
      </c>
      <c r="H2023" s="4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8" t="s">
        <v>289</v>
      </c>
      <c r="B2024" s="38">
        <f t="shared" si="3985"/>
        <v>21</v>
      </c>
      <c r="C2024" s="38">
        <f t="shared" si="4020"/>
        <v>21</v>
      </c>
      <c r="E2024" s="38">
        <f t="shared" ref="E2024" si="4023">plan_id</f>
        <v>1536</v>
      </c>
      <c r="F2024" s="38">
        <f t="shared" ca="1" si="3949"/>
        <v>2018</v>
      </c>
      <c r="G2024" s="38">
        <f t="shared" ref="G2024" ca="1" si="4024">VLOOKUP(INDIRECT(CHAR(39)&amp;$A2024&amp;CHAR(39)&amp;"!r2c"&amp;$C2024,0),variables,2,0)</f>
        <v>10938</v>
      </c>
      <c r="H2024" s="4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8" t="s">
        <v>289</v>
      </c>
      <c r="B2025" s="38">
        <f t="shared" si="3985"/>
        <v>21</v>
      </c>
      <c r="C2025" s="38">
        <f t="shared" si="4020"/>
        <v>22</v>
      </c>
      <c r="E2025" s="38">
        <f t="shared" ref="E2025" si="4025">plan_id</f>
        <v>1536</v>
      </c>
      <c r="F2025" s="38">
        <f t="shared" ca="1" si="3949"/>
        <v>2018</v>
      </c>
      <c r="G2025" s="38">
        <f t="shared" ref="G2025" ca="1" si="4026">VLOOKUP(INDIRECT(CHAR(39)&amp;$A2025&amp;CHAR(39)&amp;"!r2c"&amp;$C2025,0),variables,2,0)</f>
        <v>11007</v>
      </c>
      <c r="H2025" s="4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Main System and Public saftey: 2% of FAC times service; Judges:3.5% of FAC for first 10 yrs of service,2.8%-next 10 yrs,1.25% - excess of 20 yrs</v>
      </c>
    </row>
    <row r="2026" spans="1:8" x14ac:dyDescent="0.3">
      <c r="A2026" s="38" t="s">
        <v>289</v>
      </c>
      <c r="B2026" s="38">
        <f t="shared" si="3985"/>
        <v>21</v>
      </c>
      <c r="C2026" s="38">
        <f t="shared" si="4020"/>
        <v>23</v>
      </c>
      <c r="E2026" s="38">
        <f t="shared" ref="E2026" si="4027">plan_id</f>
        <v>1536</v>
      </c>
      <c r="F2026" s="38">
        <f t="shared" ca="1" si="3949"/>
        <v>2018</v>
      </c>
      <c r="G2026" s="38">
        <f t="shared" ref="G2026" ca="1" si="4028">VLOOKUP(INDIRECT(CHAR(39)&amp;$A2026&amp;CHAR(39)&amp;"!r2c"&amp;$C2026,0),variables,2,0)</f>
        <v>10941</v>
      </c>
      <c r="H2026" s="41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</row>
    <row r="2027" spans="1:8" x14ac:dyDescent="0.3">
      <c r="A2027" s="38" t="s">
        <v>289</v>
      </c>
      <c r="B2027" s="38">
        <f t="shared" si="3985"/>
        <v>21</v>
      </c>
      <c r="C2027" s="38">
        <f t="shared" si="4020"/>
        <v>24</v>
      </c>
      <c r="E2027" s="38">
        <f t="shared" ref="E2027" si="4029">plan_id</f>
        <v>1536</v>
      </c>
      <c r="F2027" s="38">
        <f t="shared" ca="1" si="3949"/>
        <v>2018</v>
      </c>
      <c r="G2027" s="38">
        <f t="shared" ref="G2027" ca="1" si="4030">VLOOKUP(INDIRECT(CHAR(39)&amp;$A2027&amp;CHAR(39)&amp;"!r2c"&amp;$C2027,0),variables,2,0)</f>
        <v>10942</v>
      </c>
      <c r="H2027" s="41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38" t="s">
        <v>289</v>
      </c>
      <c r="B2028" s="38">
        <f t="shared" si="3985"/>
        <v>21</v>
      </c>
      <c r="C2028" s="38">
        <f t="shared" si="4020"/>
        <v>25</v>
      </c>
      <c r="E2028" s="38">
        <f t="shared" ref="E2028" si="4031">plan_id</f>
        <v>1536</v>
      </c>
      <c r="F2028" s="38">
        <f t="shared" ca="1" si="3949"/>
        <v>2018</v>
      </c>
      <c r="G2028" s="38">
        <f t="shared" ref="G2028" ca="1" si="4032">VLOOKUP(INDIRECT(CHAR(39)&amp;$A2028&amp;CHAR(39)&amp;"!r2c"&amp;$C2028,0),variables,2,0)</f>
        <v>10701</v>
      </c>
      <c r="H2028" s="4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8" t="s">
        <v>289</v>
      </c>
      <c r="B2029" s="38">
        <f t="shared" si="3985"/>
        <v>21</v>
      </c>
      <c r="C2029" s="38">
        <f t="shared" si="4020"/>
        <v>26</v>
      </c>
      <c r="E2029" s="38">
        <f t="shared" ref="E2029" si="4033">plan_id</f>
        <v>1536</v>
      </c>
      <c r="F2029" s="38">
        <f t="shared" ca="1" si="3949"/>
        <v>2018</v>
      </c>
      <c r="G2029" s="38">
        <f t="shared" ref="G2029" ca="1" si="4034">VLOOKUP(INDIRECT(CHAR(39)&amp;$A2029&amp;CHAR(39)&amp;"!r2c"&amp;$C2029,0),variables,2,0)</f>
        <v>10702</v>
      </c>
      <c r="H2029" s="4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8" t="s">
        <v>289</v>
      </c>
      <c r="B2030" s="38">
        <f t="shared" si="3985"/>
        <v>21</v>
      </c>
      <c r="C2030" s="38">
        <f t="shared" si="4020"/>
        <v>27</v>
      </c>
      <c r="E2030" s="38">
        <f t="shared" ref="E2030" si="4035">plan_id</f>
        <v>1536</v>
      </c>
      <c r="F2030" s="38">
        <f t="shared" ca="1" si="3949"/>
        <v>2018</v>
      </c>
      <c r="G2030" s="38">
        <f t="shared" ref="G2030" ca="1" si="4036">VLOOKUP(INDIRECT(CHAR(39)&amp;$A2030&amp;CHAR(39)&amp;"!r2c"&amp;$C2030,0),variables,2,0)</f>
        <v>10943</v>
      </c>
      <c r="H2030" s="4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8" t="s">
        <v>289</v>
      </c>
      <c r="B2031" s="38">
        <f t="shared" si="3985"/>
        <v>21</v>
      </c>
      <c r="C2031" s="38">
        <f t="shared" si="4020"/>
        <v>28</v>
      </c>
      <c r="E2031" s="38">
        <f t="shared" ref="E2031" si="4037">plan_id</f>
        <v>1536</v>
      </c>
      <c r="F2031" s="38">
        <f t="shared" ca="1" si="3949"/>
        <v>2018</v>
      </c>
      <c r="G2031" s="38">
        <f t="shared" ref="G2031" ca="1" si="4038">VLOOKUP(INDIRECT(CHAR(39)&amp;$A2031&amp;CHAR(39)&amp;"!r2c"&amp;$C2031,0),variables,2,0)</f>
        <v>10944</v>
      </c>
      <c r="H2031" s="41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38" t="s">
        <v>289</v>
      </c>
      <c r="B2032" s="38">
        <f t="shared" si="3985"/>
        <v>21</v>
      </c>
      <c r="C2032" s="38">
        <f t="shared" si="4020"/>
        <v>29</v>
      </c>
      <c r="E2032" s="38">
        <f t="shared" ref="E2032" si="4039">plan_id</f>
        <v>1536</v>
      </c>
      <c r="F2032" s="38">
        <f t="shared" ca="1" si="3949"/>
        <v>2018</v>
      </c>
      <c r="G2032" s="38">
        <f t="shared" ref="G2032" ca="1" si="4040">VLOOKUP(INDIRECT(CHAR(39)&amp;$A2032&amp;CHAR(39)&amp;"!r2c"&amp;$C2032,0),variables,2,0)</f>
        <v>10945</v>
      </c>
      <c r="H2032" s="4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38" t="s">
        <v>289</v>
      </c>
      <c r="B2033" s="38">
        <f t="shared" si="3985"/>
        <v>21</v>
      </c>
      <c r="C2033" s="38">
        <f t="shared" si="4020"/>
        <v>30</v>
      </c>
      <c r="E2033" s="38">
        <f t="shared" ref="E2033" si="4041">plan_id</f>
        <v>1536</v>
      </c>
      <c r="F2033" s="38">
        <f t="shared" ca="1" si="3949"/>
        <v>2018</v>
      </c>
      <c r="G2033" s="38">
        <f t="shared" ref="G2033" ca="1" si="4042">VLOOKUP(INDIRECT(CHAR(39)&amp;$A2033&amp;CHAR(39)&amp;"!r2c"&amp;$C2033,0),variables,2,0)</f>
        <v>10947</v>
      </c>
      <c r="H2033" s="4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8" t="s">
        <v>289</v>
      </c>
      <c r="B2034" s="38">
        <f t="shared" si="3985"/>
        <v>21</v>
      </c>
      <c r="C2034" s="38">
        <f t="shared" si="4020"/>
        <v>31</v>
      </c>
      <c r="E2034" s="38">
        <f t="shared" ref="E2034" si="4043">plan_id</f>
        <v>1536</v>
      </c>
      <c r="F2034" s="38">
        <f t="shared" ca="1" si="3949"/>
        <v>2018</v>
      </c>
      <c r="G2034" s="38">
        <f t="shared" ref="G2034" ca="1" si="4044">VLOOKUP(INDIRECT(CHAR(39)&amp;$A2034&amp;CHAR(39)&amp;"!r2c"&amp;$C2034,0),variables,2,0)</f>
        <v>10948</v>
      </c>
      <c r="H2034" s="41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38" t="s">
        <v>289</v>
      </c>
      <c r="B2035" s="38">
        <f t="shared" si="3985"/>
        <v>21</v>
      </c>
      <c r="C2035" s="38">
        <f t="shared" si="4020"/>
        <v>32</v>
      </c>
      <c r="E2035" s="38">
        <f t="shared" ref="E2035" si="4045">plan_id</f>
        <v>1536</v>
      </c>
      <c r="F2035" s="38">
        <f t="shared" ca="1" si="3949"/>
        <v>2018</v>
      </c>
      <c r="G2035" s="38">
        <f t="shared" ref="G2035" ca="1" si="4046">VLOOKUP(INDIRECT(CHAR(39)&amp;$A2035&amp;CHAR(39)&amp;"!r2c"&amp;$C2035,0),variables,2,0)</f>
        <v>10949</v>
      </c>
      <c r="H2035" s="41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38" t="s">
        <v>289</v>
      </c>
      <c r="B2036" s="38">
        <f t="shared" si="3985"/>
        <v>21</v>
      </c>
      <c r="C2036" s="38">
        <f t="shared" si="4020"/>
        <v>33</v>
      </c>
      <c r="E2036" s="38">
        <f t="shared" ref="E2036" si="4047">plan_id</f>
        <v>1536</v>
      </c>
      <c r="F2036" s="38">
        <f t="shared" ca="1" si="3949"/>
        <v>2018</v>
      </c>
      <c r="G2036" s="38">
        <f t="shared" ref="G2036" ca="1" si="4048">VLOOKUP(INDIRECT(CHAR(39)&amp;$A2036&amp;CHAR(39)&amp;"!r2c"&amp;$C2036,0),variables,2,0)</f>
        <v>10951</v>
      </c>
      <c r="H2036" s="41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38" t="s">
        <v>289</v>
      </c>
      <c r="B2037" s="38">
        <f t="shared" si="3985"/>
        <v>21</v>
      </c>
      <c r="C2037" s="38">
        <f t="shared" si="4020"/>
        <v>34</v>
      </c>
      <c r="E2037" s="38">
        <f t="shared" ref="E2037" si="4049">plan_id</f>
        <v>1536</v>
      </c>
      <c r="F2037" s="38">
        <f t="shared" ca="1" si="3949"/>
        <v>2018</v>
      </c>
      <c r="G2037" s="38">
        <f t="shared" ref="G2037" ca="1" si="4050">VLOOKUP(INDIRECT(CHAR(39)&amp;$A2037&amp;CHAR(39)&amp;"!r2c"&amp;$C2037,0),variables,2,0)</f>
        <v>10950</v>
      </c>
      <c r="H2037" s="4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38" t="s">
        <v>289</v>
      </c>
      <c r="B2038" s="38">
        <f t="shared" si="3985"/>
        <v>21</v>
      </c>
      <c r="C2038" s="38">
        <f t="shared" si="4020"/>
        <v>35</v>
      </c>
      <c r="E2038" s="38">
        <f t="shared" ref="E2038" si="4051">plan_id</f>
        <v>1536</v>
      </c>
      <c r="F2038" s="38">
        <f t="shared" ca="1" si="3949"/>
        <v>2018</v>
      </c>
      <c r="G2038" s="38">
        <f t="shared" ref="G2038" ca="1" si="4052">VLOOKUP(INDIRECT(CHAR(39)&amp;$A2038&amp;CHAR(39)&amp;"!r2c"&amp;$C2038,0),variables,2,0)</f>
        <v>10954</v>
      </c>
      <c r="H2038" s="4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38" t="s">
        <v>289</v>
      </c>
      <c r="B2039" s="38">
        <f t="shared" si="3985"/>
        <v>21</v>
      </c>
      <c r="C2039" s="38">
        <f t="shared" si="4020"/>
        <v>36</v>
      </c>
      <c r="E2039" s="38">
        <f t="shared" ref="E2039" si="4053">plan_id</f>
        <v>1536</v>
      </c>
      <c r="F2039" s="38">
        <f t="shared" ca="1" si="3949"/>
        <v>2018</v>
      </c>
      <c r="G2039" s="38">
        <f t="shared" ref="G2039" ca="1" si="4054">VLOOKUP(INDIRECT(CHAR(39)&amp;$A2039&amp;CHAR(39)&amp;"!r2c"&amp;$C2039,0),variables,2,0)</f>
        <v>10955</v>
      </c>
      <c r="H2039" s="4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6.3200000000000006E-2</v>
      </c>
    </row>
    <row r="2040" spans="1:8" x14ac:dyDescent="0.3">
      <c r="A2040" s="38" t="s">
        <v>289</v>
      </c>
      <c r="B2040" s="38">
        <f t="shared" si="3985"/>
        <v>21</v>
      </c>
      <c r="C2040" s="38">
        <f t="shared" si="4020"/>
        <v>37</v>
      </c>
      <c r="E2040" s="38">
        <f t="shared" ref="E2040" si="4055">plan_id</f>
        <v>1536</v>
      </c>
      <c r="F2040" s="38">
        <f t="shared" ca="1" si="3949"/>
        <v>2018</v>
      </c>
      <c r="G2040" s="38">
        <f t="shared" ref="G2040" ca="1" si="4056">VLOOKUP(INDIRECT(CHAR(39)&amp;$A2040&amp;CHAR(39)&amp;"!r2c"&amp;$C2040,0),variables,2,0)</f>
        <v>10956</v>
      </c>
      <c r="H2040" s="41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3.25%-3.75%</v>
      </c>
    </row>
    <row r="2041" spans="1:8" x14ac:dyDescent="0.3">
      <c r="A2041" s="38" t="s">
        <v>289</v>
      </c>
      <c r="B2041" s="38">
        <f t="shared" si="3985"/>
        <v>21</v>
      </c>
      <c r="C2041" s="38">
        <f t="shared" si="4020"/>
        <v>38</v>
      </c>
      <c r="E2041" s="38">
        <f t="shared" ref="E2041" si="4057">plan_id</f>
        <v>1536</v>
      </c>
      <c r="F2041" s="38">
        <f t="shared" ca="1" si="3949"/>
        <v>2018</v>
      </c>
      <c r="G2041" s="38">
        <f t="shared" ref="G2041" ca="1" si="4058">VLOOKUP(INDIRECT(CHAR(39)&amp;$A2041&amp;CHAR(39)&amp;"!r2c"&amp;$C2041,0),variables,2,0)</f>
        <v>10959</v>
      </c>
      <c r="H2041" s="41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4%-20%</v>
      </c>
    </row>
    <row r="2042" spans="1:8" x14ac:dyDescent="0.3">
      <c r="A2042" s="38" t="s">
        <v>289</v>
      </c>
      <c r="B2042" s="38">
        <f t="shared" si="3985"/>
        <v>21</v>
      </c>
      <c r="C2042" s="38">
        <f t="shared" si="4020"/>
        <v>39</v>
      </c>
      <c r="E2042" s="38">
        <f t="shared" ref="E2042" si="4059">plan_id</f>
        <v>1536</v>
      </c>
      <c r="F2042" s="38">
        <f t="shared" ca="1" si="3949"/>
        <v>2018</v>
      </c>
      <c r="G2042" s="38">
        <f t="shared" ref="G2042" ca="1" si="4060">VLOOKUP(INDIRECT(CHAR(39)&amp;$A2042&amp;CHAR(39)&amp;"!r2c"&amp;$C2042,0),variables,2,0)</f>
        <v>10962</v>
      </c>
      <c r="H2042" s="41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no.64</v>
      </c>
    </row>
    <row r="2043" spans="1:8" x14ac:dyDescent="0.3">
      <c r="A2043" s="38" t="s">
        <v>289</v>
      </c>
      <c r="B2043" s="38">
        <f t="shared" si="3985"/>
        <v>21</v>
      </c>
      <c r="C2043" s="38">
        <f t="shared" si="4020"/>
        <v>40</v>
      </c>
      <c r="E2043" s="38">
        <f t="shared" ref="E2043" si="4061">plan_id</f>
        <v>1536</v>
      </c>
      <c r="F2043" s="38">
        <f t="shared" ca="1" si="3949"/>
        <v>2018</v>
      </c>
      <c r="G2043" s="38">
        <f t="shared" ref="G2043" ca="1" si="4062">VLOOKUP(INDIRECT(CHAR(39)&amp;$A2043&amp;CHAR(39)&amp;"!r2c"&amp;$C2043,0),variables,2,0)</f>
        <v>10964</v>
      </c>
      <c r="H2043" s="41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no.66</v>
      </c>
    </row>
    <row r="2044" spans="1:8" x14ac:dyDescent="0.3">
      <c r="A2044" s="38" t="s">
        <v>289</v>
      </c>
      <c r="B2044" s="38">
        <f t="shared" si="3985"/>
        <v>21</v>
      </c>
      <c r="C2044" s="38">
        <f t="shared" si="4020"/>
        <v>41</v>
      </c>
      <c r="E2044" s="38">
        <f t="shared" ref="E2044" si="4063">plan_id</f>
        <v>1536</v>
      </c>
      <c r="F2044" s="38">
        <f t="shared" ca="1" si="3949"/>
        <v>2018</v>
      </c>
      <c r="G2044" s="38">
        <f t="shared" ref="G2044" ca="1" si="4064">VLOOKUP(INDIRECT(CHAR(39)&amp;$A2044&amp;CHAR(39)&amp;"!r2c"&amp;$C2044,0),variables,2,0)</f>
        <v>10967</v>
      </c>
      <c r="H2044" s="41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Combined Healthy Mortality Table</v>
      </c>
    </row>
    <row r="2045" spans="1:8" x14ac:dyDescent="0.3">
      <c r="A2045" s="38" t="s">
        <v>289</v>
      </c>
      <c r="B2045" s="38">
        <f t="shared" si="3985"/>
        <v>21</v>
      </c>
      <c r="C2045" s="38">
        <f t="shared" si="4020"/>
        <v>42</v>
      </c>
      <c r="E2045" s="38">
        <f t="shared" ref="E2045" si="4065">plan_id</f>
        <v>1536</v>
      </c>
      <c r="F2045" s="38">
        <f t="shared" ca="1" si="3949"/>
        <v>2018</v>
      </c>
      <c r="G2045" s="38">
        <f t="shared" ref="G2045" ca="1" si="4066">VLOOKUP(INDIRECT(CHAR(39)&amp;$A2045&amp;CHAR(39)&amp;"!r2c"&amp;$C2045,0),variables,2,0)</f>
        <v>10968</v>
      </c>
      <c r="H2045" s="41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RP-2000</v>
      </c>
    </row>
    <row r="2046" spans="1:8" x14ac:dyDescent="0.3">
      <c r="A2046" s="38" t="s">
        <v>289</v>
      </c>
      <c r="B2046" s="38">
        <f t="shared" si="3985"/>
        <v>21</v>
      </c>
      <c r="C2046" s="38">
        <f t="shared" si="4020"/>
        <v>43</v>
      </c>
      <c r="E2046" s="38">
        <f t="shared" ref="E2046" si="4067">plan_id</f>
        <v>1536</v>
      </c>
      <c r="F2046" s="38">
        <f t="shared" ca="1" si="3949"/>
        <v>2018</v>
      </c>
      <c r="G2046" s="38">
        <f t="shared" ref="G2046" ca="1" si="4068">VLOOKUP(INDIRECT(CHAR(39)&amp;$A2046&amp;CHAR(39)&amp;"!r2c"&amp;$C2046,0),variables,2,0)</f>
        <v>10969</v>
      </c>
      <c r="H2046" s="41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38" t="s">
        <v>289</v>
      </c>
      <c r="B2047" s="38">
        <f t="shared" si="3985"/>
        <v>21</v>
      </c>
      <c r="C2047" s="38">
        <f t="shared" si="4020"/>
        <v>44</v>
      </c>
      <c r="E2047" s="38">
        <f t="shared" ref="E2047" si="4069">plan_id</f>
        <v>1536</v>
      </c>
      <c r="F2047" s="38">
        <f t="shared" ca="1" si="3949"/>
        <v>2018</v>
      </c>
      <c r="G2047" s="38">
        <f t="shared" ref="G2047" ca="1" si="4070">VLOOKUP(INDIRECT(CHAR(39)&amp;$A2047&amp;CHAR(39)&amp;"!r2c"&amp;$C2047,0),variables,2,0)</f>
        <v>10970</v>
      </c>
      <c r="H2047" s="41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set back 2 years for males and 3 years for females</v>
      </c>
    </row>
    <row r="2048" spans="1:8" x14ac:dyDescent="0.3">
      <c r="A2048" s="38" t="s">
        <v>289</v>
      </c>
      <c r="B2048" s="38">
        <f t="shared" si="3985"/>
        <v>21</v>
      </c>
      <c r="C2048" s="38">
        <f t="shared" si="4020"/>
        <v>45</v>
      </c>
      <c r="E2048" s="38">
        <f t="shared" ref="E2048" si="4071">plan_id</f>
        <v>1536</v>
      </c>
      <c r="F2048" s="38">
        <f t="shared" ca="1" si="3949"/>
        <v>2018</v>
      </c>
      <c r="G2048" s="38">
        <f t="shared" ref="G2048" ca="1" si="4072">VLOOKUP(INDIRECT(CHAR(39)&amp;$A2048&amp;CHAR(39)&amp;"!r2c"&amp;$C2048,0),variables,2,0)</f>
        <v>10971</v>
      </c>
      <c r="H2048" s="4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8" t="s">
        <v>289</v>
      </c>
      <c r="B2049" s="38">
        <f t="shared" si="3985"/>
        <v>21</v>
      </c>
      <c r="C2049" s="38">
        <f t="shared" si="4020"/>
        <v>46</v>
      </c>
      <c r="E2049" s="38">
        <f t="shared" ref="E2049" si="4073">plan_id</f>
        <v>1536</v>
      </c>
      <c r="F2049" s="38">
        <f t="shared" ca="1" si="3949"/>
        <v>2018</v>
      </c>
      <c r="G2049" s="38">
        <f t="shared" ref="G2049" ca="1" si="4074">VLOOKUP(INDIRECT(CHAR(39)&amp;$A2049&amp;CHAR(39)&amp;"!r2c"&amp;$C2049,0),variables,2,0)</f>
        <v>10972</v>
      </c>
      <c r="H2049" s="4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Payroll, Open Period</v>
      </c>
    </row>
    <row r="2050" spans="1:8" x14ac:dyDescent="0.3">
      <c r="A2050" s="38" t="s">
        <v>289</v>
      </c>
      <c r="B2050" s="38">
        <f t="shared" si="3985"/>
        <v>21</v>
      </c>
      <c r="C2050" s="38">
        <f t="shared" si="4020"/>
        <v>47</v>
      </c>
      <c r="E2050" s="38">
        <f t="shared" ref="E2050" si="4075">plan_id</f>
        <v>1536</v>
      </c>
      <c r="F2050" s="38">
        <f t="shared" ca="1" si="3949"/>
        <v>2018</v>
      </c>
      <c r="G2050" s="38">
        <f t="shared" ref="G2050" ca="1" si="4076">VLOOKUP(INDIRECT(CHAR(39)&amp;$A2050&amp;CHAR(39)&amp;"!r2c"&amp;$C2050,0),variables,2,0)</f>
        <v>10973</v>
      </c>
      <c r="H2050" s="41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38" t="s">
        <v>289</v>
      </c>
      <c r="B2051" s="38">
        <f t="shared" si="3985"/>
        <v>21</v>
      </c>
      <c r="C2051" s="38">
        <f t="shared" si="4020"/>
        <v>48</v>
      </c>
      <c r="E2051" s="38">
        <f t="shared" ref="E2051" si="4077">plan_id</f>
        <v>1536</v>
      </c>
      <c r="F2051" s="38">
        <f t="shared" ca="1" si="3949"/>
        <v>2018</v>
      </c>
      <c r="G2051" s="38">
        <f t="shared" ref="G2051" ca="1" si="4078">VLOOKUP(INDIRECT(CHAR(39)&amp;$A2051&amp;CHAR(39)&amp;"!r2c"&amp;$C2051,0),variables,2,0)</f>
        <v>10975</v>
      </c>
      <c r="H2051" s="4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38" t="s">
        <v>289</v>
      </c>
      <c r="B2052" s="38">
        <f t="shared" si="3985"/>
        <v>21</v>
      </c>
      <c r="C2052" s="38">
        <f t="shared" si="4020"/>
        <v>49</v>
      </c>
      <c r="E2052" s="38">
        <f t="shared" ref="E2052" si="4079">plan_id</f>
        <v>1536</v>
      </c>
      <c r="F2052" s="38">
        <f t="shared" ref="F2052:F2115" ca="1" si="4080">INDIRECT(CHAR(39)&amp;$A2052&amp;CHAR(39)&amp;"!r"&amp;$B2052&amp;"c2",0)</f>
        <v>2018</v>
      </c>
      <c r="G2052" s="38">
        <f t="shared" ref="G2052" ca="1" si="4081">VLOOKUP(INDIRECT(CHAR(39)&amp;$A2052&amp;CHAR(39)&amp;"!r2c"&amp;$C2052,0),variables,2,0)</f>
        <v>10976</v>
      </c>
      <c r="H2052" s="4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6.3200000000000006E-2</v>
      </c>
    </row>
    <row r="2053" spans="1:8" x14ac:dyDescent="0.3">
      <c r="A2053" s="38" t="s">
        <v>289</v>
      </c>
      <c r="B2053" s="38">
        <f t="shared" si="3985"/>
        <v>21</v>
      </c>
      <c r="C2053" s="38">
        <f t="shared" si="4020"/>
        <v>50</v>
      </c>
      <c r="E2053" s="38">
        <f t="shared" ref="E2053" si="4082">plan_id</f>
        <v>1536</v>
      </c>
      <c r="F2053" s="38">
        <f t="shared" ca="1" si="4080"/>
        <v>2018</v>
      </c>
      <c r="G2053" s="38">
        <f t="shared" ref="G2053" ca="1" si="4083">VLOOKUP(INDIRECT(CHAR(39)&amp;$A2053&amp;CHAR(39)&amp;"!r2c"&amp;$C2053,0),variables,2,0)</f>
        <v>10977</v>
      </c>
      <c r="H2053" s="4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8" t="s">
        <v>289</v>
      </c>
      <c r="B2054" s="38">
        <f t="shared" si="3985"/>
        <v>21</v>
      </c>
      <c r="C2054" s="38">
        <f t="shared" si="4020"/>
        <v>51</v>
      </c>
      <c r="E2054" s="38">
        <f t="shared" ref="E2054" si="4084">plan_id</f>
        <v>1536</v>
      </c>
      <c r="F2054" s="38">
        <f t="shared" ca="1" si="4080"/>
        <v>2018</v>
      </c>
      <c r="G2054" s="38">
        <f t="shared" ref="G2054" ca="1" si="4085">VLOOKUP(INDIRECT(CHAR(39)&amp;$A2054&amp;CHAR(39)&amp;"!r2c"&amp;$C2054,0),variables,2,0)</f>
        <v>10978</v>
      </c>
      <c r="H2054" s="4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7.7499999999999999E-2</v>
      </c>
    </row>
    <row r="2055" spans="1:8" x14ac:dyDescent="0.3">
      <c r="A2055" s="38" t="s">
        <v>289</v>
      </c>
      <c r="B2055" s="38">
        <f t="shared" si="3985"/>
        <v>21</v>
      </c>
      <c r="C2055" s="38">
        <f t="shared" si="4020"/>
        <v>52</v>
      </c>
      <c r="E2055" s="38">
        <f t="shared" ref="E2055" si="4086">plan_id</f>
        <v>1536</v>
      </c>
      <c r="F2055" s="38">
        <f t="shared" ca="1" si="4080"/>
        <v>2018</v>
      </c>
      <c r="G2055" s="38">
        <f t="shared" ref="G2055" ca="1" si="4087">VLOOKUP(INDIRECT(CHAR(39)&amp;$A2055&amp;CHAR(39)&amp;"!r2c"&amp;$C2055,0),variables,2,0)</f>
        <v>10979</v>
      </c>
      <c r="H2055" s="41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5-Year smoothed market</v>
      </c>
    </row>
    <row r="2056" spans="1:8" x14ac:dyDescent="0.3">
      <c r="A2056" s="38" t="s">
        <v>289</v>
      </c>
      <c r="B2056" s="38">
        <f t="shared" si="3985"/>
        <v>21</v>
      </c>
      <c r="C2056" s="38">
        <f t="shared" si="4020"/>
        <v>53</v>
      </c>
      <c r="E2056" s="38">
        <f t="shared" ref="E2056" si="4088">plan_id</f>
        <v>1536</v>
      </c>
      <c r="F2056" s="38">
        <f t="shared" ca="1" si="4080"/>
        <v>2018</v>
      </c>
      <c r="G2056" s="38">
        <f t="shared" ref="G2056" ca="1" si="4089">VLOOKUP(INDIRECT(CHAR(39)&amp;$A2056&amp;CHAR(39)&amp;"!r2c"&amp;$C2056,0),variables,2,0)</f>
        <v>10980</v>
      </c>
      <c r="H2056" s="4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8" t="s">
        <v>289</v>
      </c>
      <c r="B2057" s="38">
        <f t="shared" si="3985"/>
        <v>21</v>
      </c>
      <c r="C2057" s="38">
        <f t="shared" si="4020"/>
        <v>54</v>
      </c>
      <c r="E2057" s="38">
        <f t="shared" ref="E2057" si="4090">plan_id</f>
        <v>1536</v>
      </c>
      <c r="F2057" s="38">
        <f t="shared" ca="1" si="4080"/>
        <v>2018</v>
      </c>
      <c r="G2057" s="38">
        <f t="shared" ref="G2057" ca="1" si="4091">VLOOKUP(INDIRECT(CHAR(39)&amp;$A2057&amp;CHAR(39)&amp;"!r2c"&amp;$C2057,0),variables,2,0)</f>
        <v>10981</v>
      </c>
      <c r="H2057" s="4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8" t="s">
        <v>289</v>
      </c>
      <c r="B2058" s="38">
        <f t="shared" si="3985"/>
        <v>21</v>
      </c>
      <c r="C2058" s="38">
        <f t="shared" si="4020"/>
        <v>55</v>
      </c>
      <c r="E2058" s="38">
        <f t="shared" ref="E2058" si="4092">plan_id</f>
        <v>1536</v>
      </c>
      <c r="F2058" s="38">
        <f t="shared" ca="1" si="4080"/>
        <v>2018</v>
      </c>
      <c r="G2058" s="38">
        <f t="shared" ref="G2058" ca="1" si="4093">VLOOKUP(INDIRECT(CHAR(39)&amp;$A2058&amp;CHAR(39)&amp;"!r2c"&amp;$C2058,0),variables,2,0)</f>
        <v>10706</v>
      </c>
      <c r="H2058" s="4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8.3252892761449338E-4</v>
      </c>
    </row>
    <row r="2059" spans="1:8" x14ac:dyDescent="0.3">
      <c r="A2059" s="38" t="s">
        <v>289</v>
      </c>
      <c r="B2059" s="38">
        <f t="shared" si="3985"/>
        <v>21</v>
      </c>
      <c r="C2059" s="38">
        <f t="shared" si="4020"/>
        <v>56</v>
      </c>
      <c r="E2059" s="38">
        <f t="shared" ref="E2059" si="4094">plan_id</f>
        <v>1536</v>
      </c>
      <c r="F2059" s="38">
        <f t="shared" ca="1" si="4080"/>
        <v>2018</v>
      </c>
      <c r="G2059" s="38">
        <f t="shared" ref="G2059" ca="1" si="4095">VLOOKUP(INDIRECT(CHAR(39)&amp;$A2059&amp;CHAR(39)&amp;"!r2c"&amp;$C2059,0),variables,2,0)</f>
        <v>10983</v>
      </c>
      <c r="H2059" s="41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38" t="s">
        <v>289</v>
      </c>
      <c r="B2060" s="38">
        <f t="shared" si="3985"/>
        <v>21</v>
      </c>
      <c r="C2060" s="38">
        <f t="shared" si="4020"/>
        <v>57</v>
      </c>
      <c r="E2060" s="38">
        <f t="shared" ref="E2060" si="4096">plan_id</f>
        <v>1536</v>
      </c>
      <c r="F2060" s="38">
        <f t="shared" ca="1" si="4080"/>
        <v>2018</v>
      </c>
      <c r="G2060" s="38">
        <f t="shared" ref="G2060" ca="1" si="4097">VLOOKUP(INDIRECT(CHAR(39)&amp;$A2060&amp;CHAR(39)&amp;"!r2c"&amp;$C2060,0),variables,2,0)</f>
        <v>10989</v>
      </c>
      <c r="H2060" s="4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2868788729</v>
      </c>
    </row>
    <row r="2061" spans="1:8" x14ac:dyDescent="0.3">
      <c r="A2061" s="38" t="s">
        <v>289</v>
      </c>
      <c r="B2061" s="38">
        <f t="shared" si="3985"/>
        <v>21</v>
      </c>
      <c r="C2061" s="38">
        <f t="shared" si="4020"/>
        <v>58</v>
      </c>
      <c r="E2061" s="38">
        <f t="shared" ref="E2061" si="4098">plan_id</f>
        <v>1536</v>
      </c>
      <c r="F2061" s="38">
        <f t="shared" ca="1" si="4080"/>
        <v>2018</v>
      </c>
      <c r="G2061" s="38">
        <f t="shared" ref="G2061" ca="1" si="4099">VLOOKUP(INDIRECT(CHAR(39)&amp;$A2061&amp;CHAR(39)&amp;"!r2c"&amp;$C2061,0),variables,2,0)</f>
        <v>10990</v>
      </c>
      <c r="H2061" s="4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3959094976</v>
      </c>
    </row>
    <row r="2062" spans="1:8" x14ac:dyDescent="0.3">
      <c r="A2062" s="38" t="s">
        <v>289</v>
      </c>
      <c r="B2062" s="38">
        <f t="shared" si="3985"/>
        <v>21</v>
      </c>
      <c r="C2062" s="38">
        <f t="shared" si="4020"/>
        <v>59</v>
      </c>
      <c r="E2062" s="38">
        <f t="shared" ref="E2062" si="4100">plan_id</f>
        <v>1536</v>
      </c>
      <c r="F2062" s="38">
        <f t="shared" ca="1" si="4080"/>
        <v>2018</v>
      </c>
      <c r="G2062" s="38">
        <f t="shared" ref="G2062" ca="1" si="4101">VLOOKUP(INDIRECT(CHAR(39)&amp;$A2062&amp;CHAR(39)&amp;"!r2c"&amp;$C2062,0),variables,2,0)</f>
        <v>10991</v>
      </c>
      <c r="H2062" s="4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1090306247</v>
      </c>
    </row>
    <row r="2063" spans="1:8" x14ac:dyDescent="0.3">
      <c r="A2063" s="38" t="s">
        <v>289</v>
      </c>
      <c r="B2063" s="38">
        <f t="shared" si="3985"/>
        <v>21</v>
      </c>
      <c r="C2063" s="38">
        <f t="shared" si="4020"/>
        <v>60</v>
      </c>
      <c r="E2063" s="38">
        <f t="shared" ref="E2063" si="4102">plan_id</f>
        <v>1536</v>
      </c>
      <c r="F2063" s="38">
        <f t="shared" ca="1" si="4080"/>
        <v>2018</v>
      </c>
      <c r="G2063" s="38">
        <f t="shared" ref="G2063" ca="1" si="4103">VLOOKUP(INDIRECT(CHAR(39)&amp;$A2063&amp;CHAR(39)&amp;"!r2c"&amp;$C2063,0),variables,2,0)</f>
        <v>10992</v>
      </c>
      <c r="H2063" s="4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0.72499999999999998</v>
      </c>
    </row>
    <row r="2064" spans="1:8" x14ac:dyDescent="0.3">
      <c r="A2064" s="38" t="s">
        <v>289</v>
      </c>
      <c r="B2064" s="38">
        <f t="shared" si="3985"/>
        <v>21</v>
      </c>
      <c r="C2064" s="38">
        <f t="shared" si="4020"/>
        <v>61</v>
      </c>
      <c r="E2064" s="38">
        <f t="shared" ref="E2064" si="4104">plan_id</f>
        <v>1536</v>
      </c>
      <c r="F2064" s="38">
        <f t="shared" ca="1" si="4080"/>
        <v>2018</v>
      </c>
      <c r="G2064" s="38">
        <f t="shared" ref="G2064" ca="1" si="4105">VLOOKUP(INDIRECT(CHAR(39)&amp;$A2064&amp;CHAR(39)&amp;"!r2c"&amp;$C2064,0),variables,2,0)</f>
        <v>10993</v>
      </c>
      <c r="H2064" s="4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1151347122</v>
      </c>
    </row>
    <row r="2065" spans="1:8" x14ac:dyDescent="0.3">
      <c r="A2065" s="38" t="s">
        <v>289</v>
      </c>
      <c r="B2065" s="38">
        <f t="shared" si="3985"/>
        <v>21</v>
      </c>
      <c r="C2065" s="38">
        <f t="shared" si="4020"/>
        <v>62</v>
      </c>
      <c r="E2065" s="38">
        <f t="shared" ref="E2065" si="4106">plan_id</f>
        <v>1536</v>
      </c>
      <c r="F2065" s="38">
        <f t="shared" ca="1" si="4080"/>
        <v>2018</v>
      </c>
      <c r="G2065" s="38">
        <f t="shared" ref="G2065" ca="1" si="4107">VLOOKUP(INDIRECT(CHAR(39)&amp;$A2065&amp;CHAR(39)&amp;"!r2c"&amp;$C2065,0),variables,2,0)</f>
        <v>10801</v>
      </c>
      <c r="H2065" s="4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-38597059</v>
      </c>
    </row>
    <row r="2066" spans="1:8" x14ac:dyDescent="0.3">
      <c r="A2066" s="38" t="s">
        <v>289</v>
      </c>
      <c r="B2066" s="38">
        <f t="shared" si="3985"/>
        <v>21</v>
      </c>
      <c r="C2066" s="38">
        <f t="shared" si="4020"/>
        <v>63</v>
      </c>
      <c r="E2066" s="38">
        <f t="shared" ref="E2066" si="4108">plan_id</f>
        <v>1536</v>
      </c>
      <c r="F2066" s="38">
        <f t="shared" ca="1" si="4080"/>
        <v>2018</v>
      </c>
      <c r="G2066" s="38">
        <f t="shared" ref="G2066" ca="1" si="4109">VLOOKUP(INDIRECT(CHAR(39)&amp;$A2066&amp;CHAR(39)&amp;"!r2c"&amp;$C2066,0),variables,2,0)</f>
        <v>10802</v>
      </c>
      <c r="H2066" s="4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4063722</v>
      </c>
    </row>
    <row r="2067" spans="1:8" x14ac:dyDescent="0.3">
      <c r="A2067" s="38" t="s">
        <v>289</v>
      </c>
      <c r="B2067" s="38">
        <f t="shared" si="3985"/>
        <v>21</v>
      </c>
      <c r="C2067" s="38">
        <f t="shared" si="4020"/>
        <v>64</v>
      </c>
      <c r="E2067" s="38">
        <f t="shared" ref="E2067" si="4110">plan_id</f>
        <v>1536</v>
      </c>
      <c r="F2067" s="38">
        <f t="shared" ca="1" si="4080"/>
        <v>2018</v>
      </c>
      <c r="G2067" s="38">
        <f t="shared" ref="G2067" ca="1" si="4111">VLOOKUP(INDIRECT(CHAR(39)&amp;$A2067&amp;CHAR(39)&amp;"!r2c"&amp;$C2067,0),variables,2,0)</f>
        <v>10803</v>
      </c>
      <c r="H2067" s="4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8" t="s">
        <v>289</v>
      </c>
      <c r="B2068" s="38">
        <f t="shared" si="3985"/>
        <v>21</v>
      </c>
      <c r="C2068" s="38">
        <f t="shared" si="4020"/>
        <v>65</v>
      </c>
      <c r="E2068" s="38">
        <f t="shared" ref="E2068" si="4112">plan_id</f>
        <v>1536</v>
      </c>
      <c r="F2068" s="38">
        <f t="shared" ca="1" si="4080"/>
        <v>2018</v>
      </c>
      <c r="G2068" s="38">
        <f t="shared" ref="G2068" ca="1" si="4113">VLOOKUP(INDIRECT(CHAR(39)&amp;$A2068&amp;CHAR(39)&amp;"!r2c"&amp;$C2068,0),variables,2,0)</f>
        <v>10804</v>
      </c>
      <c r="H2068" s="4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8" t="s">
        <v>289</v>
      </c>
      <c r="B2069" s="38">
        <f t="shared" si="3985"/>
        <v>21</v>
      </c>
      <c r="C2069" s="38">
        <f t="shared" si="4020"/>
        <v>66</v>
      </c>
      <c r="E2069" s="38">
        <f t="shared" ref="E2069" si="4114">plan_id</f>
        <v>1536</v>
      </c>
      <c r="F2069" s="38">
        <f t="shared" ca="1" si="4080"/>
        <v>2018</v>
      </c>
      <c r="G2069" s="38">
        <f t="shared" ref="G2069" ca="1" si="4115">VLOOKUP(INDIRECT(CHAR(39)&amp;$A2069&amp;CHAR(39)&amp;"!r2c"&amp;$C2069,0),variables,2,0)</f>
        <v>10805</v>
      </c>
      <c r="H2069" s="4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8" t="s">
        <v>289</v>
      </c>
      <c r="B2070" s="38">
        <f t="shared" ref="B2070" si="4116">B2005+1</f>
        <v>21</v>
      </c>
      <c r="C2070" s="38">
        <f t="shared" si="4020"/>
        <v>67</v>
      </c>
      <c r="E2070" s="38">
        <f t="shared" ref="E2070" si="4117">plan_id</f>
        <v>1536</v>
      </c>
      <c r="F2070" s="38">
        <f t="shared" ca="1" si="4080"/>
        <v>2018</v>
      </c>
      <c r="G2070" s="38">
        <f t="shared" ref="G2070" ca="1" si="4118">VLOOKUP(INDIRECT(CHAR(39)&amp;$A2070&amp;CHAR(39)&amp;"!r2c"&amp;$C2070,0),variables,2,0)</f>
        <v>10806</v>
      </c>
      <c r="H2070" s="4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271202</v>
      </c>
    </row>
    <row r="2071" spans="1:8" x14ac:dyDescent="0.3">
      <c r="A2071" s="38" t="s">
        <v>289</v>
      </c>
      <c r="B2071" s="38">
        <f>B2070</f>
        <v>21</v>
      </c>
      <c r="C2071" s="38">
        <f t="shared" si="4020"/>
        <v>68</v>
      </c>
      <c r="E2071" s="38">
        <f t="shared" ref="E2071" si="4119">plan_id</f>
        <v>1536</v>
      </c>
      <c r="F2071" s="38">
        <f t="shared" ca="1" si="4080"/>
        <v>2018</v>
      </c>
      <c r="G2071" s="38">
        <f t="shared" ref="G2071" ca="1" si="4120">VLOOKUP(INDIRECT(CHAR(39)&amp;$A2071&amp;CHAR(39)&amp;"!r2c"&amp;$C2071,0),variables,2,0)</f>
        <v>10807</v>
      </c>
      <c r="H2071" s="4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38" t="s">
        <v>289</v>
      </c>
      <c r="B2072" s="38">
        <f t="shared" ref="B2072:B2096" si="4121">B2071</f>
        <v>21</v>
      </c>
      <c r="C2072" s="38">
        <f t="shared" si="4020"/>
        <v>69</v>
      </c>
      <c r="E2072" s="38">
        <f t="shared" ref="E2072" si="4122">plan_id</f>
        <v>1536</v>
      </c>
      <c r="F2072" s="38">
        <f t="shared" ca="1" si="4080"/>
        <v>2018</v>
      </c>
      <c r="G2072" s="38">
        <f t="shared" ref="G2072" ca="1" si="4123">VLOOKUP(INDIRECT(CHAR(39)&amp;$A2072&amp;CHAR(39)&amp;"!r2c"&amp;$C2072,0),variables,2,0)</f>
        <v>10808</v>
      </c>
      <c r="H2072" s="4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38" t="s">
        <v>289</v>
      </c>
      <c r="B2073" s="38">
        <f t="shared" si="4121"/>
        <v>21</v>
      </c>
      <c r="C2073" s="38">
        <f t="shared" si="4020"/>
        <v>70</v>
      </c>
      <c r="E2073" s="38">
        <f t="shared" ref="E2073" si="4124">plan_id</f>
        <v>1536</v>
      </c>
      <c r="F2073" s="38">
        <f t="shared" ca="1" si="4080"/>
        <v>2018</v>
      </c>
      <c r="G2073" s="38">
        <f t="shared" ref="G2073" ca="1" si="4125">VLOOKUP(INDIRECT(CHAR(39)&amp;$A2073&amp;CHAR(39)&amp;"!r2c"&amp;$C2073,0),variables,2,0)</f>
        <v>10809</v>
      </c>
      <c r="H2073" s="4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-9955623</v>
      </c>
    </row>
    <row r="2074" spans="1:8" x14ac:dyDescent="0.3">
      <c r="A2074" s="38" t="s">
        <v>289</v>
      </c>
      <c r="B2074" s="38">
        <f t="shared" si="4121"/>
        <v>21</v>
      </c>
      <c r="C2074" s="38">
        <f t="shared" si="4020"/>
        <v>71</v>
      </c>
      <c r="E2074" s="38">
        <f t="shared" ref="E2074" si="4126">plan_id</f>
        <v>1536</v>
      </c>
      <c r="F2074" s="38">
        <f t="shared" ca="1" si="4080"/>
        <v>2018</v>
      </c>
      <c r="G2074" s="38">
        <f t="shared" ref="G2074" ca="1" si="4127">VLOOKUP(INDIRECT(CHAR(39)&amp;$A2074&amp;CHAR(39)&amp;"!r2c"&amp;$C2074,0),variables,2,0)</f>
        <v>10810</v>
      </c>
      <c r="H2074" s="4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38" t="s">
        <v>289</v>
      </c>
      <c r="B2075" s="38">
        <f t="shared" si="4121"/>
        <v>21</v>
      </c>
      <c r="C2075" s="38">
        <f t="shared" si="4020"/>
        <v>72</v>
      </c>
      <c r="E2075" s="38">
        <f t="shared" ref="E2075" si="4128">plan_id</f>
        <v>1536</v>
      </c>
      <c r="F2075" s="38">
        <f t="shared" ca="1" si="4080"/>
        <v>2018</v>
      </c>
      <c r="G2075" s="38">
        <f t="shared" ref="G2075" ca="1" si="4129">VLOOKUP(INDIRECT(CHAR(39)&amp;$A2075&amp;CHAR(39)&amp;"!r2c"&amp;$C2075,0),variables,2,0)</f>
        <v>10811</v>
      </c>
      <c r="H2075" s="4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204885</v>
      </c>
    </row>
    <row r="2076" spans="1:8" x14ac:dyDescent="0.3">
      <c r="A2076" s="38" t="s">
        <v>289</v>
      </c>
      <c r="B2076" s="38">
        <f t="shared" si="4121"/>
        <v>21</v>
      </c>
      <c r="C2076" s="38">
        <f t="shared" si="4020"/>
        <v>73</v>
      </c>
      <c r="E2076" s="38">
        <f t="shared" ref="E2076" si="4130">plan_id</f>
        <v>1536</v>
      </c>
      <c r="F2076" s="38">
        <f t="shared" ca="1" si="4080"/>
        <v>2018</v>
      </c>
      <c r="G2076" s="38">
        <f t="shared" ref="G2076" ca="1" si="4131">VLOOKUP(INDIRECT(CHAR(39)&amp;$A2076&amp;CHAR(39)&amp;"!r2c"&amp;$C2076,0),variables,2,0)</f>
        <v>10812</v>
      </c>
      <c r="H2076" s="4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38" t="s">
        <v>289</v>
      </c>
      <c r="B2077" s="38">
        <f t="shared" si="4121"/>
        <v>21</v>
      </c>
      <c r="C2077" s="38">
        <f t="shared" si="4020"/>
        <v>74</v>
      </c>
      <c r="E2077" s="38">
        <f t="shared" ref="E2077" si="4132">plan_id</f>
        <v>1536</v>
      </c>
      <c r="F2077" s="38">
        <f t="shared" ca="1" si="4080"/>
        <v>2018</v>
      </c>
      <c r="G2077" s="38">
        <f t="shared" ref="G2077" ca="1" si="4133">VLOOKUP(INDIRECT(CHAR(39)&amp;$A2077&amp;CHAR(39)&amp;"!r2c"&amp;$C2077,0),variables,2,0)</f>
        <v>10813</v>
      </c>
      <c r="H2077" s="4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38" t="s">
        <v>289</v>
      </c>
      <c r="B2078" s="38">
        <f t="shared" si="4121"/>
        <v>21</v>
      </c>
      <c r="C2078" s="38">
        <f t="shared" si="4020"/>
        <v>75</v>
      </c>
      <c r="E2078" s="38">
        <f t="shared" ref="E2078" si="4134">plan_id</f>
        <v>1536</v>
      </c>
      <c r="F2078" s="38">
        <f t="shared" ca="1" si="4080"/>
        <v>2018</v>
      </c>
      <c r="G2078" s="38">
        <f t="shared" ref="G2078" ca="1" si="4135">VLOOKUP(INDIRECT(CHAR(39)&amp;$A2078&amp;CHAR(39)&amp;"!r2c"&amp;$C2078,0),variables,2,0)</f>
        <v>10814</v>
      </c>
      <c r="H2078" s="4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38" t="s">
        <v>289</v>
      </c>
      <c r="B2079" s="38">
        <f t="shared" si="4121"/>
        <v>21</v>
      </c>
      <c r="C2079" s="38">
        <f t="shared" si="4020"/>
        <v>76</v>
      </c>
      <c r="E2079" s="38">
        <f t="shared" ref="E2079" si="4136">plan_id</f>
        <v>1536</v>
      </c>
      <c r="F2079" s="38">
        <f t="shared" ca="1" si="4080"/>
        <v>2018</v>
      </c>
      <c r="G2079" s="38">
        <f t="shared" ref="G2079" ca="1" si="4137">VLOOKUP(INDIRECT(CHAR(39)&amp;$A2079&amp;CHAR(39)&amp;"!r2c"&amp;$C2079,0),variables,2,0)</f>
        <v>10815</v>
      </c>
      <c r="H2079" s="4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8059086</v>
      </c>
    </row>
    <row r="2080" spans="1:8" x14ac:dyDescent="0.3">
      <c r="A2080" s="38" t="s">
        <v>289</v>
      </c>
      <c r="B2080" s="38">
        <f t="shared" si="4121"/>
        <v>21</v>
      </c>
      <c r="C2080" s="38">
        <f t="shared" si="4020"/>
        <v>77</v>
      </c>
      <c r="E2080" s="38">
        <f t="shared" ref="E2080" si="4138">plan_id</f>
        <v>1536</v>
      </c>
      <c r="F2080" s="38">
        <f t="shared" ca="1" si="4080"/>
        <v>2018</v>
      </c>
      <c r="G2080" s="38">
        <f t="shared" ref="G2080" ca="1" si="4139">VLOOKUP(INDIRECT(CHAR(39)&amp;$A2080&amp;CHAR(39)&amp;"!r2c"&amp;$C2080,0),variables,2,0)</f>
        <v>10816</v>
      </c>
      <c r="H2080" s="4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-82742477</v>
      </c>
    </row>
    <row r="2081" spans="1:8" x14ac:dyDescent="0.3">
      <c r="A2081" s="38" t="s">
        <v>289</v>
      </c>
      <c r="B2081" s="38">
        <f t="shared" si="4121"/>
        <v>21</v>
      </c>
      <c r="C2081" s="38">
        <f t="shared" si="4020"/>
        <v>78</v>
      </c>
      <c r="E2081" s="38">
        <f t="shared" ref="E2081" si="4140">plan_id</f>
        <v>1536</v>
      </c>
      <c r="F2081" s="38">
        <f t="shared" ca="1" si="4080"/>
        <v>2018</v>
      </c>
      <c r="G2081" s="38">
        <f t="shared" ref="G2081" ca="1" si="4141">VLOOKUP(INDIRECT(CHAR(39)&amp;$A2081&amp;CHAR(39)&amp;"!r2c"&amp;$C2081,0),variables,2,0)</f>
        <v>10817</v>
      </c>
      <c r="H2081" s="4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38" t="s">
        <v>289</v>
      </c>
      <c r="B2082" s="38">
        <f t="shared" si="4121"/>
        <v>21</v>
      </c>
      <c r="C2082" s="38">
        <f t="shared" si="4020"/>
        <v>79</v>
      </c>
      <c r="E2082" s="38">
        <f t="shared" ref="E2082" si="4142">plan_id</f>
        <v>1536</v>
      </c>
      <c r="F2082" s="38">
        <f t="shared" ca="1" si="4080"/>
        <v>2018</v>
      </c>
      <c r="G2082" s="38">
        <f t="shared" ref="G2082" ca="1" si="4143">VLOOKUP(INDIRECT(CHAR(39)&amp;$A2082&amp;CHAR(39)&amp;"!r2c"&amp;$C2082,0),variables,2,0)</f>
        <v>10818</v>
      </c>
      <c r="H2082" s="4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13480006</v>
      </c>
    </row>
    <row r="2083" spans="1:8" x14ac:dyDescent="0.3">
      <c r="A2083" s="38" t="s">
        <v>289</v>
      </c>
      <c r="B2083" s="38">
        <f t="shared" si="4121"/>
        <v>21</v>
      </c>
      <c r="C2083" s="38">
        <f t="shared" si="4020"/>
        <v>80</v>
      </c>
      <c r="E2083" s="38">
        <f t="shared" ref="E2083" si="4144">plan_id</f>
        <v>1536</v>
      </c>
      <c r="F2083" s="38">
        <f t="shared" ca="1" si="4080"/>
        <v>2018</v>
      </c>
      <c r="G2083" s="38">
        <f t="shared" ref="G2083" ca="1" si="4145">VLOOKUP(INDIRECT(CHAR(39)&amp;$A2083&amp;CHAR(39)&amp;"!r2c"&amp;$C2083,0),variables,2,0)</f>
        <v>10819</v>
      </c>
      <c r="H2083" s="4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38" t="s">
        <v>289</v>
      </c>
      <c r="B2084" s="38">
        <f t="shared" si="4121"/>
        <v>21</v>
      </c>
      <c r="C2084" s="38">
        <f t="shared" si="4020"/>
        <v>81</v>
      </c>
      <c r="E2084" s="38">
        <f t="shared" ref="E2084" si="4146">plan_id</f>
        <v>1536</v>
      </c>
      <c r="F2084" s="38">
        <f t="shared" ca="1" si="4080"/>
        <v>2018</v>
      </c>
      <c r="G2084" s="38">
        <f t="shared" ref="G2084" ca="1" si="4147">VLOOKUP(INDIRECT(CHAR(39)&amp;$A2084&amp;CHAR(39)&amp;"!r2c"&amp;$C2084,0),variables,2,0)</f>
        <v>10820</v>
      </c>
      <c r="H2084" s="4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51107975</v>
      </c>
    </row>
    <row r="2085" spans="1:8" x14ac:dyDescent="0.3">
      <c r="A2085" s="38" t="s">
        <v>289</v>
      </c>
      <c r="B2085" s="38">
        <f t="shared" si="4121"/>
        <v>21</v>
      </c>
      <c r="C2085" s="38">
        <f t="shared" si="4020"/>
        <v>82</v>
      </c>
      <c r="E2085" s="38">
        <f t="shared" ref="E2085" si="4148">plan_id</f>
        <v>1536</v>
      </c>
      <c r="F2085" s="38">
        <f t="shared" ca="1" si="4080"/>
        <v>2018</v>
      </c>
      <c r="G2085" s="38">
        <f t="shared" ref="G2085" ca="1" si="4149">VLOOKUP(INDIRECT(CHAR(39)&amp;$A2085&amp;CHAR(39)&amp;"!r2c"&amp;$C2085,0),variables,2,0)</f>
        <v>10821</v>
      </c>
      <c r="H2085" s="4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38" t="s">
        <v>289</v>
      </c>
      <c r="B2086" s="38">
        <f t="shared" si="4121"/>
        <v>21</v>
      </c>
      <c r="C2086" s="38">
        <f t="shared" si="4020"/>
        <v>83</v>
      </c>
      <c r="E2086" s="38">
        <f t="shared" ref="E2086" si="4150">plan_id</f>
        <v>1536</v>
      </c>
      <c r="F2086" s="38">
        <f t="shared" ca="1" si="4080"/>
        <v>2018</v>
      </c>
      <c r="G2086" s="38">
        <f t="shared" ref="G2086" ca="1" si="4151">VLOOKUP(INDIRECT(CHAR(39)&amp;$A2086&amp;CHAR(39)&amp;"!r2c"&amp;$C2086,0),variables,2,0)</f>
        <v>10822</v>
      </c>
      <c r="H2086" s="4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38" t="s">
        <v>289</v>
      </c>
      <c r="B2087" s="38">
        <f t="shared" si="4121"/>
        <v>21</v>
      </c>
      <c r="C2087" s="38">
        <f t="shared" ref="C2087:C2150" si="4152">C1996</f>
        <v>84</v>
      </c>
      <c r="E2087" s="38">
        <f t="shared" ref="E2087" si="4153">plan_id</f>
        <v>1536</v>
      </c>
      <c r="F2087" s="38">
        <f t="shared" ca="1" si="4080"/>
        <v>2018</v>
      </c>
      <c r="G2087" s="38">
        <f t="shared" ref="G2087" ca="1" si="4154">VLOOKUP(INDIRECT(CHAR(39)&amp;$A2087&amp;CHAR(39)&amp;"!r2c"&amp;$C2087,0),variables,2,0)</f>
        <v>10829</v>
      </c>
      <c r="H2087" s="4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125500181</v>
      </c>
    </row>
    <row r="2088" spans="1:8" x14ac:dyDescent="0.3">
      <c r="A2088" s="38" t="s">
        <v>289</v>
      </c>
      <c r="B2088" s="38">
        <f t="shared" si="4121"/>
        <v>21</v>
      </c>
      <c r="C2088" s="38">
        <f t="shared" si="4152"/>
        <v>85</v>
      </c>
      <c r="E2088" s="38">
        <f t="shared" ref="E2088" si="4155">plan_id</f>
        <v>1536</v>
      </c>
      <c r="F2088" s="38">
        <f t="shared" ca="1" si="4080"/>
        <v>2018</v>
      </c>
      <c r="G2088" s="38">
        <f t="shared" ref="G2088" ca="1" si="4156">VLOOKUP(INDIRECT(CHAR(39)&amp;$A2088&amp;CHAR(39)&amp;"!r2c"&amp;$C2088,0),variables,2,0)</f>
        <v>10823</v>
      </c>
      <c r="H2088" s="4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-3310208</v>
      </c>
    </row>
    <row r="2089" spans="1:8" x14ac:dyDescent="0.3">
      <c r="A2089" s="38" t="s">
        <v>289</v>
      </c>
      <c r="B2089" s="38">
        <f t="shared" si="4121"/>
        <v>21</v>
      </c>
      <c r="C2089" s="38">
        <f t="shared" si="4152"/>
        <v>86</v>
      </c>
      <c r="E2089" s="38">
        <f t="shared" ref="E2089" si="4157">plan_id</f>
        <v>1536</v>
      </c>
      <c r="F2089" s="38">
        <f t="shared" ca="1" si="4080"/>
        <v>2018</v>
      </c>
      <c r="G2089" s="38">
        <f t="shared" ref="G2089" ca="1" si="4158">VLOOKUP(INDIRECT(CHAR(39)&amp;$A2089&amp;CHAR(39)&amp;"!r2c"&amp;$C2089,0),variables,2,0)</f>
        <v>10798</v>
      </c>
      <c r="H2089" s="4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8" t="s">
        <v>289</v>
      </c>
      <c r="B2090" s="38">
        <f t="shared" si="4121"/>
        <v>21</v>
      </c>
      <c r="C2090" s="38">
        <f t="shared" si="4152"/>
        <v>87</v>
      </c>
      <c r="E2090" s="38">
        <f t="shared" ref="E2090" si="4159">plan_id</f>
        <v>1536</v>
      </c>
      <c r="F2090" s="38">
        <f t="shared" ca="1" si="4080"/>
        <v>2018</v>
      </c>
      <c r="G2090" s="38">
        <f t="shared" ref="G2090" ca="1" si="4160">VLOOKUP(INDIRECT(CHAR(39)&amp;$A2090&amp;CHAR(39)&amp;"!r2c"&amp;$C2090,0),variables,2,0)</f>
        <v>10799</v>
      </c>
      <c r="H2090" s="4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38" t="s">
        <v>289</v>
      </c>
      <c r="B2091" s="38">
        <f t="shared" si="4121"/>
        <v>21</v>
      </c>
      <c r="C2091" s="38">
        <f t="shared" si="4152"/>
        <v>88</v>
      </c>
      <c r="E2091" s="38">
        <f t="shared" ref="E2091" si="4161">plan_id</f>
        <v>1536</v>
      </c>
      <c r="F2091" s="38">
        <f t="shared" ca="1" si="4080"/>
        <v>2018</v>
      </c>
      <c r="G2091" s="38">
        <f t="shared" ref="G2091" ca="1" si="4162">VLOOKUP(INDIRECT(CHAR(39)&amp;$A2091&amp;CHAR(39)&amp;"!r2c"&amp;$C2091,0),variables,2,0)</f>
        <v>10800</v>
      </c>
      <c r="H2091" s="4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38" t="s">
        <v>289</v>
      </c>
      <c r="B2092" s="38">
        <f t="shared" si="4121"/>
        <v>21</v>
      </c>
      <c r="C2092" s="38">
        <f t="shared" si="4152"/>
        <v>89</v>
      </c>
      <c r="E2092" s="38">
        <f t="shared" ref="E2092" si="4163">plan_id</f>
        <v>1536</v>
      </c>
      <c r="F2092" s="38">
        <f t="shared" ca="1" si="4080"/>
        <v>2018</v>
      </c>
      <c r="G2092" s="38">
        <f t="shared" ref="G2092" ca="1" si="4164">VLOOKUP(INDIRECT(CHAR(39)&amp;$A2092&amp;CHAR(39)&amp;"!r2c"&amp;$C2092,0),variables,2,0)</f>
        <v>10824</v>
      </c>
      <c r="H2092" s="4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38" t="s">
        <v>289</v>
      </c>
      <c r="B2093" s="38">
        <f t="shared" si="4121"/>
        <v>21</v>
      </c>
      <c r="C2093" s="38">
        <f t="shared" si="4152"/>
        <v>90</v>
      </c>
      <c r="E2093" s="38">
        <f t="shared" ref="E2093" si="4165">plan_id</f>
        <v>1536</v>
      </c>
      <c r="F2093" s="38">
        <f t="shared" ca="1" si="4080"/>
        <v>2018</v>
      </c>
      <c r="G2093" s="38">
        <f t="shared" ref="G2093" ca="1" si="4166">VLOOKUP(INDIRECT(CHAR(39)&amp;$A2093&amp;CHAR(39)&amp;"!r2c"&amp;$C2093,0),variables,2,0)</f>
        <v>10825</v>
      </c>
      <c r="H2093" s="4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8" t="s">
        <v>289</v>
      </c>
      <c r="B2094" s="38">
        <f t="shared" si="4121"/>
        <v>21</v>
      </c>
      <c r="C2094" s="38">
        <f t="shared" si="4152"/>
        <v>91</v>
      </c>
      <c r="E2094" s="38">
        <f t="shared" ref="E2094" si="4167">plan_id</f>
        <v>1536</v>
      </c>
      <c r="F2094" s="38">
        <f t="shared" ca="1" si="4080"/>
        <v>2018</v>
      </c>
      <c r="G2094" s="38">
        <f t="shared" ref="G2094" ca="1" si="4168">VLOOKUP(INDIRECT(CHAR(39)&amp;$A2094&amp;CHAR(39)&amp;"!r2c"&amp;$C2094,0),variables,2,0)</f>
        <v>10826</v>
      </c>
      <c r="H2094" s="4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89527668</v>
      </c>
    </row>
    <row r="2095" spans="1:8" x14ac:dyDescent="0.3">
      <c r="A2095" s="38" t="s">
        <v>289</v>
      </c>
      <c r="B2095" s="38">
        <f t="shared" si="4121"/>
        <v>21</v>
      </c>
      <c r="C2095" s="38">
        <f t="shared" si="4152"/>
        <v>92</v>
      </c>
      <c r="E2095" s="38">
        <f t="shared" ref="E2095" si="4169">plan_id</f>
        <v>1536</v>
      </c>
      <c r="F2095" s="38">
        <f t="shared" ca="1" si="4080"/>
        <v>2018</v>
      </c>
      <c r="G2095" s="38">
        <f t="shared" ref="G2095" ca="1" si="4170">VLOOKUP(INDIRECT(CHAR(39)&amp;$A2095&amp;CHAR(39)&amp;"!r2c"&amp;$C2095,0),variables,2,0)</f>
        <v>10828</v>
      </c>
      <c r="H2095" s="4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8" t="s">
        <v>289</v>
      </c>
      <c r="B2096" s="38">
        <f t="shared" si="4121"/>
        <v>21</v>
      </c>
      <c r="C2096" s="38">
        <f t="shared" si="4152"/>
        <v>93</v>
      </c>
      <c r="E2096" s="38">
        <f t="shared" ref="E2096" si="4171">plan_id</f>
        <v>1536</v>
      </c>
      <c r="F2096" s="38">
        <f t="shared" ca="1" si="4080"/>
        <v>2018</v>
      </c>
      <c r="G2096" s="38">
        <f t="shared" ref="G2096" ca="1" si="4172">VLOOKUP(INDIRECT(CHAR(39)&amp;$A2096&amp;CHAR(39)&amp;"!r2c"&amp;$C2096,0),variables,2,0)</f>
        <v>10827</v>
      </c>
      <c r="H2096" s="4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48443776</v>
      </c>
    </row>
    <row r="2097" spans="1:8" x14ac:dyDescent="0.3">
      <c r="A2097" s="38" t="s">
        <v>289</v>
      </c>
      <c r="B2097" s="38">
        <f t="shared" ref="B2097:B2160" si="4173">B2032+1</f>
        <v>22</v>
      </c>
      <c r="C2097" s="38">
        <f t="shared" si="4152"/>
        <v>3</v>
      </c>
      <c r="E2097" s="38">
        <f t="shared" ref="E2097" si="4174">plan_id</f>
        <v>1536</v>
      </c>
      <c r="F2097" s="38">
        <f t="shared" ca="1" si="4080"/>
        <v>2019</v>
      </c>
      <c r="G2097" s="38">
        <f t="shared" ref="G2097" ca="1" si="4175">VLOOKUP(INDIRECT(CHAR(39)&amp;$A2097&amp;CHAR(39)&amp;"!r2c"&amp;$C2097,0),variables,2,0)</f>
        <v>10703</v>
      </c>
      <c r="H2097" s="4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38" t="s">
        <v>289</v>
      </c>
      <c r="B2098" s="38">
        <f t="shared" si="4173"/>
        <v>22</v>
      </c>
      <c r="C2098" s="38">
        <f t="shared" si="4152"/>
        <v>4</v>
      </c>
      <c r="E2098" s="38">
        <f t="shared" ref="E2098" si="4176">plan_id</f>
        <v>1536</v>
      </c>
      <c r="F2098" s="38">
        <f t="shared" ca="1" si="4080"/>
        <v>2019</v>
      </c>
      <c r="G2098" s="38">
        <f t="shared" ref="G2098" ca="1" si="4177">VLOOKUP(INDIRECT(CHAR(39)&amp;$A2098&amp;CHAR(39)&amp;"!r2c"&amp;$C2098,0),variables,2,0)</f>
        <v>10845</v>
      </c>
      <c r="H2098" s="41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Gabriel Roeder Smith &amp; Company</v>
      </c>
    </row>
    <row r="2099" spans="1:8" x14ac:dyDescent="0.3">
      <c r="A2099" s="38" t="s">
        <v>289</v>
      </c>
      <c r="B2099" s="38">
        <f t="shared" si="4173"/>
        <v>22</v>
      </c>
      <c r="C2099" s="38">
        <f t="shared" si="4152"/>
        <v>5</v>
      </c>
      <c r="E2099" s="38">
        <f t="shared" ref="E2099" si="4178">plan_id</f>
        <v>1536</v>
      </c>
      <c r="F2099" s="38">
        <f t="shared" ca="1" si="4080"/>
        <v>2019</v>
      </c>
      <c r="G2099" s="38">
        <f t="shared" ref="G2099" ca="1" si="4179">VLOOKUP(INDIRECT(CHAR(39)&amp;$A2099&amp;CHAR(39)&amp;"!r2c"&amp;$C2099,0),variables,2,0)</f>
        <v>10924</v>
      </c>
      <c r="H2099" s="4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0.1171</v>
      </c>
    </row>
    <row r="2100" spans="1:8" x14ac:dyDescent="0.3">
      <c r="A2100" s="38" t="s">
        <v>289</v>
      </c>
      <c r="B2100" s="38">
        <f t="shared" si="4173"/>
        <v>22</v>
      </c>
      <c r="C2100" s="38">
        <f t="shared" si="4152"/>
        <v>6</v>
      </c>
      <c r="E2100" s="38">
        <f t="shared" ref="E2100" si="4180">plan_id</f>
        <v>1536</v>
      </c>
      <c r="F2100" s="38">
        <f t="shared" ca="1" si="4080"/>
        <v>2019</v>
      </c>
      <c r="G2100" s="38">
        <f t="shared" ref="G2100" ca="1" si="4181">VLOOKUP(INDIRECT(CHAR(39)&amp;$A2100&amp;CHAR(39)&amp;"!r2c"&amp;$C2100,0),variables,2,0)</f>
        <v>10925</v>
      </c>
      <c r="H2100" s="4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4.7699999999999992E-2</v>
      </c>
    </row>
    <row r="2101" spans="1:8" x14ac:dyDescent="0.3">
      <c r="A2101" s="38" t="s">
        <v>289</v>
      </c>
      <c r="B2101" s="38">
        <f t="shared" si="4173"/>
        <v>22</v>
      </c>
      <c r="C2101" s="38">
        <f t="shared" si="4152"/>
        <v>7</v>
      </c>
      <c r="E2101" s="38">
        <f t="shared" ref="E2101" si="4182">plan_id</f>
        <v>1536</v>
      </c>
      <c r="F2101" s="38">
        <f t="shared" ca="1" si="4080"/>
        <v>2019</v>
      </c>
      <c r="G2101" s="38">
        <f t="shared" ref="G2101" ca="1" si="4183">VLOOKUP(INDIRECT(CHAR(39)&amp;$A2101&amp;CHAR(39)&amp;"!r2c"&amp;$C2101,0),variables,2,0)</f>
        <v>10926</v>
      </c>
      <c r="H2101" s="4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6.9400000000000003E-2</v>
      </c>
    </row>
    <row r="2102" spans="1:8" x14ac:dyDescent="0.3">
      <c r="A2102" s="38" t="s">
        <v>289</v>
      </c>
      <c r="B2102" s="38">
        <f t="shared" si="4173"/>
        <v>22</v>
      </c>
      <c r="C2102" s="38">
        <f t="shared" si="4152"/>
        <v>8</v>
      </c>
      <c r="E2102" s="38">
        <f t="shared" ref="E2102" si="4184">plan_id</f>
        <v>1536</v>
      </c>
      <c r="F2102" s="38">
        <f t="shared" ca="1" si="4080"/>
        <v>2019</v>
      </c>
      <c r="G2102" s="38">
        <f t="shared" ref="G2102" ca="1" si="4185">VLOOKUP(INDIRECT(CHAR(39)&amp;$A2102&amp;CHAR(39)&amp;"!r2c"&amp;$C2102,0),variables,2,0)</f>
        <v>10704</v>
      </c>
      <c r="H2102" s="4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84442915</v>
      </c>
    </row>
    <row r="2103" spans="1:8" x14ac:dyDescent="0.3">
      <c r="A2103" s="38" t="s">
        <v>289</v>
      </c>
      <c r="B2103" s="38">
        <f t="shared" si="4173"/>
        <v>22</v>
      </c>
      <c r="C2103" s="38">
        <f t="shared" si="4152"/>
        <v>9</v>
      </c>
      <c r="E2103" s="38">
        <f t="shared" ref="E2103" si="4186">plan_id</f>
        <v>1536</v>
      </c>
      <c r="F2103" s="38">
        <f t="shared" ca="1" si="4080"/>
        <v>2019</v>
      </c>
      <c r="G2103" s="38">
        <f t="shared" ref="G2103" ca="1" si="4187">VLOOKUP(INDIRECT(CHAR(39)&amp;$A2103&amp;CHAR(39)&amp;"!r2c"&amp;$C2103,0),variables,2,0)</f>
        <v>10928</v>
      </c>
      <c r="H2103" s="4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7.1800000000000003E-2</v>
      </c>
    </row>
    <row r="2104" spans="1:8" x14ac:dyDescent="0.3">
      <c r="A2104" s="38" t="s">
        <v>289</v>
      </c>
      <c r="B2104" s="38">
        <f t="shared" si="4173"/>
        <v>22</v>
      </c>
      <c r="C2104" s="38">
        <f t="shared" si="4152"/>
        <v>10</v>
      </c>
      <c r="E2104" s="38">
        <f t="shared" ref="E2104" si="4188">plan_id</f>
        <v>1536</v>
      </c>
      <c r="F2104" s="38">
        <f t="shared" ca="1" si="4080"/>
        <v>2019</v>
      </c>
      <c r="G2104" s="38">
        <f t="shared" ref="G2104" ca="1" si="4189">VLOOKUP(INDIRECT(CHAR(39)&amp;$A2104&amp;CHAR(39)&amp;"!r2c"&amp;$C2104,0),variables,2,0)</f>
        <v>10929</v>
      </c>
      <c r="H2104" s="4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7.1800000000000003E-2</v>
      </c>
    </row>
    <row r="2105" spans="1:8" x14ac:dyDescent="0.3">
      <c r="A2105" s="38" t="s">
        <v>289</v>
      </c>
      <c r="B2105" s="38">
        <f t="shared" si="4173"/>
        <v>22</v>
      </c>
      <c r="C2105" s="38">
        <f t="shared" si="4152"/>
        <v>11</v>
      </c>
      <c r="E2105" s="38">
        <f t="shared" ref="E2105" si="4190">plan_id</f>
        <v>1536</v>
      </c>
      <c r="F2105" s="38">
        <f t="shared" ca="1" si="4080"/>
        <v>2019</v>
      </c>
      <c r="G2105" s="38">
        <f t="shared" ref="G2105" ca="1" si="4191">VLOOKUP(INDIRECT(CHAR(39)&amp;$A2105&amp;CHAR(39)&amp;"!r2c"&amp;$C2105,0),variables,2,0)</f>
        <v>10930</v>
      </c>
      <c r="H2105" s="4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8" t="s">
        <v>289</v>
      </c>
      <c r="B2106" s="38">
        <f t="shared" si="4173"/>
        <v>22</v>
      </c>
      <c r="C2106" s="38">
        <f t="shared" si="4152"/>
        <v>12</v>
      </c>
      <c r="E2106" s="38">
        <f t="shared" ref="E2106" si="4192">plan_id</f>
        <v>1536</v>
      </c>
      <c r="F2106" s="38">
        <f t="shared" ca="1" si="4080"/>
        <v>2019</v>
      </c>
      <c r="G2106" s="38">
        <f t="shared" ref="G2106" ca="1" si="4193">VLOOKUP(INDIRECT(CHAR(39)&amp;$A2106&amp;CHAR(39)&amp;"!r2c"&amp;$C2106,0),variables,2,0)</f>
        <v>10705</v>
      </c>
      <c r="H2106" s="4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78213580</v>
      </c>
    </row>
    <row r="2107" spans="1:8" x14ac:dyDescent="0.3">
      <c r="A2107" s="38" t="s">
        <v>289</v>
      </c>
      <c r="B2107" s="38">
        <f t="shared" si="4173"/>
        <v>22</v>
      </c>
      <c r="C2107" s="38">
        <f t="shared" si="4152"/>
        <v>13</v>
      </c>
      <c r="E2107" s="38">
        <f t="shared" ref="E2107" si="4194">plan_id</f>
        <v>1536</v>
      </c>
      <c r="F2107" s="38">
        <f t="shared" ca="1" si="4080"/>
        <v>2019</v>
      </c>
      <c r="G2107" s="38">
        <f t="shared" ref="G2107" ca="1" si="4195">VLOOKUP(INDIRECT(CHAR(39)&amp;$A2107&amp;CHAR(39)&amp;"!r2c"&amp;$C2107,0),variables,2,0)</f>
        <v>10842</v>
      </c>
      <c r="H2107" s="4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81588318</v>
      </c>
    </row>
    <row r="2108" spans="1:8" x14ac:dyDescent="0.3">
      <c r="A2108" s="38" t="s">
        <v>289</v>
      </c>
      <c r="B2108" s="38">
        <f t="shared" si="4173"/>
        <v>22</v>
      </c>
      <c r="C2108" s="38">
        <f t="shared" si="4152"/>
        <v>14</v>
      </c>
      <c r="E2108" s="38">
        <f t="shared" ref="E2108" si="4196">plan_id</f>
        <v>1536</v>
      </c>
      <c r="F2108" s="38">
        <f t="shared" ca="1" si="4080"/>
        <v>2019</v>
      </c>
      <c r="G2108" s="38">
        <f t="shared" ref="G2108" ca="1" si="4197">VLOOKUP(INDIRECT(CHAR(39)&amp;$A2108&amp;CHAR(39)&amp;"!r2c"&amp;$C2108,0),variables,2,0)</f>
        <v>10843</v>
      </c>
      <c r="H2108" s="4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7.3099999999999998E-2</v>
      </c>
    </row>
    <row r="2109" spans="1:8" x14ac:dyDescent="0.3">
      <c r="A2109" s="38" t="s">
        <v>289</v>
      </c>
      <c r="B2109" s="38">
        <f t="shared" si="4173"/>
        <v>22</v>
      </c>
      <c r="C2109" s="38">
        <f t="shared" si="4152"/>
        <v>15</v>
      </c>
      <c r="E2109" s="38">
        <f t="shared" ref="E2109" si="4198">plan_id</f>
        <v>1536</v>
      </c>
      <c r="F2109" s="38">
        <f t="shared" ca="1" si="4080"/>
        <v>2019</v>
      </c>
      <c r="G2109" s="38">
        <f t="shared" ref="G2109" ca="1" si="4199">VLOOKUP(INDIRECT(CHAR(39)&amp;$A2109&amp;CHAR(39)&amp;"!r2c"&amp;$C2109,0),variables,2,0)</f>
        <v>10931</v>
      </c>
      <c r="H2109" s="4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8" t="s">
        <v>289</v>
      </c>
      <c r="B2110" s="38">
        <f t="shared" si="4173"/>
        <v>22</v>
      </c>
      <c r="C2110" s="38">
        <f t="shared" si="4152"/>
        <v>16</v>
      </c>
      <c r="E2110" s="38">
        <f t="shared" ref="E2110" si="4200">plan_id</f>
        <v>1536</v>
      </c>
      <c r="F2110" s="38">
        <f t="shared" ca="1" si="4080"/>
        <v>2019</v>
      </c>
      <c r="G2110" s="38">
        <f t="shared" ref="G2110" ca="1" si="4201">VLOOKUP(INDIRECT(CHAR(39)&amp;$A2110&amp;CHAR(39)&amp;"!r2c"&amp;$C2110,0),variables,2,0)</f>
        <v>10932</v>
      </c>
      <c r="H2110" s="4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8" t="s">
        <v>289</v>
      </c>
      <c r="B2111" s="38">
        <f t="shared" si="4173"/>
        <v>22</v>
      </c>
      <c r="C2111" s="38">
        <f t="shared" si="4152"/>
        <v>17</v>
      </c>
      <c r="E2111" s="38">
        <f t="shared" ref="E2111" si="4202">plan_id</f>
        <v>1536</v>
      </c>
      <c r="F2111" s="38">
        <f t="shared" ca="1" si="4080"/>
        <v>2019</v>
      </c>
      <c r="G2111" s="38">
        <f t="shared" ref="G2111" ca="1" si="4203">VLOOKUP(INDIRECT(CHAR(39)&amp;$A2111&amp;CHAR(39)&amp;"!r2c"&amp;$C2111,0),variables,2,0)</f>
        <v>10933</v>
      </c>
      <c r="H2111" s="4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0.11940000000000001</v>
      </c>
    </row>
    <row r="2112" spans="1:8" x14ac:dyDescent="0.3">
      <c r="A2112" s="38" t="s">
        <v>289</v>
      </c>
      <c r="B2112" s="38">
        <f t="shared" si="4173"/>
        <v>22</v>
      </c>
      <c r="C2112" s="38">
        <f t="shared" si="4152"/>
        <v>18</v>
      </c>
      <c r="E2112" s="38">
        <f t="shared" ref="E2112" si="4204">plan_id</f>
        <v>1536</v>
      </c>
      <c r="F2112" s="38">
        <f t="shared" ca="1" si="4080"/>
        <v>2019</v>
      </c>
      <c r="G2112" s="38">
        <f t="shared" ref="G2112" ca="1" si="4205">VLOOKUP(INDIRECT(CHAR(39)&amp;$A2112&amp;CHAR(39)&amp;"!r2c"&amp;$C2112,0),variables,2,0)</f>
        <v>10934</v>
      </c>
      <c r="H2112" s="4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6.9400000000000003E-2</v>
      </c>
    </row>
    <row r="2113" spans="1:8" x14ac:dyDescent="0.3">
      <c r="A2113" s="38" t="s">
        <v>289</v>
      </c>
      <c r="B2113" s="38">
        <f t="shared" si="4173"/>
        <v>22</v>
      </c>
      <c r="C2113" s="38">
        <f t="shared" si="4152"/>
        <v>19</v>
      </c>
      <c r="E2113" s="38">
        <f t="shared" ref="E2113" si="4206">plan_id</f>
        <v>1536</v>
      </c>
      <c r="F2113" s="38">
        <f t="shared" ca="1" si="4080"/>
        <v>2019</v>
      </c>
      <c r="G2113" s="38">
        <f t="shared" ref="G2113" ca="1" si="4207">VLOOKUP(INDIRECT(CHAR(39)&amp;$A2113&amp;CHAR(39)&amp;"!r2c"&amp;$C2113,0),variables,2,0)</f>
        <v>10935</v>
      </c>
      <c r="H2113" s="41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38" t="s">
        <v>289</v>
      </c>
      <c r="B2114" s="38">
        <f t="shared" si="4173"/>
        <v>22</v>
      </c>
      <c r="C2114" s="38">
        <f t="shared" si="4152"/>
        <v>20</v>
      </c>
      <c r="E2114" s="38">
        <f t="shared" ref="E2114" si="4208">plan_id</f>
        <v>1536</v>
      </c>
      <c r="F2114" s="38">
        <f t="shared" ca="1" si="4080"/>
        <v>2019</v>
      </c>
      <c r="G2114" s="38">
        <f t="shared" ref="G2114" ca="1" si="4209">VLOOKUP(INDIRECT(CHAR(39)&amp;$A2114&amp;CHAR(39)&amp;"!r2c"&amp;$C2114,0),variables,2,0)</f>
        <v>10937</v>
      </c>
      <c r="H2114" s="4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8" t="s">
        <v>289</v>
      </c>
      <c r="B2115" s="38">
        <f t="shared" si="4173"/>
        <v>22</v>
      </c>
      <c r="C2115" s="38">
        <f t="shared" si="4152"/>
        <v>21</v>
      </c>
      <c r="E2115" s="38">
        <f t="shared" ref="E2115" si="4210">plan_id</f>
        <v>1536</v>
      </c>
      <c r="F2115" s="38">
        <f t="shared" ca="1" si="4080"/>
        <v>2019</v>
      </c>
      <c r="G2115" s="38">
        <f t="shared" ref="G2115" ca="1" si="4211">VLOOKUP(INDIRECT(CHAR(39)&amp;$A2115&amp;CHAR(39)&amp;"!r2c"&amp;$C2115,0),variables,2,0)</f>
        <v>10938</v>
      </c>
      <c r="H2115" s="4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8" t="s">
        <v>289</v>
      </c>
      <c r="B2116" s="38">
        <f t="shared" si="4173"/>
        <v>22</v>
      </c>
      <c r="C2116" s="38">
        <f t="shared" si="4152"/>
        <v>22</v>
      </c>
      <c r="E2116" s="38">
        <f t="shared" ref="E2116" si="4212">plan_id</f>
        <v>1536</v>
      </c>
      <c r="F2116" s="38">
        <f t="shared" ref="F2116:F2179" ca="1" si="4213">INDIRECT(CHAR(39)&amp;$A2116&amp;CHAR(39)&amp;"!r"&amp;$B2116&amp;"c2",0)</f>
        <v>2019</v>
      </c>
      <c r="G2116" s="38">
        <f t="shared" ref="G2116" ca="1" si="4214">VLOOKUP(INDIRECT(CHAR(39)&amp;$A2116&amp;CHAR(39)&amp;"!r2c"&amp;$C2116,0),variables,2,0)</f>
        <v>11007</v>
      </c>
      <c r="H2116" s="4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Main System and Public saftey: 2% of FAC times service; Judges:3.5% of FAC for first 10 yrs of service,2.8%-next 10 yrs,1.25% - excess of 20 yrs</v>
      </c>
    </row>
    <row r="2117" spans="1:8" x14ac:dyDescent="0.3">
      <c r="A2117" s="38" t="s">
        <v>289</v>
      </c>
      <c r="B2117" s="38">
        <f t="shared" si="4173"/>
        <v>22</v>
      </c>
      <c r="C2117" s="38">
        <f t="shared" si="4152"/>
        <v>23</v>
      </c>
      <c r="E2117" s="38">
        <f t="shared" ref="E2117" si="4215">plan_id</f>
        <v>1536</v>
      </c>
      <c r="F2117" s="38">
        <f t="shared" ca="1" si="4213"/>
        <v>2019</v>
      </c>
      <c r="G2117" s="38">
        <f t="shared" ref="G2117" ca="1" si="4216">VLOOKUP(INDIRECT(CHAR(39)&amp;$A2117&amp;CHAR(39)&amp;"!r2c"&amp;$C2117,0),variables,2,0)</f>
        <v>10941</v>
      </c>
      <c r="H2117" s="41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</row>
    <row r="2118" spans="1:8" x14ac:dyDescent="0.3">
      <c r="A2118" s="38" t="s">
        <v>289</v>
      </c>
      <c r="B2118" s="38">
        <f t="shared" si="4173"/>
        <v>22</v>
      </c>
      <c r="C2118" s="38">
        <f t="shared" si="4152"/>
        <v>24</v>
      </c>
      <c r="E2118" s="38">
        <f t="shared" ref="E2118" si="4217">plan_id</f>
        <v>1536</v>
      </c>
      <c r="F2118" s="38">
        <f t="shared" ca="1" si="4213"/>
        <v>2019</v>
      </c>
      <c r="G2118" s="38">
        <f t="shared" ref="G2118" ca="1" si="4218">VLOOKUP(INDIRECT(CHAR(39)&amp;$A2118&amp;CHAR(39)&amp;"!r2c"&amp;$C2118,0),variables,2,0)</f>
        <v>10942</v>
      </c>
      <c r="H2118" s="41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38" t="s">
        <v>289</v>
      </c>
      <c r="B2119" s="38">
        <f t="shared" si="4173"/>
        <v>22</v>
      </c>
      <c r="C2119" s="38">
        <f t="shared" si="4152"/>
        <v>25</v>
      </c>
      <c r="E2119" s="38">
        <f t="shared" ref="E2119" si="4219">plan_id</f>
        <v>1536</v>
      </c>
      <c r="F2119" s="38">
        <f t="shared" ca="1" si="4213"/>
        <v>2019</v>
      </c>
      <c r="G2119" s="38">
        <f t="shared" ref="G2119" ca="1" si="4220">VLOOKUP(INDIRECT(CHAR(39)&amp;$A2119&amp;CHAR(39)&amp;"!r2c"&amp;$C2119,0),variables,2,0)</f>
        <v>10701</v>
      </c>
      <c r="H2119" s="4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8" t="s">
        <v>289</v>
      </c>
      <c r="B2120" s="38">
        <f t="shared" si="4173"/>
        <v>22</v>
      </c>
      <c r="C2120" s="38">
        <f t="shared" si="4152"/>
        <v>26</v>
      </c>
      <c r="E2120" s="38">
        <f t="shared" ref="E2120" si="4221">plan_id</f>
        <v>1536</v>
      </c>
      <c r="F2120" s="38">
        <f t="shared" ca="1" si="4213"/>
        <v>2019</v>
      </c>
      <c r="G2120" s="38">
        <f t="shared" ref="G2120" ca="1" si="4222">VLOOKUP(INDIRECT(CHAR(39)&amp;$A2120&amp;CHAR(39)&amp;"!r2c"&amp;$C2120,0),variables,2,0)</f>
        <v>10702</v>
      </c>
      <c r="H2120" s="4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8" t="s">
        <v>289</v>
      </c>
      <c r="B2121" s="38">
        <f t="shared" si="4173"/>
        <v>22</v>
      </c>
      <c r="C2121" s="38">
        <f t="shared" si="4152"/>
        <v>27</v>
      </c>
      <c r="E2121" s="38">
        <f t="shared" ref="E2121" si="4223">plan_id</f>
        <v>1536</v>
      </c>
      <c r="F2121" s="38">
        <f t="shared" ca="1" si="4213"/>
        <v>2019</v>
      </c>
      <c r="G2121" s="38">
        <f t="shared" ref="G2121" ca="1" si="4224">VLOOKUP(INDIRECT(CHAR(39)&amp;$A2121&amp;CHAR(39)&amp;"!r2c"&amp;$C2121,0),variables,2,0)</f>
        <v>10943</v>
      </c>
      <c r="H2121" s="4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8" t="s">
        <v>289</v>
      </c>
      <c r="B2122" s="38">
        <f t="shared" si="4173"/>
        <v>22</v>
      </c>
      <c r="C2122" s="38">
        <f t="shared" si="4152"/>
        <v>28</v>
      </c>
      <c r="E2122" s="38">
        <f t="shared" ref="E2122" si="4225">plan_id</f>
        <v>1536</v>
      </c>
      <c r="F2122" s="38">
        <f t="shared" ca="1" si="4213"/>
        <v>2019</v>
      </c>
      <c r="G2122" s="38">
        <f t="shared" ref="G2122" ca="1" si="4226">VLOOKUP(INDIRECT(CHAR(39)&amp;$A2122&amp;CHAR(39)&amp;"!r2c"&amp;$C2122,0),variables,2,0)</f>
        <v>10944</v>
      </c>
      <c r="H2122" s="41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38" t="s">
        <v>289</v>
      </c>
      <c r="B2123" s="38">
        <f t="shared" si="4173"/>
        <v>22</v>
      </c>
      <c r="C2123" s="38">
        <f t="shared" si="4152"/>
        <v>29</v>
      </c>
      <c r="E2123" s="38">
        <f t="shared" ref="E2123" si="4227">plan_id</f>
        <v>1536</v>
      </c>
      <c r="F2123" s="38">
        <f t="shared" ca="1" si="4213"/>
        <v>2019</v>
      </c>
      <c r="G2123" s="38">
        <f t="shared" ref="G2123" ca="1" si="4228">VLOOKUP(INDIRECT(CHAR(39)&amp;$A2123&amp;CHAR(39)&amp;"!r2c"&amp;$C2123,0),variables,2,0)</f>
        <v>10945</v>
      </c>
      <c r="H2123" s="41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38" t="s">
        <v>289</v>
      </c>
      <c r="B2124" s="38">
        <f t="shared" si="4173"/>
        <v>22</v>
      </c>
      <c r="C2124" s="38">
        <f t="shared" si="4152"/>
        <v>30</v>
      </c>
      <c r="E2124" s="38">
        <f t="shared" ref="E2124" si="4229">plan_id</f>
        <v>1536</v>
      </c>
      <c r="F2124" s="38">
        <f t="shared" ca="1" si="4213"/>
        <v>2019</v>
      </c>
      <c r="G2124" s="38">
        <f t="shared" ref="G2124" ca="1" si="4230">VLOOKUP(INDIRECT(CHAR(39)&amp;$A2124&amp;CHAR(39)&amp;"!r2c"&amp;$C2124,0),variables,2,0)</f>
        <v>10947</v>
      </c>
      <c r="H2124" s="4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8" t="s">
        <v>289</v>
      </c>
      <c r="B2125" s="38">
        <f t="shared" si="4173"/>
        <v>22</v>
      </c>
      <c r="C2125" s="38">
        <f t="shared" si="4152"/>
        <v>31</v>
      </c>
      <c r="E2125" s="38">
        <f t="shared" ref="E2125" si="4231">plan_id</f>
        <v>1536</v>
      </c>
      <c r="F2125" s="38">
        <f t="shared" ca="1" si="4213"/>
        <v>2019</v>
      </c>
      <c r="G2125" s="38">
        <f t="shared" ref="G2125" ca="1" si="4232">VLOOKUP(INDIRECT(CHAR(39)&amp;$A2125&amp;CHAR(39)&amp;"!r2c"&amp;$C2125,0),variables,2,0)</f>
        <v>10948</v>
      </c>
      <c r="H2125" s="41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38" t="s">
        <v>289</v>
      </c>
      <c r="B2126" s="38">
        <f t="shared" si="4173"/>
        <v>22</v>
      </c>
      <c r="C2126" s="38">
        <f t="shared" si="4152"/>
        <v>32</v>
      </c>
      <c r="E2126" s="38">
        <f t="shared" ref="E2126" si="4233">plan_id</f>
        <v>1536</v>
      </c>
      <c r="F2126" s="38">
        <f t="shared" ca="1" si="4213"/>
        <v>2019</v>
      </c>
      <c r="G2126" s="38">
        <f t="shared" ref="G2126" ca="1" si="4234">VLOOKUP(INDIRECT(CHAR(39)&amp;$A2126&amp;CHAR(39)&amp;"!r2c"&amp;$C2126,0),variables,2,0)</f>
        <v>10949</v>
      </c>
      <c r="H2126" s="41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38" t="s">
        <v>289</v>
      </c>
      <c r="B2127" s="38">
        <f t="shared" si="4173"/>
        <v>22</v>
      </c>
      <c r="C2127" s="38">
        <f t="shared" si="4152"/>
        <v>33</v>
      </c>
      <c r="E2127" s="38">
        <f t="shared" ref="E2127" si="4235">plan_id</f>
        <v>1536</v>
      </c>
      <c r="F2127" s="38">
        <f t="shared" ca="1" si="4213"/>
        <v>2019</v>
      </c>
      <c r="G2127" s="38">
        <f t="shared" ref="G2127" ca="1" si="4236">VLOOKUP(INDIRECT(CHAR(39)&amp;$A2127&amp;CHAR(39)&amp;"!r2c"&amp;$C2127,0),variables,2,0)</f>
        <v>10951</v>
      </c>
      <c r="H2127" s="41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38" t="s">
        <v>289</v>
      </c>
      <c r="B2128" s="38">
        <f t="shared" si="4173"/>
        <v>22</v>
      </c>
      <c r="C2128" s="38">
        <f t="shared" si="4152"/>
        <v>34</v>
      </c>
      <c r="E2128" s="38">
        <f t="shared" ref="E2128" si="4237">plan_id</f>
        <v>1536</v>
      </c>
      <c r="F2128" s="38">
        <f t="shared" ca="1" si="4213"/>
        <v>2019</v>
      </c>
      <c r="G2128" s="38">
        <f t="shared" ref="G2128" ca="1" si="4238">VLOOKUP(INDIRECT(CHAR(39)&amp;$A2128&amp;CHAR(39)&amp;"!r2c"&amp;$C2128,0),variables,2,0)</f>
        <v>10950</v>
      </c>
      <c r="H2128" s="4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38" t="s">
        <v>289</v>
      </c>
      <c r="B2129" s="38">
        <f t="shared" si="4173"/>
        <v>22</v>
      </c>
      <c r="C2129" s="38">
        <f t="shared" si="4152"/>
        <v>35</v>
      </c>
      <c r="E2129" s="38">
        <f t="shared" ref="E2129" si="4239">plan_id</f>
        <v>1536</v>
      </c>
      <c r="F2129" s="38">
        <f t="shared" ca="1" si="4213"/>
        <v>2019</v>
      </c>
      <c r="G2129" s="38">
        <f t="shared" ref="G2129" ca="1" si="4240">VLOOKUP(INDIRECT(CHAR(39)&amp;$A2129&amp;CHAR(39)&amp;"!r2c"&amp;$C2129,0),variables,2,0)</f>
        <v>10954</v>
      </c>
      <c r="H2129" s="4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38" t="s">
        <v>289</v>
      </c>
      <c r="B2130" s="38">
        <f t="shared" si="4173"/>
        <v>22</v>
      </c>
      <c r="C2130" s="38">
        <f t="shared" si="4152"/>
        <v>36</v>
      </c>
      <c r="E2130" s="38">
        <f t="shared" ref="E2130" si="4241">plan_id</f>
        <v>1536</v>
      </c>
      <c r="F2130" s="38">
        <f t="shared" ca="1" si="4213"/>
        <v>2019</v>
      </c>
      <c r="G2130" s="38">
        <f t="shared" ref="G2130" ca="1" si="4242">VLOOKUP(INDIRECT(CHAR(39)&amp;$A2130&amp;CHAR(39)&amp;"!r2c"&amp;$C2130,0),variables,2,0)</f>
        <v>10955</v>
      </c>
      <c r="H2130" s="4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38" t="s">
        <v>289</v>
      </c>
      <c r="B2131" s="38">
        <f t="shared" si="4173"/>
        <v>22</v>
      </c>
      <c r="C2131" s="38">
        <f t="shared" si="4152"/>
        <v>37</v>
      </c>
      <c r="E2131" s="38">
        <f t="shared" ref="E2131" si="4243">plan_id</f>
        <v>1536</v>
      </c>
      <c r="F2131" s="38">
        <f t="shared" ca="1" si="4213"/>
        <v>2019</v>
      </c>
      <c r="G2131" s="38">
        <f t="shared" ref="G2131" ca="1" si="4244">VLOOKUP(INDIRECT(CHAR(39)&amp;$A2131&amp;CHAR(39)&amp;"!r2c"&amp;$C2131,0),variables,2,0)</f>
        <v>10956</v>
      </c>
      <c r="H2131" s="41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3.25%-3.75%</v>
      </c>
    </row>
    <row r="2132" spans="1:8" x14ac:dyDescent="0.3">
      <c r="A2132" s="38" t="s">
        <v>289</v>
      </c>
      <c r="B2132" s="38">
        <f t="shared" si="4173"/>
        <v>22</v>
      </c>
      <c r="C2132" s="38">
        <f t="shared" si="4152"/>
        <v>38</v>
      </c>
      <c r="E2132" s="38">
        <f t="shared" ref="E2132" si="4245">plan_id</f>
        <v>1536</v>
      </c>
      <c r="F2132" s="38">
        <f t="shared" ca="1" si="4213"/>
        <v>2019</v>
      </c>
      <c r="G2132" s="38">
        <f t="shared" ref="G2132" ca="1" si="4246">VLOOKUP(INDIRECT(CHAR(39)&amp;$A2132&amp;CHAR(39)&amp;"!r2c"&amp;$C2132,0),variables,2,0)</f>
        <v>10959</v>
      </c>
      <c r="H2132" s="41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4%-20%</v>
      </c>
    </row>
    <row r="2133" spans="1:8" x14ac:dyDescent="0.3">
      <c r="A2133" s="38" t="s">
        <v>289</v>
      </c>
      <c r="B2133" s="38">
        <f t="shared" si="4173"/>
        <v>22</v>
      </c>
      <c r="C2133" s="38">
        <f t="shared" si="4152"/>
        <v>39</v>
      </c>
      <c r="E2133" s="38">
        <f t="shared" ref="E2133" si="4247">plan_id</f>
        <v>1536</v>
      </c>
      <c r="F2133" s="38">
        <f t="shared" ca="1" si="4213"/>
        <v>2019</v>
      </c>
      <c r="G2133" s="38">
        <f t="shared" ref="G2133" ca="1" si="4248">VLOOKUP(INDIRECT(CHAR(39)&amp;$A2133&amp;CHAR(39)&amp;"!r2c"&amp;$C2133,0),variables,2,0)</f>
        <v>10962</v>
      </c>
      <c r="H2133" s="41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no.65</v>
      </c>
    </row>
    <row r="2134" spans="1:8" x14ac:dyDescent="0.3">
      <c r="A2134" s="38" t="s">
        <v>289</v>
      </c>
      <c r="B2134" s="38">
        <f t="shared" si="4173"/>
        <v>22</v>
      </c>
      <c r="C2134" s="38">
        <f t="shared" si="4152"/>
        <v>40</v>
      </c>
      <c r="E2134" s="38">
        <f t="shared" ref="E2134" si="4249">plan_id</f>
        <v>1536</v>
      </c>
      <c r="F2134" s="38">
        <f t="shared" ca="1" si="4213"/>
        <v>2019</v>
      </c>
      <c r="G2134" s="38">
        <f t="shared" ref="G2134" ca="1" si="4250">VLOOKUP(INDIRECT(CHAR(39)&amp;$A2134&amp;CHAR(39)&amp;"!r2c"&amp;$C2134,0),variables,2,0)</f>
        <v>10964</v>
      </c>
      <c r="H2134" s="41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no.67</v>
      </c>
    </row>
    <row r="2135" spans="1:8" x14ac:dyDescent="0.3">
      <c r="A2135" s="38" t="s">
        <v>289</v>
      </c>
      <c r="B2135" s="38">
        <f t="shared" si="4173"/>
        <v>22</v>
      </c>
      <c r="C2135" s="38">
        <f t="shared" si="4152"/>
        <v>41</v>
      </c>
      <c r="E2135" s="38">
        <f t="shared" ref="E2135" si="4251">plan_id</f>
        <v>1536</v>
      </c>
      <c r="F2135" s="38">
        <f t="shared" ca="1" si="4213"/>
        <v>2019</v>
      </c>
      <c r="G2135" s="38">
        <f t="shared" ref="G2135" ca="1" si="4252">VLOOKUP(INDIRECT(CHAR(39)&amp;$A2135&amp;CHAR(39)&amp;"!r2c"&amp;$C2135,0),variables,2,0)</f>
        <v>10967</v>
      </c>
      <c r="H2135" s="41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Combined Healthy Mortality Table</v>
      </c>
    </row>
    <row r="2136" spans="1:8" x14ac:dyDescent="0.3">
      <c r="A2136" s="38" t="s">
        <v>289</v>
      </c>
      <c r="B2136" s="38">
        <f t="shared" si="4173"/>
        <v>22</v>
      </c>
      <c r="C2136" s="38">
        <f t="shared" si="4152"/>
        <v>42</v>
      </c>
      <c r="E2136" s="38">
        <f t="shared" ref="E2136" si="4253">plan_id</f>
        <v>1536</v>
      </c>
      <c r="F2136" s="38">
        <f t="shared" ca="1" si="4213"/>
        <v>2019</v>
      </c>
      <c r="G2136" s="38">
        <f t="shared" ref="G2136" ca="1" si="4254">VLOOKUP(INDIRECT(CHAR(39)&amp;$A2136&amp;CHAR(39)&amp;"!r2c"&amp;$C2136,0),variables,2,0)</f>
        <v>10968</v>
      </c>
      <c r="H2136" s="41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RP-2000</v>
      </c>
    </row>
    <row r="2137" spans="1:8" x14ac:dyDescent="0.3">
      <c r="A2137" s="38" t="s">
        <v>289</v>
      </c>
      <c r="B2137" s="38">
        <f t="shared" si="4173"/>
        <v>22</v>
      </c>
      <c r="C2137" s="38">
        <f t="shared" si="4152"/>
        <v>43</v>
      </c>
      <c r="E2137" s="38">
        <f t="shared" ref="E2137" si="4255">plan_id</f>
        <v>1536</v>
      </c>
      <c r="F2137" s="38">
        <f t="shared" ca="1" si="4213"/>
        <v>2019</v>
      </c>
      <c r="G2137" s="38">
        <f t="shared" ref="G2137" ca="1" si="4256">VLOOKUP(INDIRECT(CHAR(39)&amp;$A2137&amp;CHAR(39)&amp;"!r2c"&amp;$C2137,0),variables,2,0)</f>
        <v>10969</v>
      </c>
      <c r="H2137" s="41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38" t="s">
        <v>289</v>
      </c>
      <c r="B2138" s="38">
        <f t="shared" si="4173"/>
        <v>22</v>
      </c>
      <c r="C2138" s="38">
        <f t="shared" si="4152"/>
        <v>44</v>
      </c>
      <c r="E2138" s="38">
        <f t="shared" ref="E2138" si="4257">plan_id</f>
        <v>1536</v>
      </c>
      <c r="F2138" s="38">
        <f t="shared" ca="1" si="4213"/>
        <v>2019</v>
      </c>
      <c r="G2138" s="38">
        <f t="shared" ref="G2138" ca="1" si="4258">VLOOKUP(INDIRECT(CHAR(39)&amp;$A2138&amp;CHAR(39)&amp;"!r2c"&amp;$C2138,0),variables,2,0)</f>
        <v>10970</v>
      </c>
      <c r="H2138" s="41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set back 2 years for males and 3 years for females</v>
      </c>
    </row>
    <row r="2139" spans="1:8" x14ac:dyDescent="0.3">
      <c r="A2139" s="38" t="s">
        <v>289</v>
      </c>
      <c r="B2139" s="38">
        <f t="shared" si="4173"/>
        <v>22</v>
      </c>
      <c r="C2139" s="38">
        <f t="shared" si="4152"/>
        <v>45</v>
      </c>
      <c r="E2139" s="38">
        <f t="shared" ref="E2139" si="4259">plan_id</f>
        <v>1536</v>
      </c>
      <c r="F2139" s="38">
        <f t="shared" ca="1" si="4213"/>
        <v>2019</v>
      </c>
      <c r="G2139" s="38">
        <f t="shared" ref="G2139" ca="1" si="4260">VLOOKUP(INDIRECT(CHAR(39)&amp;$A2139&amp;CHAR(39)&amp;"!r2c"&amp;$C2139,0),variables,2,0)</f>
        <v>10971</v>
      </c>
      <c r="H2139" s="4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8" t="s">
        <v>289</v>
      </c>
      <c r="B2140" s="38">
        <f t="shared" si="4173"/>
        <v>22</v>
      </c>
      <c r="C2140" s="38">
        <f t="shared" si="4152"/>
        <v>46</v>
      </c>
      <c r="E2140" s="38">
        <f t="shared" ref="E2140" si="4261">plan_id</f>
        <v>1536</v>
      </c>
      <c r="F2140" s="38">
        <f t="shared" ca="1" si="4213"/>
        <v>2019</v>
      </c>
      <c r="G2140" s="38">
        <f t="shared" ref="G2140" ca="1" si="4262">VLOOKUP(INDIRECT(CHAR(39)&amp;$A2140&amp;CHAR(39)&amp;"!r2c"&amp;$C2140,0),variables,2,0)</f>
        <v>10972</v>
      </c>
      <c r="H2140" s="4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Payroll, Open Period</v>
      </c>
    </row>
    <row r="2141" spans="1:8" x14ac:dyDescent="0.3">
      <c r="A2141" s="38" t="s">
        <v>289</v>
      </c>
      <c r="B2141" s="38">
        <f t="shared" si="4173"/>
        <v>22</v>
      </c>
      <c r="C2141" s="38">
        <f t="shared" si="4152"/>
        <v>47</v>
      </c>
      <c r="E2141" s="38">
        <f t="shared" ref="E2141" si="4263">plan_id</f>
        <v>1536</v>
      </c>
      <c r="F2141" s="38">
        <f t="shared" ca="1" si="4213"/>
        <v>2019</v>
      </c>
      <c r="G2141" s="38">
        <f t="shared" ref="G2141" ca="1" si="4264">VLOOKUP(INDIRECT(CHAR(39)&amp;$A2141&amp;CHAR(39)&amp;"!r2c"&amp;$C2141,0),variables,2,0)</f>
        <v>10973</v>
      </c>
      <c r="H2141" s="41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 years</v>
      </c>
    </row>
    <row r="2142" spans="1:8" x14ac:dyDescent="0.3">
      <c r="A2142" s="38" t="s">
        <v>289</v>
      </c>
      <c r="B2142" s="38">
        <f t="shared" si="4173"/>
        <v>22</v>
      </c>
      <c r="C2142" s="38">
        <f t="shared" si="4152"/>
        <v>48</v>
      </c>
      <c r="E2142" s="38">
        <f t="shared" ref="E2142" si="4265">plan_id</f>
        <v>1536</v>
      </c>
      <c r="F2142" s="38">
        <f t="shared" ca="1" si="4213"/>
        <v>2019</v>
      </c>
      <c r="G2142" s="38">
        <f t="shared" ref="G2142" ca="1" si="4266">VLOOKUP(INDIRECT(CHAR(39)&amp;$A2142&amp;CHAR(39)&amp;"!r2c"&amp;$C2142,0),variables,2,0)</f>
        <v>10975</v>
      </c>
      <c r="H2142" s="41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38" t="s">
        <v>289</v>
      </c>
      <c r="B2143" s="38">
        <f t="shared" si="4173"/>
        <v>22</v>
      </c>
      <c r="C2143" s="38">
        <f t="shared" si="4152"/>
        <v>49</v>
      </c>
      <c r="E2143" s="38">
        <f t="shared" ref="E2143" si="4267">plan_id</f>
        <v>1536</v>
      </c>
      <c r="F2143" s="38">
        <f t="shared" ca="1" si="4213"/>
        <v>2019</v>
      </c>
      <c r="G2143" s="38">
        <f t="shared" ref="G2143" ca="1" si="4268">VLOOKUP(INDIRECT(CHAR(39)&amp;$A2143&amp;CHAR(39)&amp;"!r2c"&amp;$C2143,0),variables,2,0)</f>
        <v>10976</v>
      </c>
      <c r="H2143" s="4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38" t="s">
        <v>289</v>
      </c>
      <c r="B2144" s="38">
        <f t="shared" si="4173"/>
        <v>22</v>
      </c>
      <c r="C2144" s="38">
        <f t="shared" si="4152"/>
        <v>50</v>
      </c>
      <c r="E2144" s="38">
        <f t="shared" ref="E2144" si="4269">plan_id</f>
        <v>1536</v>
      </c>
      <c r="F2144" s="38">
        <f t="shared" ca="1" si="4213"/>
        <v>2019</v>
      </c>
      <c r="G2144" s="38">
        <f t="shared" ref="G2144" ca="1" si="4270">VLOOKUP(INDIRECT(CHAR(39)&amp;$A2144&amp;CHAR(39)&amp;"!r2c"&amp;$C2144,0),variables,2,0)</f>
        <v>10977</v>
      </c>
      <c r="H2144" s="4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8" t="s">
        <v>289</v>
      </c>
      <c r="B2145" s="38">
        <f t="shared" si="4173"/>
        <v>22</v>
      </c>
      <c r="C2145" s="38">
        <f t="shared" si="4152"/>
        <v>51</v>
      </c>
      <c r="E2145" s="38">
        <f t="shared" ref="E2145" si="4271">plan_id</f>
        <v>1536</v>
      </c>
      <c r="F2145" s="38">
        <f t="shared" ca="1" si="4213"/>
        <v>2019</v>
      </c>
      <c r="G2145" s="38">
        <f t="shared" ref="G2145" ca="1" si="4272">VLOOKUP(INDIRECT(CHAR(39)&amp;$A2145&amp;CHAR(39)&amp;"!r2c"&amp;$C2145,0),variables,2,0)</f>
        <v>10978</v>
      </c>
      <c r="H2145" s="4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38" t="s">
        <v>289</v>
      </c>
      <c r="B2146" s="38">
        <f t="shared" si="4173"/>
        <v>22</v>
      </c>
      <c r="C2146" s="38">
        <f t="shared" si="4152"/>
        <v>52</v>
      </c>
      <c r="E2146" s="38">
        <f t="shared" ref="E2146" si="4273">plan_id</f>
        <v>1536</v>
      </c>
      <c r="F2146" s="38">
        <f t="shared" ca="1" si="4213"/>
        <v>2019</v>
      </c>
      <c r="G2146" s="38">
        <f t="shared" ref="G2146" ca="1" si="4274">VLOOKUP(INDIRECT(CHAR(39)&amp;$A2146&amp;CHAR(39)&amp;"!r2c"&amp;$C2146,0),variables,2,0)</f>
        <v>10979</v>
      </c>
      <c r="H2146" s="41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5-Year smoothed market</v>
      </c>
    </row>
    <row r="2147" spans="1:8" x14ac:dyDescent="0.3">
      <c r="A2147" s="38" t="s">
        <v>289</v>
      </c>
      <c r="B2147" s="38">
        <f t="shared" si="4173"/>
        <v>22</v>
      </c>
      <c r="C2147" s="38">
        <f t="shared" si="4152"/>
        <v>53</v>
      </c>
      <c r="E2147" s="38">
        <f t="shared" ref="E2147" si="4275">plan_id</f>
        <v>1536</v>
      </c>
      <c r="F2147" s="38">
        <f t="shared" ca="1" si="4213"/>
        <v>2019</v>
      </c>
      <c r="G2147" s="38">
        <f t="shared" ref="G2147" ca="1" si="4276">VLOOKUP(INDIRECT(CHAR(39)&amp;$A2147&amp;CHAR(39)&amp;"!r2c"&amp;$C2147,0),variables,2,0)</f>
        <v>10980</v>
      </c>
      <c r="H2147" s="4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8.6400000000000005E-2</v>
      </c>
    </row>
    <row r="2148" spans="1:8" x14ac:dyDescent="0.3">
      <c r="A2148" s="38" t="s">
        <v>289</v>
      </c>
      <c r="B2148" s="38">
        <f t="shared" si="4173"/>
        <v>22</v>
      </c>
      <c r="C2148" s="38">
        <f t="shared" si="4152"/>
        <v>54</v>
      </c>
      <c r="E2148" s="38">
        <f t="shared" ref="E2148" si="4277">plan_id</f>
        <v>1536</v>
      </c>
      <c r="F2148" s="38">
        <f t="shared" ca="1" si="4213"/>
        <v>2019</v>
      </c>
      <c r="G2148" s="38">
        <f t="shared" ref="G2148" ca="1" si="4278">VLOOKUP(INDIRECT(CHAR(39)&amp;$A2148&amp;CHAR(39)&amp;"!r2c"&amp;$C2148,0),variables,2,0)</f>
        <v>10981</v>
      </c>
      <c r="H2148" s="4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5.4100000000000002E-2</v>
      </c>
    </row>
    <row r="2149" spans="1:8" x14ac:dyDescent="0.3">
      <c r="A2149" s="38" t="s">
        <v>289</v>
      </c>
      <c r="B2149" s="38">
        <f t="shared" si="4173"/>
        <v>22</v>
      </c>
      <c r="C2149" s="38">
        <f t="shared" si="4152"/>
        <v>55</v>
      </c>
      <c r="E2149" s="38">
        <f t="shared" ref="E2149" si="4279">plan_id</f>
        <v>1536</v>
      </c>
      <c r="F2149" s="38">
        <f t="shared" ca="1" si="4213"/>
        <v>2019</v>
      </c>
      <c r="G2149" s="38">
        <f t="shared" ref="G2149" ca="1" si="4280">VLOOKUP(INDIRECT(CHAR(39)&amp;$A2149&amp;CHAR(39)&amp;"!r2c"&amp;$C2149,0),variables,2,0)</f>
        <v>10706</v>
      </c>
      <c r="H2149" s="4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8.1741162980887203E-4</v>
      </c>
    </row>
    <row r="2150" spans="1:8" x14ac:dyDescent="0.3">
      <c r="A2150" s="38" t="s">
        <v>289</v>
      </c>
      <c r="B2150" s="38">
        <f t="shared" si="4173"/>
        <v>22</v>
      </c>
      <c r="C2150" s="38">
        <f t="shared" si="4152"/>
        <v>56</v>
      </c>
      <c r="E2150" s="38">
        <f t="shared" ref="E2150" si="4281">plan_id</f>
        <v>1536</v>
      </c>
      <c r="F2150" s="38">
        <f t="shared" ca="1" si="4213"/>
        <v>2019</v>
      </c>
      <c r="G2150" s="38">
        <f t="shared" ref="G2150" ca="1" si="4282">VLOOKUP(INDIRECT(CHAR(39)&amp;$A2150&amp;CHAR(39)&amp;"!r2c"&amp;$C2150,0),variables,2,0)</f>
        <v>10983</v>
      </c>
      <c r="H2150" s="41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38" t="s">
        <v>289</v>
      </c>
      <c r="B2151" s="38">
        <f t="shared" si="4173"/>
        <v>22</v>
      </c>
      <c r="C2151" s="38">
        <f t="shared" ref="C2151:C2214" si="4283">C2060</f>
        <v>57</v>
      </c>
      <c r="E2151" s="38">
        <f t="shared" ref="E2151" si="4284">plan_id</f>
        <v>1536</v>
      </c>
      <c r="F2151" s="38">
        <f t="shared" ca="1" si="4213"/>
        <v>2019</v>
      </c>
      <c r="G2151" s="38">
        <f t="shared" ref="G2151" ca="1" si="4285">VLOOKUP(INDIRECT(CHAR(39)&amp;$A2151&amp;CHAR(39)&amp;"!r2c"&amp;$C2151,0),variables,2,0)</f>
        <v>10989</v>
      </c>
      <c r="H2151" s="4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3081881908</v>
      </c>
    </row>
    <row r="2152" spans="1:8" x14ac:dyDescent="0.3">
      <c r="A2152" s="38" t="s">
        <v>289</v>
      </c>
      <c r="B2152" s="38">
        <f t="shared" si="4173"/>
        <v>22</v>
      </c>
      <c r="C2152" s="38">
        <f t="shared" si="4283"/>
        <v>58</v>
      </c>
      <c r="E2152" s="38">
        <f t="shared" ref="E2152" si="4286">plan_id</f>
        <v>1536</v>
      </c>
      <c r="F2152" s="38">
        <f t="shared" ca="1" si="4213"/>
        <v>2019</v>
      </c>
      <c r="G2152" s="38">
        <f t="shared" ref="G2152" ca="1" si="4287">VLOOKUP(INDIRECT(CHAR(39)&amp;$A2152&amp;CHAR(39)&amp;"!r2c"&amp;$C2152,0),variables,2,0)</f>
        <v>10990</v>
      </c>
      <c r="H2152" s="4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4269339965</v>
      </c>
    </row>
    <row r="2153" spans="1:8" x14ac:dyDescent="0.3">
      <c r="A2153" s="38" t="s">
        <v>289</v>
      </c>
      <c r="B2153" s="38">
        <f t="shared" si="4173"/>
        <v>22</v>
      </c>
      <c r="C2153" s="38">
        <f t="shared" si="4283"/>
        <v>59</v>
      </c>
      <c r="E2153" s="38">
        <f t="shared" ref="E2153" si="4288">plan_id</f>
        <v>1536</v>
      </c>
      <c r="F2153" s="38">
        <f t="shared" ca="1" si="4213"/>
        <v>2019</v>
      </c>
      <c r="G2153" s="38">
        <f t="shared" ref="G2153" ca="1" si="4289">VLOOKUP(INDIRECT(CHAR(39)&amp;$A2153&amp;CHAR(39)&amp;"!r2c"&amp;$C2153,0),variables,2,0)</f>
        <v>10991</v>
      </c>
      <c r="H2153" s="4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1187458057</v>
      </c>
    </row>
    <row r="2154" spans="1:8" x14ac:dyDescent="0.3">
      <c r="A2154" s="38" t="s">
        <v>289</v>
      </c>
      <c r="B2154" s="38">
        <f t="shared" si="4173"/>
        <v>22</v>
      </c>
      <c r="C2154" s="38">
        <f t="shared" si="4283"/>
        <v>60</v>
      </c>
      <c r="E2154" s="38">
        <f t="shared" ref="E2154" si="4290">plan_id</f>
        <v>1536</v>
      </c>
      <c r="F2154" s="38">
        <f t="shared" ca="1" si="4213"/>
        <v>2019</v>
      </c>
      <c r="G2154" s="38">
        <f t="shared" ref="G2154" ca="1" si="4291">VLOOKUP(INDIRECT(CHAR(39)&amp;$A2154&amp;CHAR(39)&amp;"!r2c"&amp;$C2154,0),variables,2,0)</f>
        <v>10992</v>
      </c>
      <c r="H2154" s="4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0.72199999999999998</v>
      </c>
    </row>
    <row r="2155" spans="1:8" x14ac:dyDescent="0.3">
      <c r="A2155" s="38" t="s">
        <v>289</v>
      </c>
      <c r="B2155" s="38">
        <f t="shared" si="4173"/>
        <v>22</v>
      </c>
      <c r="C2155" s="38">
        <f t="shared" si="4283"/>
        <v>61</v>
      </c>
      <c r="E2155" s="38">
        <f t="shared" ref="E2155" si="4292">plan_id</f>
        <v>1536</v>
      </c>
      <c r="F2155" s="38">
        <f t="shared" ca="1" si="4213"/>
        <v>2019</v>
      </c>
      <c r="G2155" s="38">
        <f t="shared" ref="G2155" ca="1" si="4293">VLOOKUP(INDIRECT(CHAR(39)&amp;$A2155&amp;CHAR(39)&amp;"!r2c"&amp;$C2155,0),variables,2,0)</f>
        <v>10993</v>
      </c>
      <c r="H2155" s="4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1176683579</v>
      </c>
    </row>
    <row r="2156" spans="1:8" x14ac:dyDescent="0.3">
      <c r="A2156" s="38" t="s">
        <v>289</v>
      </c>
      <c r="B2156" s="38">
        <f t="shared" si="4173"/>
        <v>22</v>
      </c>
      <c r="C2156" s="38">
        <f t="shared" si="4283"/>
        <v>62</v>
      </c>
      <c r="E2156" s="38">
        <f t="shared" ref="E2156" si="4294">plan_id</f>
        <v>1536</v>
      </c>
      <c r="F2156" s="38">
        <f t="shared" ca="1" si="4213"/>
        <v>2019</v>
      </c>
      <c r="G2156" s="38">
        <f t="shared" ref="G2156" ca="1" si="4295">VLOOKUP(INDIRECT(CHAR(39)&amp;$A2156&amp;CHAR(39)&amp;"!r2c"&amp;$C2156,0),variables,2,0)</f>
        <v>10801</v>
      </c>
      <c r="H2156" s="4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-25300622</v>
      </c>
    </row>
    <row r="2157" spans="1:8" x14ac:dyDescent="0.3">
      <c r="A2157" s="38" t="s">
        <v>289</v>
      </c>
      <c r="B2157" s="38">
        <f t="shared" si="4173"/>
        <v>22</v>
      </c>
      <c r="C2157" s="38">
        <f t="shared" si="4283"/>
        <v>63</v>
      </c>
      <c r="E2157" s="38">
        <f t="shared" ref="E2157" si="4296">plan_id</f>
        <v>1536</v>
      </c>
      <c r="F2157" s="38">
        <f t="shared" ca="1" si="4213"/>
        <v>2019</v>
      </c>
      <c r="G2157" s="38">
        <f t="shared" ref="G2157" ca="1" si="4297">VLOOKUP(INDIRECT(CHAR(39)&amp;$A2157&amp;CHAR(39)&amp;"!r2c"&amp;$C2157,0),variables,2,0)</f>
        <v>10802</v>
      </c>
      <c r="H2157" s="4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9602295</v>
      </c>
    </row>
    <row r="2158" spans="1:8" x14ac:dyDescent="0.3">
      <c r="A2158" s="38" t="s">
        <v>289</v>
      </c>
      <c r="B2158" s="38">
        <f t="shared" si="4173"/>
        <v>22</v>
      </c>
      <c r="C2158" s="38">
        <f t="shared" si="4283"/>
        <v>64</v>
      </c>
      <c r="E2158" s="38">
        <f t="shared" ref="E2158" si="4298">plan_id</f>
        <v>1536</v>
      </c>
      <c r="F2158" s="38">
        <f t="shared" ca="1" si="4213"/>
        <v>2019</v>
      </c>
      <c r="G2158" s="38">
        <f t="shared" ref="G2158" ca="1" si="4299">VLOOKUP(INDIRECT(CHAR(39)&amp;$A2158&amp;CHAR(39)&amp;"!r2c"&amp;$C2158,0),variables,2,0)</f>
        <v>10803</v>
      </c>
      <c r="H2158" s="4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8" t="s">
        <v>289</v>
      </c>
      <c r="B2159" s="38">
        <f t="shared" si="4173"/>
        <v>22</v>
      </c>
      <c r="C2159" s="38">
        <f t="shared" si="4283"/>
        <v>65</v>
      </c>
      <c r="E2159" s="38">
        <f t="shared" ref="E2159" si="4300">plan_id</f>
        <v>1536</v>
      </c>
      <c r="F2159" s="38">
        <f t="shared" ca="1" si="4213"/>
        <v>2019</v>
      </c>
      <c r="G2159" s="38">
        <f t="shared" ref="G2159" ca="1" si="4301">VLOOKUP(INDIRECT(CHAR(39)&amp;$A2159&amp;CHAR(39)&amp;"!r2c"&amp;$C2159,0),variables,2,0)</f>
        <v>10804</v>
      </c>
      <c r="H2159" s="4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8" t="s">
        <v>289</v>
      </c>
      <c r="B2160" s="38">
        <f t="shared" si="4173"/>
        <v>22</v>
      </c>
      <c r="C2160" s="38">
        <f t="shared" si="4283"/>
        <v>66</v>
      </c>
      <c r="E2160" s="38">
        <f t="shared" ref="E2160" si="4302">plan_id</f>
        <v>1536</v>
      </c>
      <c r="F2160" s="38">
        <f t="shared" ca="1" si="4213"/>
        <v>2019</v>
      </c>
      <c r="G2160" s="38">
        <f t="shared" ref="G2160" ca="1" si="4303">VLOOKUP(INDIRECT(CHAR(39)&amp;$A2160&amp;CHAR(39)&amp;"!r2c"&amp;$C2160,0),variables,2,0)</f>
        <v>10805</v>
      </c>
      <c r="H2160" s="4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8" t="s">
        <v>289</v>
      </c>
      <c r="B2161" s="38">
        <f t="shared" ref="B2161" si="4304">B2096+1</f>
        <v>22</v>
      </c>
      <c r="C2161" s="38">
        <f t="shared" si="4283"/>
        <v>67</v>
      </c>
      <c r="E2161" s="38">
        <f t="shared" ref="E2161" si="4305">plan_id</f>
        <v>1536</v>
      </c>
      <c r="F2161" s="38">
        <f t="shared" ca="1" si="4213"/>
        <v>2019</v>
      </c>
      <c r="G2161" s="38">
        <f t="shared" ref="G2161" ca="1" si="4306">VLOOKUP(INDIRECT(CHAR(39)&amp;$A2161&amp;CHAR(39)&amp;"!r2c"&amp;$C2161,0),variables,2,0)</f>
        <v>10806</v>
      </c>
      <c r="H2161" s="4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388850</v>
      </c>
    </row>
    <row r="2162" spans="1:8" x14ac:dyDescent="0.3">
      <c r="A2162" s="38" t="s">
        <v>289</v>
      </c>
      <c r="B2162" s="38">
        <f>B2161</f>
        <v>22</v>
      </c>
      <c r="C2162" s="38">
        <f t="shared" si="4283"/>
        <v>68</v>
      </c>
      <c r="E2162" s="38">
        <f t="shared" ref="E2162" si="4307">plan_id</f>
        <v>1536</v>
      </c>
      <c r="F2162" s="38">
        <f t="shared" ca="1" si="4213"/>
        <v>2019</v>
      </c>
      <c r="G2162" s="38">
        <f t="shared" ref="G2162" ca="1" si="4308">VLOOKUP(INDIRECT(CHAR(39)&amp;$A2162&amp;CHAR(39)&amp;"!r2c"&amp;$C2162,0),variables,2,0)</f>
        <v>10807</v>
      </c>
      <c r="H2162" s="4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38" t="s">
        <v>289</v>
      </c>
      <c r="B2163" s="38">
        <f t="shared" ref="B2163:B2187" si="4309">B2162</f>
        <v>22</v>
      </c>
      <c r="C2163" s="38">
        <f t="shared" si="4283"/>
        <v>69</v>
      </c>
      <c r="E2163" s="38">
        <f t="shared" ref="E2163" si="4310">plan_id</f>
        <v>1536</v>
      </c>
      <c r="F2163" s="38">
        <f t="shared" ca="1" si="4213"/>
        <v>2019</v>
      </c>
      <c r="G2163" s="38">
        <f t="shared" ref="G2163" ca="1" si="4311">VLOOKUP(INDIRECT(CHAR(39)&amp;$A2163&amp;CHAR(39)&amp;"!r2c"&amp;$C2163,0),variables,2,0)</f>
        <v>10808</v>
      </c>
      <c r="H2163" s="4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38" t="s">
        <v>289</v>
      </c>
      <c r="B2164" s="38">
        <f t="shared" si="4309"/>
        <v>22</v>
      </c>
      <c r="C2164" s="38">
        <f t="shared" si="4283"/>
        <v>70</v>
      </c>
      <c r="E2164" s="38">
        <f t="shared" ref="E2164" si="4312">plan_id</f>
        <v>1536</v>
      </c>
      <c r="F2164" s="38">
        <f t="shared" ca="1" si="4213"/>
        <v>2019</v>
      </c>
      <c r="G2164" s="38">
        <f t="shared" ref="G2164" ca="1" si="4313">VLOOKUP(INDIRECT(CHAR(39)&amp;$A2164&amp;CHAR(39)&amp;"!r2c"&amp;$C2164,0),variables,2,0)</f>
        <v>10809</v>
      </c>
      <c r="H2164" s="4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-3480768</v>
      </c>
    </row>
    <row r="2165" spans="1:8" x14ac:dyDescent="0.3">
      <c r="A2165" s="38" t="s">
        <v>289</v>
      </c>
      <c r="B2165" s="38">
        <f t="shared" si="4309"/>
        <v>22</v>
      </c>
      <c r="C2165" s="38">
        <f t="shared" si="4283"/>
        <v>71</v>
      </c>
      <c r="E2165" s="38">
        <f t="shared" ref="E2165" si="4314">plan_id</f>
        <v>1536</v>
      </c>
      <c r="F2165" s="38">
        <f t="shared" ca="1" si="4213"/>
        <v>2019</v>
      </c>
      <c r="G2165" s="38">
        <f t="shared" ref="G2165" ca="1" si="4315">VLOOKUP(INDIRECT(CHAR(39)&amp;$A2165&amp;CHAR(39)&amp;"!r2c"&amp;$C2165,0),variables,2,0)</f>
        <v>10810</v>
      </c>
      <c r="H2165" s="4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38" t="s">
        <v>289</v>
      </c>
      <c r="B2166" s="38">
        <f t="shared" si="4309"/>
        <v>22</v>
      </c>
      <c r="C2166" s="38">
        <f t="shared" si="4283"/>
        <v>72</v>
      </c>
      <c r="E2166" s="38">
        <f t="shared" ref="E2166" si="4316">plan_id</f>
        <v>1536</v>
      </c>
      <c r="F2166" s="38">
        <f t="shared" ca="1" si="4213"/>
        <v>2019</v>
      </c>
      <c r="G2166" s="38">
        <f t="shared" ref="G2166" ca="1" si="4317">VLOOKUP(INDIRECT(CHAR(39)&amp;$A2166&amp;CHAR(39)&amp;"!r2c"&amp;$C2166,0),variables,2,0)</f>
        <v>10811</v>
      </c>
      <c r="H2166" s="4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22325</v>
      </c>
    </row>
    <row r="2167" spans="1:8" x14ac:dyDescent="0.3">
      <c r="A2167" s="38" t="s">
        <v>289</v>
      </c>
      <c r="B2167" s="38">
        <f t="shared" si="4309"/>
        <v>22</v>
      </c>
      <c r="C2167" s="38">
        <f t="shared" si="4283"/>
        <v>73</v>
      </c>
      <c r="E2167" s="38">
        <f t="shared" ref="E2167" si="4318">plan_id</f>
        <v>1536</v>
      </c>
      <c r="F2167" s="38">
        <f t="shared" ca="1" si="4213"/>
        <v>2019</v>
      </c>
      <c r="G2167" s="38">
        <f t="shared" ref="G2167" ca="1" si="4319">VLOOKUP(INDIRECT(CHAR(39)&amp;$A2167&amp;CHAR(39)&amp;"!r2c"&amp;$C2167,0),variables,2,0)</f>
        <v>10812</v>
      </c>
      <c r="H2167" s="4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38" t="s">
        <v>289</v>
      </c>
      <c r="B2168" s="38">
        <f t="shared" si="4309"/>
        <v>22</v>
      </c>
      <c r="C2168" s="38">
        <f t="shared" si="4283"/>
        <v>74</v>
      </c>
      <c r="E2168" s="38">
        <f t="shared" ref="E2168" si="4320">plan_id</f>
        <v>1536</v>
      </c>
      <c r="F2168" s="38">
        <f t="shared" ca="1" si="4213"/>
        <v>2019</v>
      </c>
      <c r="G2168" s="38">
        <f t="shared" ref="G2168" ca="1" si="4321">VLOOKUP(INDIRECT(CHAR(39)&amp;$A2168&amp;CHAR(39)&amp;"!r2c"&amp;$C2168,0),variables,2,0)</f>
        <v>10813</v>
      </c>
      <c r="H2168" s="4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38" t="s">
        <v>289</v>
      </c>
      <c r="B2169" s="38">
        <f t="shared" si="4309"/>
        <v>22</v>
      </c>
      <c r="C2169" s="38">
        <f t="shared" si="4283"/>
        <v>75</v>
      </c>
      <c r="E2169" s="38">
        <f t="shared" ref="E2169" si="4322">plan_id</f>
        <v>1536</v>
      </c>
      <c r="F2169" s="38">
        <f t="shared" ca="1" si="4213"/>
        <v>2019</v>
      </c>
      <c r="G2169" s="38">
        <f t="shared" ref="G2169" ca="1" si="4323">VLOOKUP(INDIRECT(CHAR(39)&amp;$A2169&amp;CHAR(39)&amp;"!r2c"&amp;$C2169,0),variables,2,0)</f>
        <v>10814</v>
      </c>
      <c r="H2169" s="4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38" t="s">
        <v>289</v>
      </c>
      <c r="B2170" s="38">
        <f t="shared" si="4309"/>
        <v>22</v>
      </c>
      <c r="C2170" s="38">
        <f t="shared" si="4283"/>
        <v>76</v>
      </c>
      <c r="E2170" s="38">
        <f t="shared" ref="E2170" si="4324">plan_id</f>
        <v>1536</v>
      </c>
      <c r="F2170" s="38">
        <f t="shared" ca="1" si="4213"/>
        <v>2019</v>
      </c>
      <c r="G2170" s="38">
        <f t="shared" ref="G2170" ca="1" si="4325">VLOOKUP(INDIRECT(CHAR(39)&amp;$A2170&amp;CHAR(39)&amp;"!r2c"&amp;$C2170,0),variables,2,0)</f>
        <v>10815</v>
      </c>
      <c r="H2170" s="4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-5292329</v>
      </c>
    </row>
    <row r="2171" spans="1:8" x14ac:dyDescent="0.3">
      <c r="A2171" s="38" t="s">
        <v>289</v>
      </c>
      <c r="B2171" s="38">
        <f t="shared" si="4309"/>
        <v>22</v>
      </c>
      <c r="C2171" s="38">
        <f t="shared" si="4283"/>
        <v>77</v>
      </c>
      <c r="E2171" s="38">
        <f t="shared" ref="E2171" si="4326">plan_id</f>
        <v>1536</v>
      </c>
      <c r="F2171" s="38">
        <f t="shared" ca="1" si="4213"/>
        <v>2019</v>
      </c>
      <c r="G2171" s="38">
        <f t="shared" ref="G2171" ca="1" si="4327">VLOOKUP(INDIRECT(CHAR(39)&amp;$A2171&amp;CHAR(39)&amp;"!r2c"&amp;$C2171,0),variables,2,0)</f>
        <v>10816</v>
      </c>
      <c r="H2171" s="4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-65860097</v>
      </c>
    </row>
    <row r="2172" spans="1:8" x14ac:dyDescent="0.3">
      <c r="A2172" s="38" t="s">
        <v>289</v>
      </c>
      <c r="B2172" s="38">
        <f t="shared" si="4309"/>
        <v>22</v>
      </c>
      <c r="C2172" s="38">
        <f t="shared" si="4283"/>
        <v>78</v>
      </c>
      <c r="E2172" s="38">
        <f t="shared" ref="E2172" si="4328">plan_id</f>
        <v>1536</v>
      </c>
      <c r="F2172" s="38">
        <f t="shared" ca="1" si="4213"/>
        <v>2019</v>
      </c>
      <c r="G2172" s="38">
        <f t="shared" ref="G2172" ca="1" si="4329">VLOOKUP(INDIRECT(CHAR(39)&amp;$A2172&amp;CHAR(39)&amp;"!r2c"&amp;$C2172,0),variables,2,0)</f>
        <v>10817</v>
      </c>
      <c r="H2172" s="4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38" t="s">
        <v>289</v>
      </c>
      <c r="B2173" s="38">
        <f t="shared" si="4309"/>
        <v>22</v>
      </c>
      <c r="C2173" s="38">
        <f t="shared" si="4283"/>
        <v>79</v>
      </c>
      <c r="E2173" s="38">
        <f t="shared" ref="E2173" si="4330">plan_id</f>
        <v>1536</v>
      </c>
      <c r="F2173" s="38">
        <f t="shared" ca="1" si="4213"/>
        <v>2019</v>
      </c>
      <c r="G2173" s="38">
        <f t="shared" ref="G2173" ca="1" si="4331">VLOOKUP(INDIRECT(CHAR(39)&amp;$A2173&amp;CHAR(39)&amp;"!r2c"&amp;$C2173,0),variables,2,0)</f>
        <v>10818</v>
      </c>
      <c r="H2173" s="4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19326990</v>
      </c>
    </row>
    <row r="2174" spans="1:8" x14ac:dyDescent="0.3">
      <c r="A2174" s="38" t="s">
        <v>289</v>
      </c>
      <c r="B2174" s="38">
        <f t="shared" si="4309"/>
        <v>22</v>
      </c>
      <c r="C2174" s="38">
        <f t="shared" si="4283"/>
        <v>80</v>
      </c>
      <c r="E2174" s="38">
        <f t="shared" ref="E2174" si="4332">plan_id</f>
        <v>1536</v>
      </c>
      <c r="F2174" s="38">
        <f t="shared" ca="1" si="4213"/>
        <v>2019</v>
      </c>
      <c r="G2174" s="38">
        <f t="shared" ref="G2174" ca="1" si="4333">VLOOKUP(INDIRECT(CHAR(39)&amp;$A2174&amp;CHAR(39)&amp;"!r2c"&amp;$C2174,0),variables,2,0)</f>
        <v>10819</v>
      </c>
      <c r="H2174" s="4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38" t="s">
        <v>289</v>
      </c>
      <c r="B2175" s="38">
        <f t="shared" si="4309"/>
        <v>22</v>
      </c>
      <c r="C2175" s="38">
        <f t="shared" si="4283"/>
        <v>81</v>
      </c>
      <c r="E2175" s="38">
        <f t="shared" ref="E2175" si="4334">plan_id</f>
        <v>1536</v>
      </c>
      <c r="F2175" s="38">
        <f t="shared" ca="1" si="4213"/>
        <v>2019</v>
      </c>
      <c r="G2175" s="38">
        <f t="shared" ref="G2175" ca="1" si="4335">VLOOKUP(INDIRECT(CHAR(39)&amp;$A2175&amp;CHAR(39)&amp;"!r2c"&amp;$C2175,0),variables,2,0)</f>
        <v>10820</v>
      </c>
      <c r="H2175" s="4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7322714</v>
      </c>
    </row>
    <row r="2176" spans="1:8" x14ac:dyDescent="0.3">
      <c r="A2176" s="38" t="s">
        <v>289</v>
      </c>
      <c r="B2176" s="38">
        <f t="shared" si="4309"/>
        <v>22</v>
      </c>
      <c r="C2176" s="38">
        <f t="shared" si="4283"/>
        <v>82</v>
      </c>
      <c r="E2176" s="38">
        <f t="shared" ref="E2176" si="4336">plan_id</f>
        <v>1536</v>
      </c>
      <c r="F2176" s="38">
        <f t="shared" ca="1" si="4213"/>
        <v>2019</v>
      </c>
      <c r="G2176" s="38">
        <f t="shared" ref="G2176" ca="1" si="4337">VLOOKUP(INDIRECT(CHAR(39)&amp;$A2176&amp;CHAR(39)&amp;"!r2c"&amp;$C2176,0),variables,2,0)</f>
        <v>10821</v>
      </c>
      <c r="H2176" s="4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38" t="s">
        <v>289</v>
      </c>
      <c r="B2177" s="38">
        <f t="shared" si="4309"/>
        <v>22</v>
      </c>
      <c r="C2177" s="38">
        <f t="shared" si="4283"/>
        <v>83</v>
      </c>
      <c r="E2177" s="38">
        <f t="shared" ref="E2177" si="4338">plan_id</f>
        <v>1536</v>
      </c>
      <c r="F2177" s="38">
        <f t="shared" ca="1" si="4213"/>
        <v>2019</v>
      </c>
      <c r="G2177" s="38">
        <f t="shared" ref="G2177" ca="1" si="4339">VLOOKUP(INDIRECT(CHAR(39)&amp;$A2177&amp;CHAR(39)&amp;"!r2c"&amp;$C2177,0),variables,2,0)</f>
        <v>10822</v>
      </c>
      <c r="H2177" s="4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38" t="s">
        <v>289</v>
      </c>
      <c r="B2178" s="38">
        <f t="shared" si="4309"/>
        <v>22</v>
      </c>
      <c r="C2178" s="38">
        <f t="shared" si="4283"/>
        <v>84</v>
      </c>
      <c r="E2178" s="38">
        <f t="shared" ref="E2178" si="4340">plan_id</f>
        <v>1536</v>
      </c>
      <c r="F2178" s="38">
        <f t="shared" ca="1" si="4213"/>
        <v>2019</v>
      </c>
      <c r="G2178" s="38">
        <f t="shared" ref="G2178" ca="1" si="4341">VLOOKUP(INDIRECT(CHAR(39)&amp;$A2178&amp;CHAR(39)&amp;"!r2c"&amp;$C2178,0),variables,2,0)</f>
        <v>10829</v>
      </c>
      <c r="H2178" s="4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128020095</v>
      </c>
    </row>
    <row r="2179" spans="1:8" x14ac:dyDescent="0.3">
      <c r="A2179" s="38" t="s">
        <v>289</v>
      </c>
      <c r="B2179" s="38">
        <f t="shared" si="4309"/>
        <v>22</v>
      </c>
      <c r="C2179" s="38">
        <f t="shared" si="4283"/>
        <v>85</v>
      </c>
      <c r="E2179" s="38">
        <f t="shared" ref="E2179" si="4342">plan_id</f>
        <v>1536</v>
      </c>
      <c r="F2179" s="38">
        <f t="shared" ca="1" si="4213"/>
        <v>2019</v>
      </c>
      <c r="G2179" s="38">
        <f t="shared" ref="G2179" ca="1" si="4343">VLOOKUP(INDIRECT(CHAR(39)&amp;$A2179&amp;CHAR(39)&amp;"!r2c"&amp;$C2179,0),variables,2,0)</f>
        <v>10823</v>
      </c>
      <c r="H2179" s="4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97151810</v>
      </c>
    </row>
    <row r="2180" spans="1:8" x14ac:dyDescent="0.3">
      <c r="A2180" s="38" t="s">
        <v>289</v>
      </c>
      <c r="B2180" s="38">
        <f t="shared" si="4309"/>
        <v>22</v>
      </c>
      <c r="C2180" s="38">
        <f t="shared" si="4283"/>
        <v>86</v>
      </c>
      <c r="E2180" s="38">
        <f t="shared" ref="E2180" si="4344">plan_id</f>
        <v>1536</v>
      </c>
      <c r="F2180" s="38">
        <f t="shared" ref="F2180:F2334" ca="1" si="4345">INDIRECT(CHAR(39)&amp;$A2180&amp;CHAR(39)&amp;"!r"&amp;$B2180&amp;"c2",0)</f>
        <v>2019</v>
      </c>
      <c r="G2180" s="38">
        <f t="shared" ref="G2180" ca="1" si="4346">VLOOKUP(INDIRECT(CHAR(39)&amp;$A2180&amp;CHAR(39)&amp;"!r2c"&amp;$C2180,0),variables,2,0)</f>
        <v>10798</v>
      </c>
      <c r="H2180" s="4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8" t="s">
        <v>289</v>
      </c>
      <c r="B2181" s="38">
        <f t="shared" si="4309"/>
        <v>22</v>
      </c>
      <c r="C2181" s="38">
        <f t="shared" si="4283"/>
        <v>87</v>
      </c>
      <c r="E2181" s="38">
        <f t="shared" ref="E2181" si="4347">plan_id</f>
        <v>1536</v>
      </c>
      <c r="F2181" s="38">
        <f t="shared" ca="1" si="4345"/>
        <v>2019</v>
      </c>
      <c r="G2181" s="38">
        <f t="shared" ref="G2181" ca="1" si="4348">VLOOKUP(INDIRECT(CHAR(39)&amp;$A2181&amp;CHAR(39)&amp;"!r2c"&amp;$C2181,0),variables,2,0)</f>
        <v>10799</v>
      </c>
      <c r="H2181" s="4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38" t="s">
        <v>289</v>
      </c>
      <c r="B2182" s="38">
        <f t="shared" si="4309"/>
        <v>22</v>
      </c>
      <c r="C2182" s="38">
        <f t="shared" si="4283"/>
        <v>88</v>
      </c>
      <c r="E2182" s="38">
        <f t="shared" ref="E2182" si="4349">plan_id</f>
        <v>1536</v>
      </c>
      <c r="F2182" s="38">
        <f t="shared" ca="1" si="4345"/>
        <v>2019</v>
      </c>
      <c r="G2182" s="38">
        <f t="shared" ref="G2182" ca="1" si="4350">VLOOKUP(INDIRECT(CHAR(39)&amp;$A2182&amp;CHAR(39)&amp;"!r2c"&amp;$C2182,0),variables,2,0)</f>
        <v>10800</v>
      </c>
      <c r="H2182" s="4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38" t="s">
        <v>289</v>
      </c>
      <c r="B2183" s="38">
        <f t="shared" si="4309"/>
        <v>22</v>
      </c>
      <c r="C2183" s="38">
        <f t="shared" si="4283"/>
        <v>89</v>
      </c>
      <c r="E2183" s="38">
        <f t="shared" ref="E2183" si="4351">plan_id</f>
        <v>1536</v>
      </c>
      <c r="F2183" s="38">
        <f t="shared" ca="1" si="4345"/>
        <v>2019</v>
      </c>
      <c r="G2183" s="38">
        <f t="shared" ref="G2183" ca="1" si="4352">VLOOKUP(INDIRECT(CHAR(39)&amp;$A2183&amp;CHAR(39)&amp;"!r2c"&amp;$C2183,0),variables,2,0)</f>
        <v>10824</v>
      </c>
      <c r="H2183" s="4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38" t="s">
        <v>289</v>
      </c>
      <c r="B2184" s="38">
        <f t="shared" si="4309"/>
        <v>22</v>
      </c>
      <c r="C2184" s="38">
        <f t="shared" si="4283"/>
        <v>90</v>
      </c>
      <c r="E2184" s="38">
        <f t="shared" ref="E2184" si="4353">plan_id</f>
        <v>1536</v>
      </c>
      <c r="F2184" s="38">
        <f t="shared" ca="1" si="4345"/>
        <v>2019</v>
      </c>
      <c r="G2184" s="38">
        <f t="shared" ref="G2184" ca="1" si="4354">VLOOKUP(INDIRECT(CHAR(39)&amp;$A2184&amp;CHAR(39)&amp;"!r2c"&amp;$C2184,0),variables,2,0)</f>
        <v>10825</v>
      </c>
      <c r="H2184" s="4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108914087</v>
      </c>
    </row>
    <row r="2185" spans="1:8" x14ac:dyDescent="0.3">
      <c r="A2185" s="38" t="s">
        <v>289</v>
      </c>
      <c r="B2185" s="38">
        <f t="shared" si="4309"/>
        <v>22</v>
      </c>
      <c r="C2185" s="38">
        <f t="shared" si="4283"/>
        <v>91</v>
      </c>
      <c r="E2185" s="38">
        <f t="shared" ref="E2185" si="4355">plan_id</f>
        <v>1536</v>
      </c>
      <c r="F2185" s="38">
        <f t="shared" ca="1" si="4345"/>
        <v>2019</v>
      </c>
      <c r="G2185" s="38">
        <f t="shared" ref="G2185" ca="1" si="4356">VLOOKUP(INDIRECT(CHAR(39)&amp;$A2185&amp;CHAR(39)&amp;"!r2c"&amp;$C2185,0),variables,2,0)</f>
        <v>10826</v>
      </c>
      <c r="H2185" s="4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89366950</v>
      </c>
    </row>
    <row r="2186" spans="1:8" x14ac:dyDescent="0.3">
      <c r="A2186" s="38" t="s">
        <v>289</v>
      </c>
      <c r="B2186" s="38">
        <f t="shared" si="4309"/>
        <v>22</v>
      </c>
      <c r="C2186" s="38">
        <f t="shared" si="4283"/>
        <v>92</v>
      </c>
      <c r="E2186" s="38">
        <f t="shared" ref="E2186" si="4357">plan_id</f>
        <v>1536</v>
      </c>
      <c r="F2186" s="38">
        <f t="shared" ca="1" si="4345"/>
        <v>2019</v>
      </c>
      <c r="G2186" s="38">
        <f t="shared" ref="G2186" ca="1" si="4358">VLOOKUP(INDIRECT(CHAR(39)&amp;$A2186&amp;CHAR(39)&amp;"!r2c"&amp;$C2186,0),variables,2,0)</f>
        <v>10828</v>
      </c>
      <c r="H2186" s="4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8" t="s">
        <v>289</v>
      </c>
      <c r="B2187" s="38">
        <f t="shared" si="4309"/>
        <v>22</v>
      </c>
      <c r="C2187" s="38">
        <f t="shared" si="4283"/>
        <v>93</v>
      </c>
      <c r="E2187" s="38">
        <f t="shared" ref="E2187:E2250" si="4359">plan_id</f>
        <v>1536</v>
      </c>
      <c r="F2187" s="38">
        <f t="shared" ca="1" si="4345"/>
        <v>2019</v>
      </c>
      <c r="G2187" s="38">
        <f t="shared" ref="G2187:G2250" ca="1" si="4360">VLOOKUP(INDIRECT(CHAR(39)&amp;$A2187&amp;CHAR(39)&amp;"!r2c"&amp;$C2187,0),variables,2,0)</f>
        <v>10827</v>
      </c>
      <c r="H2187" s="4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49151912</v>
      </c>
    </row>
    <row r="2188" spans="1:8" x14ac:dyDescent="0.3">
      <c r="A2188" s="38" t="s">
        <v>289</v>
      </c>
      <c r="B2188" s="38">
        <f t="shared" ref="B2188:B2251" si="4361">B2123+1</f>
        <v>23</v>
      </c>
      <c r="C2188" s="38">
        <f t="shared" si="4283"/>
        <v>3</v>
      </c>
      <c r="E2188" s="38">
        <f t="shared" si="4359"/>
        <v>1536</v>
      </c>
      <c r="F2188" s="38">
        <f t="shared" ca="1" si="4345"/>
        <v>2020</v>
      </c>
      <c r="G2188" s="38">
        <f t="shared" ca="1" si="4360"/>
        <v>10703</v>
      </c>
      <c r="H2188" s="4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38" t="s">
        <v>289</v>
      </c>
      <c r="B2189" s="38">
        <f t="shared" si="4361"/>
        <v>23</v>
      </c>
      <c r="C2189" s="38">
        <f t="shared" si="4283"/>
        <v>4</v>
      </c>
      <c r="E2189" s="38">
        <f t="shared" si="4359"/>
        <v>1536</v>
      </c>
      <c r="F2189" s="38">
        <f t="shared" ca="1" si="4345"/>
        <v>2020</v>
      </c>
      <c r="G2189" s="38">
        <f t="shared" ca="1" si="4360"/>
        <v>10845</v>
      </c>
      <c r="H2189" s="41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Gabriel Roeder Smith &amp; Company</v>
      </c>
    </row>
    <row r="2190" spans="1:8" x14ac:dyDescent="0.3">
      <c r="A2190" s="38" t="s">
        <v>289</v>
      </c>
      <c r="B2190" s="38">
        <f t="shared" si="4361"/>
        <v>23</v>
      </c>
      <c r="C2190" s="38">
        <f t="shared" si="4283"/>
        <v>5</v>
      </c>
      <c r="E2190" s="38">
        <f t="shared" si="4359"/>
        <v>1536</v>
      </c>
      <c r="F2190" s="38">
        <f t="shared" ca="1" si="4345"/>
        <v>2020</v>
      </c>
      <c r="G2190" s="38">
        <f t="shared" ca="1" si="4360"/>
        <v>10924</v>
      </c>
      <c r="H2190" s="4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0.11459999999999999</v>
      </c>
    </row>
    <row r="2191" spans="1:8" x14ac:dyDescent="0.3">
      <c r="A2191" s="38" t="s">
        <v>289</v>
      </c>
      <c r="B2191" s="38">
        <f t="shared" si="4361"/>
        <v>23</v>
      </c>
      <c r="C2191" s="38">
        <f t="shared" si="4283"/>
        <v>6</v>
      </c>
      <c r="E2191" s="38">
        <f t="shared" si="4359"/>
        <v>1536</v>
      </c>
      <c r="F2191" s="38">
        <f t="shared" ca="1" si="4345"/>
        <v>2020</v>
      </c>
      <c r="G2191" s="38">
        <f t="shared" ca="1" si="4360"/>
        <v>10925</v>
      </c>
      <c r="H2191" s="4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4.53E-2</v>
      </c>
    </row>
    <row r="2192" spans="1:8" x14ac:dyDescent="0.3">
      <c r="A2192" s="38" t="s">
        <v>289</v>
      </c>
      <c r="B2192" s="38">
        <f t="shared" si="4361"/>
        <v>23</v>
      </c>
      <c r="C2192" s="38">
        <f t="shared" si="4283"/>
        <v>7</v>
      </c>
      <c r="E2192" s="38">
        <f t="shared" si="4359"/>
        <v>1536</v>
      </c>
      <c r="F2192" s="38">
        <f t="shared" ca="1" si="4345"/>
        <v>2020</v>
      </c>
      <c r="G2192" s="38">
        <f t="shared" ca="1" si="4360"/>
        <v>10926</v>
      </c>
      <c r="H2192" s="4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6.93E-2</v>
      </c>
    </row>
    <row r="2193" spans="1:8" x14ac:dyDescent="0.3">
      <c r="A2193" s="38" t="s">
        <v>289</v>
      </c>
      <c r="B2193" s="38">
        <f t="shared" si="4361"/>
        <v>23</v>
      </c>
      <c r="C2193" s="38">
        <f t="shared" si="4283"/>
        <v>8</v>
      </c>
      <c r="E2193" s="38">
        <f t="shared" si="4359"/>
        <v>1536</v>
      </c>
      <c r="F2193" s="38">
        <f t="shared" ca="1" si="4345"/>
        <v>2020</v>
      </c>
      <c r="G2193" s="38">
        <f t="shared" ca="1" si="4360"/>
        <v>10704</v>
      </c>
      <c r="H2193" s="4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101447001</v>
      </c>
    </row>
    <row r="2194" spans="1:8" x14ac:dyDescent="0.3">
      <c r="A2194" s="38" t="s">
        <v>289</v>
      </c>
      <c r="B2194" s="38">
        <f t="shared" si="4361"/>
        <v>23</v>
      </c>
      <c r="C2194" s="38">
        <f t="shared" si="4283"/>
        <v>9</v>
      </c>
      <c r="E2194" s="38">
        <f t="shared" si="4359"/>
        <v>1536</v>
      </c>
      <c r="F2194" s="38">
        <f t="shared" ca="1" si="4345"/>
        <v>2020</v>
      </c>
      <c r="G2194" s="38">
        <f t="shared" ca="1" si="4360"/>
        <v>10928</v>
      </c>
      <c r="H2194" s="4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8.1900000000000001E-2</v>
      </c>
    </row>
    <row r="2195" spans="1:8" x14ac:dyDescent="0.3">
      <c r="A2195" s="38" t="s">
        <v>289</v>
      </c>
      <c r="B2195" s="38">
        <f t="shared" si="4361"/>
        <v>23</v>
      </c>
      <c r="C2195" s="38">
        <f t="shared" si="4283"/>
        <v>10</v>
      </c>
      <c r="E2195" s="38">
        <f t="shared" si="4359"/>
        <v>1536</v>
      </c>
      <c r="F2195" s="38">
        <f t="shared" ca="1" si="4345"/>
        <v>2020</v>
      </c>
      <c r="G2195" s="38">
        <f t="shared" ca="1" si="4360"/>
        <v>10929</v>
      </c>
      <c r="H2195" s="4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8.1900000000000001E-2</v>
      </c>
    </row>
    <row r="2196" spans="1:8" x14ac:dyDescent="0.3">
      <c r="A2196" s="38" t="s">
        <v>289</v>
      </c>
      <c r="B2196" s="38">
        <f t="shared" si="4361"/>
        <v>23</v>
      </c>
      <c r="C2196" s="38">
        <f t="shared" si="4283"/>
        <v>11</v>
      </c>
      <c r="E2196" s="38">
        <f t="shared" si="4359"/>
        <v>1536</v>
      </c>
      <c r="F2196" s="38">
        <f t="shared" ca="1" si="4345"/>
        <v>2020</v>
      </c>
      <c r="G2196" s="38">
        <f t="shared" ca="1" si="4360"/>
        <v>10930</v>
      </c>
      <c r="H2196" s="4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38" t="s">
        <v>289</v>
      </c>
      <c r="B2197" s="38">
        <f t="shared" si="4361"/>
        <v>23</v>
      </c>
      <c r="C2197" s="38">
        <f t="shared" si="4283"/>
        <v>12</v>
      </c>
      <c r="E2197" s="38">
        <f t="shared" si="4359"/>
        <v>1536</v>
      </c>
      <c r="F2197" s="38">
        <f t="shared" ca="1" si="4345"/>
        <v>2020</v>
      </c>
      <c r="G2197" s="38">
        <f t="shared" ca="1" si="4360"/>
        <v>10705</v>
      </c>
      <c r="H2197" s="4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81477666</v>
      </c>
    </row>
    <row r="2198" spans="1:8" x14ac:dyDescent="0.3">
      <c r="A2198" s="38" t="s">
        <v>289</v>
      </c>
      <c r="B2198" s="38">
        <f t="shared" si="4361"/>
        <v>23</v>
      </c>
      <c r="C2198" s="38">
        <f t="shared" si="4283"/>
        <v>13</v>
      </c>
      <c r="E2198" s="38">
        <f t="shared" si="4359"/>
        <v>1536</v>
      </c>
      <c r="F2198" s="38">
        <f t="shared" ca="1" si="4345"/>
        <v>2020</v>
      </c>
      <c r="G2198" s="38">
        <f t="shared" ca="1" si="4360"/>
        <v>10842</v>
      </c>
      <c r="H2198" s="4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90988252</v>
      </c>
    </row>
    <row r="2199" spans="1:8" x14ac:dyDescent="0.3">
      <c r="A2199" s="38" t="s">
        <v>289</v>
      </c>
      <c r="B2199" s="38">
        <f t="shared" si="4361"/>
        <v>23</v>
      </c>
      <c r="C2199" s="38">
        <f t="shared" si="4283"/>
        <v>14</v>
      </c>
      <c r="E2199" s="38">
        <f t="shared" si="4359"/>
        <v>1536</v>
      </c>
      <c r="F2199" s="38">
        <f t="shared" ca="1" si="4345"/>
        <v>2020</v>
      </c>
      <c r="G2199" s="38">
        <f t="shared" ca="1" si="4360"/>
        <v>10843</v>
      </c>
      <c r="H2199" s="4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7.3499999999999996E-2</v>
      </c>
    </row>
    <row r="2200" spans="1:8" x14ac:dyDescent="0.3">
      <c r="A2200" s="38" t="s">
        <v>289</v>
      </c>
      <c r="B2200" s="38">
        <f t="shared" si="4361"/>
        <v>23</v>
      </c>
      <c r="C2200" s="38">
        <f t="shared" si="4283"/>
        <v>15</v>
      </c>
      <c r="E2200" s="38">
        <f t="shared" si="4359"/>
        <v>1536</v>
      </c>
      <c r="F2200" s="38">
        <f t="shared" ca="1" si="4345"/>
        <v>2020</v>
      </c>
      <c r="G2200" s="38">
        <f t="shared" ca="1" si="4360"/>
        <v>10931</v>
      </c>
      <c r="H2200" s="4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8" t="s">
        <v>289</v>
      </c>
      <c r="B2201" s="38">
        <f t="shared" si="4361"/>
        <v>23</v>
      </c>
      <c r="C2201" s="38">
        <f t="shared" si="4283"/>
        <v>16</v>
      </c>
      <c r="E2201" s="38">
        <f t="shared" si="4359"/>
        <v>1536</v>
      </c>
      <c r="F2201" s="38">
        <f t="shared" ca="1" si="4345"/>
        <v>2020</v>
      </c>
      <c r="G2201" s="38">
        <f t="shared" ca="1" si="4360"/>
        <v>10932</v>
      </c>
      <c r="H2201" s="4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8" t="s">
        <v>289</v>
      </c>
      <c r="B2202" s="38">
        <f t="shared" si="4361"/>
        <v>23</v>
      </c>
      <c r="C2202" s="38">
        <f t="shared" si="4283"/>
        <v>17</v>
      </c>
      <c r="E2202" s="38">
        <f t="shared" si="4359"/>
        <v>1536</v>
      </c>
      <c r="F2202" s="38">
        <f t="shared" ca="1" si="4345"/>
        <v>2020</v>
      </c>
      <c r="G2202" s="38">
        <f t="shared" ca="1" si="4360"/>
        <v>10933</v>
      </c>
      <c r="H2202" s="4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0.12720000000000001</v>
      </c>
    </row>
    <row r="2203" spans="1:8" x14ac:dyDescent="0.3">
      <c r="A2203" s="38" t="s">
        <v>289</v>
      </c>
      <c r="B2203" s="38">
        <f t="shared" si="4361"/>
        <v>23</v>
      </c>
      <c r="C2203" s="38">
        <f t="shared" si="4283"/>
        <v>18</v>
      </c>
      <c r="E2203" s="38">
        <f t="shared" si="4359"/>
        <v>1536</v>
      </c>
      <c r="F2203" s="38">
        <f t="shared" ca="1" si="4345"/>
        <v>2020</v>
      </c>
      <c r="G2203" s="38">
        <f t="shared" ca="1" si="4360"/>
        <v>10934</v>
      </c>
      <c r="H2203" s="4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6.93E-2</v>
      </c>
    </row>
    <row r="2204" spans="1:8" x14ac:dyDescent="0.3">
      <c r="A2204" s="38" t="s">
        <v>289</v>
      </c>
      <c r="B2204" s="38">
        <f t="shared" si="4361"/>
        <v>23</v>
      </c>
      <c r="C2204" s="38">
        <f t="shared" si="4283"/>
        <v>19</v>
      </c>
      <c r="E2204" s="38">
        <f t="shared" si="4359"/>
        <v>1536</v>
      </c>
      <c r="F2204" s="38">
        <f t="shared" ca="1" si="4345"/>
        <v>2020</v>
      </c>
      <c r="G2204" s="38">
        <f t="shared" ca="1" si="4360"/>
        <v>10935</v>
      </c>
      <c r="H2204" s="4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38" t="s">
        <v>289</v>
      </c>
      <c r="B2205" s="38">
        <f t="shared" si="4361"/>
        <v>23</v>
      </c>
      <c r="C2205" s="38">
        <f t="shared" si="4283"/>
        <v>20</v>
      </c>
      <c r="E2205" s="38">
        <f t="shared" si="4359"/>
        <v>1536</v>
      </c>
      <c r="F2205" s="38">
        <f t="shared" ca="1" si="4345"/>
        <v>2020</v>
      </c>
      <c r="G2205" s="38">
        <f t="shared" ca="1" si="4360"/>
        <v>10937</v>
      </c>
      <c r="H2205" s="4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8" t="s">
        <v>289</v>
      </c>
      <c r="B2206" s="38">
        <f t="shared" si="4361"/>
        <v>23</v>
      </c>
      <c r="C2206" s="38">
        <f t="shared" si="4283"/>
        <v>21</v>
      </c>
      <c r="E2206" s="38">
        <f t="shared" si="4359"/>
        <v>1536</v>
      </c>
      <c r="F2206" s="38">
        <f t="shared" ca="1" si="4345"/>
        <v>2020</v>
      </c>
      <c r="G2206" s="38">
        <f t="shared" ca="1" si="4360"/>
        <v>10938</v>
      </c>
      <c r="H2206" s="4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8" t="s">
        <v>289</v>
      </c>
      <c r="B2207" s="38">
        <f t="shared" si="4361"/>
        <v>23</v>
      </c>
      <c r="C2207" s="38">
        <f t="shared" si="4283"/>
        <v>22</v>
      </c>
      <c r="E2207" s="38">
        <f t="shared" si="4359"/>
        <v>1536</v>
      </c>
      <c r="F2207" s="38">
        <f t="shared" ca="1" si="4345"/>
        <v>2020</v>
      </c>
      <c r="G2207" s="38">
        <f t="shared" ca="1" si="4360"/>
        <v>11007</v>
      </c>
      <c r="H2207" s="4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Main System and Public saftey: 2% (1.75% for hires after 1/1/20) of FAC times service; Judges:3.5% of FAC for first 10 yrs of service,2.8%-next 10 yrs,1.25% - excess of 20 yrs</v>
      </c>
    </row>
    <row r="2208" spans="1:8" x14ac:dyDescent="0.3">
      <c r="A2208" s="38" t="s">
        <v>289</v>
      </c>
      <c r="B2208" s="38">
        <f t="shared" si="4361"/>
        <v>23</v>
      </c>
      <c r="C2208" s="38">
        <f t="shared" si="4283"/>
        <v>23</v>
      </c>
      <c r="E2208" s="38">
        <f t="shared" si="4359"/>
        <v>1536</v>
      </c>
      <c r="F2208" s="38">
        <f t="shared" ca="1" si="4345"/>
        <v>2020</v>
      </c>
      <c r="G2208" s="38">
        <f t="shared" ca="1" si="4360"/>
        <v>10941</v>
      </c>
      <c r="H2208" s="4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</row>
    <row r="2209" spans="1:8" x14ac:dyDescent="0.3">
      <c r="A2209" s="38" t="s">
        <v>289</v>
      </c>
      <c r="B2209" s="38">
        <f t="shared" si="4361"/>
        <v>23</v>
      </c>
      <c r="C2209" s="38">
        <f t="shared" si="4283"/>
        <v>24</v>
      </c>
      <c r="E2209" s="38">
        <f t="shared" si="4359"/>
        <v>1536</v>
      </c>
      <c r="F2209" s="38">
        <f t="shared" ca="1" si="4345"/>
        <v>2020</v>
      </c>
      <c r="G2209" s="38">
        <f t="shared" ca="1" si="4360"/>
        <v>10942</v>
      </c>
      <c r="H2209" s="41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38" t="s">
        <v>289</v>
      </c>
      <c r="B2210" s="38">
        <f t="shared" si="4361"/>
        <v>23</v>
      </c>
      <c r="C2210" s="38">
        <f t="shared" si="4283"/>
        <v>25</v>
      </c>
      <c r="E2210" s="38">
        <f t="shared" si="4359"/>
        <v>1536</v>
      </c>
      <c r="F2210" s="38">
        <f t="shared" ca="1" si="4345"/>
        <v>2020</v>
      </c>
      <c r="G2210" s="38">
        <f t="shared" ca="1" si="4360"/>
        <v>10701</v>
      </c>
      <c r="H2210" s="4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8" t="s">
        <v>289</v>
      </c>
      <c r="B2211" s="38">
        <f t="shared" si="4361"/>
        <v>23</v>
      </c>
      <c r="C2211" s="38">
        <f t="shared" si="4283"/>
        <v>26</v>
      </c>
      <c r="E2211" s="38">
        <f t="shared" si="4359"/>
        <v>1536</v>
      </c>
      <c r="F2211" s="38">
        <f t="shared" ca="1" si="4345"/>
        <v>2020</v>
      </c>
      <c r="G2211" s="38">
        <f t="shared" ca="1" si="4360"/>
        <v>10702</v>
      </c>
      <c r="H2211" s="4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8" t="s">
        <v>289</v>
      </c>
      <c r="B2212" s="38">
        <f t="shared" si="4361"/>
        <v>23</v>
      </c>
      <c r="C2212" s="38">
        <f t="shared" si="4283"/>
        <v>27</v>
      </c>
      <c r="E2212" s="38">
        <f t="shared" si="4359"/>
        <v>1536</v>
      </c>
      <c r="F2212" s="38">
        <f t="shared" ca="1" si="4345"/>
        <v>2020</v>
      </c>
      <c r="G2212" s="38">
        <f t="shared" ca="1" si="4360"/>
        <v>10943</v>
      </c>
      <c r="H2212" s="4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8" t="s">
        <v>289</v>
      </c>
      <c r="B2213" s="38">
        <f t="shared" si="4361"/>
        <v>23</v>
      </c>
      <c r="C2213" s="38">
        <f t="shared" si="4283"/>
        <v>28</v>
      </c>
      <c r="E2213" s="38">
        <f t="shared" si="4359"/>
        <v>1536</v>
      </c>
      <c r="F2213" s="38">
        <f t="shared" ca="1" si="4345"/>
        <v>2020</v>
      </c>
      <c r="G2213" s="38">
        <f t="shared" ca="1" si="4360"/>
        <v>10944</v>
      </c>
      <c r="H2213" s="4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38" t="s">
        <v>289</v>
      </c>
      <c r="B2214" s="38">
        <f t="shared" si="4361"/>
        <v>23</v>
      </c>
      <c r="C2214" s="38">
        <f t="shared" si="4283"/>
        <v>29</v>
      </c>
      <c r="E2214" s="38">
        <f t="shared" si="4359"/>
        <v>1536</v>
      </c>
      <c r="F2214" s="38">
        <f t="shared" ca="1" si="4345"/>
        <v>2020</v>
      </c>
      <c r="G2214" s="38">
        <f t="shared" ca="1" si="4360"/>
        <v>10945</v>
      </c>
      <c r="H2214" s="41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38" t="s">
        <v>289</v>
      </c>
      <c r="B2215" s="38">
        <f t="shared" si="4361"/>
        <v>23</v>
      </c>
      <c r="C2215" s="38">
        <f t="shared" ref="C2215:C2278" si="4362">C2124</f>
        <v>30</v>
      </c>
      <c r="E2215" s="38">
        <f t="shared" si="4359"/>
        <v>1536</v>
      </c>
      <c r="F2215" s="38">
        <f t="shared" ca="1" si="4345"/>
        <v>2020</v>
      </c>
      <c r="G2215" s="38">
        <f t="shared" ca="1" si="4360"/>
        <v>10947</v>
      </c>
      <c r="H2215" s="4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8" t="s">
        <v>289</v>
      </c>
      <c r="B2216" s="38">
        <f t="shared" si="4361"/>
        <v>23</v>
      </c>
      <c r="C2216" s="38">
        <f t="shared" si="4362"/>
        <v>31</v>
      </c>
      <c r="E2216" s="38">
        <f t="shared" si="4359"/>
        <v>1536</v>
      </c>
      <c r="F2216" s="38">
        <f t="shared" ca="1" si="4345"/>
        <v>2020</v>
      </c>
      <c r="G2216" s="38">
        <f t="shared" ca="1" si="4360"/>
        <v>10948</v>
      </c>
      <c r="H2216" s="41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38" t="s">
        <v>289</v>
      </c>
      <c r="B2217" s="38">
        <f t="shared" si="4361"/>
        <v>23</v>
      </c>
      <c r="C2217" s="38">
        <f t="shared" si="4362"/>
        <v>32</v>
      </c>
      <c r="E2217" s="38">
        <f t="shared" si="4359"/>
        <v>1536</v>
      </c>
      <c r="F2217" s="38">
        <f t="shared" ca="1" si="4345"/>
        <v>2020</v>
      </c>
      <c r="G2217" s="38">
        <f t="shared" ca="1" si="4360"/>
        <v>10949</v>
      </c>
      <c r="H2217" s="41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38" t="s">
        <v>289</v>
      </c>
      <c r="B2218" s="38">
        <f t="shared" si="4361"/>
        <v>23</v>
      </c>
      <c r="C2218" s="38">
        <f t="shared" si="4362"/>
        <v>33</v>
      </c>
      <c r="E2218" s="38">
        <f t="shared" si="4359"/>
        <v>1536</v>
      </c>
      <c r="F2218" s="38">
        <f t="shared" ca="1" si="4345"/>
        <v>2020</v>
      </c>
      <c r="G2218" s="38">
        <f t="shared" ca="1" si="4360"/>
        <v>10951</v>
      </c>
      <c r="H2218" s="41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38" t="s">
        <v>289</v>
      </c>
      <c r="B2219" s="38">
        <f t="shared" si="4361"/>
        <v>23</v>
      </c>
      <c r="C2219" s="38">
        <f t="shared" si="4362"/>
        <v>34</v>
      </c>
      <c r="E2219" s="38">
        <f t="shared" si="4359"/>
        <v>1536</v>
      </c>
      <c r="F2219" s="38">
        <f t="shared" ca="1" si="4345"/>
        <v>2020</v>
      </c>
      <c r="G2219" s="38">
        <f t="shared" ca="1" si="4360"/>
        <v>10950</v>
      </c>
      <c r="H2219" s="4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38" t="s">
        <v>289</v>
      </c>
      <c r="B2220" s="38">
        <f t="shared" si="4361"/>
        <v>23</v>
      </c>
      <c r="C2220" s="38">
        <f t="shared" si="4362"/>
        <v>35</v>
      </c>
      <c r="E2220" s="38">
        <f t="shared" si="4359"/>
        <v>1536</v>
      </c>
      <c r="F2220" s="38">
        <f t="shared" ca="1" si="4345"/>
        <v>2020</v>
      </c>
      <c r="G2220" s="38">
        <f t="shared" ca="1" si="4360"/>
        <v>10954</v>
      </c>
      <c r="H2220" s="4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38" t="s">
        <v>289</v>
      </c>
      <c r="B2221" s="38">
        <f t="shared" si="4361"/>
        <v>23</v>
      </c>
      <c r="C2221" s="38">
        <f t="shared" si="4362"/>
        <v>36</v>
      </c>
      <c r="E2221" s="38">
        <f t="shared" si="4359"/>
        <v>1536</v>
      </c>
      <c r="F2221" s="38">
        <f t="shared" ca="1" si="4345"/>
        <v>2020</v>
      </c>
      <c r="G2221" s="38">
        <f t="shared" ca="1" si="4360"/>
        <v>10955</v>
      </c>
      <c r="H2221" s="4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38" t="s">
        <v>289</v>
      </c>
      <c r="B2222" s="38">
        <f t="shared" si="4361"/>
        <v>23</v>
      </c>
      <c r="C2222" s="38">
        <f t="shared" si="4362"/>
        <v>37</v>
      </c>
      <c r="E2222" s="38">
        <f t="shared" si="4359"/>
        <v>1536</v>
      </c>
      <c r="F2222" s="38">
        <f t="shared" ca="1" si="4345"/>
        <v>2020</v>
      </c>
      <c r="G2222" s="38">
        <f t="shared" ca="1" si="4360"/>
        <v>10956</v>
      </c>
      <c r="H2222" s="41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3.25%-3.75%</v>
      </c>
    </row>
    <row r="2223" spans="1:8" x14ac:dyDescent="0.3">
      <c r="A2223" s="38" t="s">
        <v>289</v>
      </c>
      <c r="B2223" s="38">
        <f t="shared" si="4361"/>
        <v>23</v>
      </c>
      <c r="C2223" s="38">
        <f t="shared" si="4362"/>
        <v>38</v>
      </c>
      <c r="E2223" s="38">
        <f t="shared" si="4359"/>
        <v>1536</v>
      </c>
      <c r="F2223" s="38">
        <f t="shared" ca="1" si="4345"/>
        <v>2020</v>
      </c>
      <c r="G2223" s="38">
        <f t="shared" ca="1" si="4360"/>
        <v>10959</v>
      </c>
      <c r="H2223" s="41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4%-20%</v>
      </c>
    </row>
    <row r="2224" spans="1:8" x14ac:dyDescent="0.3">
      <c r="A2224" s="38" t="s">
        <v>289</v>
      </c>
      <c r="B2224" s="38">
        <f t="shared" si="4361"/>
        <v>23</v>
      </c>
      <c r="C2224" s="38">
        <f t="shared" si="4362"/>
        <v>39</v>
      </c>
      <c r="E2224" s="38">
        <f t="shared" si="4359"/>
        <v>1536</v>
      </c>
      <c r="F2224" s="38">
        <f t="shared" ca="1" si="4345"/>
        <v>2020</v>
      </c>
      <c r="G2224" s="38">
        <f t="shared" ca="1" si="4360"/>
        <v>10962</v>
      </c>
      <c r="H2224" s="41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no.66</v>
      </c>
    </row>
    <row r="2225" spans="1:8" x14ac:dyDescent="0.3">
      <c r="A2225" s="38" t="s">
        <v>289</v>
      </c>
      <c r="B2225" s="38">
        <f t="shared" si="4361"/>
        <v>23</v>
      </c>
      <c r="C2225" s="38">
        <f t="shared" si="4362"/>
        <v>40</v>
      </c>
      <c r="E2225" s="38">
        <f t="shared" si="4359"/>
        <v>1536</v>
      </c>
      <c r="F2225" s="38">
        <f t="shared" ca="1" si="4345"/>
        <v>2020</v>
      </c>
      <c r="G2225" s="38">
        <f t="shared" ca="1" si="4360"/>
        <v>10964</v>
      </c>
      <c r="H2225" s="41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no.68</v>
      </c>
    </row>
    <row r="2226" spans="1:8" x14ac:dyDescent="0.3">
      <c r="A2226" s="38" t="s">
        <v>289</v>
      </c>
      <c r="B2226" s="38">
        <f t="shared" si="4361"/>
        <v>23</v>
      </c>
      <c r="C2226" s="38">
        <f t="shared" si="4362"/>
        <v>41</v>
      </c>
      <c r="E2226" s="38">
        <f t="shared" si="4359"/>
        <v>1536</v>
      </c>
      <c r="F2226" s="38">
        <f t="shared" ca="1" si="4345"/>
        <v>2020</v>
      </c>
      <c r="G2226" s="38">
        <f t="shared" ca="1" si="4360"/>
        <v>10967</v>
      </c>
      <c r="H2226" s="41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Healthy Retiree Mortality Table; Pub-2010 Employee Mortality Table</v>
      </c>
    </row>
    <row r="2227" spans="1:8" x14ac:dyDescent="0.3">
      <c r="A2227" s="38" t="s">
        <v>289</v>
      </c>
      <c r="B2227" s="38">
        <f t="shared" si="4361"/>
        <v>23</v>
      </c>
      <c r="C2227" s="38">
        <f t="shared" si="4362"/>
        <v>42</v>
      </c>
      <c r="E2227" s="38">
        <f t="shared" si="4359"/>
        <v>1536</v>
      </c>
      <c r="F2227" s="38">
        <f t="shared" ca="1" si="4345"/>
        <v>2020</v>
      </c>
      <c r="G2227" s="38">
        <f t="shared" ca="1" si="4360"/>
        <v>10968</v>
      </c>
      <c r="H2227" s="4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38" t="s">
        <v>289</v>
      </c>
      <c r="B2228" s="38">
        <f t="shared" si="4361"/>
        <v>23</v>
      </c>
      <c r="C2228" s="38">
        <f t="shared" si="4362"/>
        <v>43</v>
      </c>
      <c r="E2228" s="38">
        <f t="shared" si="4359"/>
        <v>1536</v>
      </c>
      <c r="F2228" s="38">
        <f t="shared" ca="1" si="4345"/>
        <v>2020</v>
      </c>
      <c r="G2228" s="38">
        <f t="shared" ca="1" si="4360"/>
        <v>10969</v>
      </c>
      <c r="H2228" s="4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</v>
      </c>
    </row>
    <row r="2229" spans="1:8" x14ac:dyDescent="0.3">
      <c r="A2229" s="38" t="s">
        <v>289</v>
      </c>
      <c r="B2229" s="38">
        <f t="shared" si="4361"/>
        <v>23</v>
      </c>
      <c r="C2229" s="38">
        <f t="shared" si="4362"/>
        <v>44</v>
      </c>
      <c r="E2229" s="38">
        <f t="shared" si="4359"/>
        <v>1536</v>
      </c>
      <c r="F2229" s="38">
        <f t="shared" ca="1" si="4345"/>
        <v>2020</v>
      </c>
      <c r="G2229" s="38">
        <f t="shared" ca="1" si="4360"/>
        <v>10970</v>
      </c>
      <c r="H2229" s="4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8" t="s">
        <v>289</v>
      </c>
      <c r="B2230" s="38">
        <f t="shared" si="4361"/>
        <v>23</v>
      </c>
      <c r="C2230" s="38">
        <f t="shared" si="4362"/>
        <v>45</v>
      </c>
      <c r="E2230" s="38">
        <f t="shared" si="4359"/>
        <v>1536</v>
      </c>
      <c r="F2230" s="38">
        <f t="shared" ca="1" si="4345"/>
        <v>2020</v>
      </c>
      <c r="G2230" s="38">
        <f t="shared" ca="1" si="4360"/>
        <v>10971</v>
      </c>
      <c r="H2230" s="4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8" t="s">
        <v>289</v>
      </c>
      <c r="B2231" s="38">
        <f t="shared" si="4361"/>
        <v>23</v>
      </c>
      <c r="C2231" s="38">
        <f t="shared" si="4362"/>
        <v>46</v>
      </c>
      <c r="E2231" s="38">
        <f t="shared" si="4359"/>
        <v>1536</v>
      </c>
      <c r="F2231" s="38">
        <f t="shared" ca="1" si="4345"/>
        <v>2020</v>
      </c>
      <c r="G2231" s="38">
        <f t="shared" ca="1" si="4360"/>
        <v>10972</v>
      </c>
      <c r="H2231" s="4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Payroll, Open Period</v>
      </c>
    </row>
    <row r="2232" spans="1:8" x14ac:dyDescent="0.3">
      <c r="A2232" s="38" t="s">
        <v>289</v>
      </c>
      <c r="B2232" s="38">
        <f t="shared" si="4361"/>
        <v>23</v>
      </c>
      <c r="C2232" s="38">
        <f t="shared" si="4362"/>
        <v>47</v>
      </c>
      <c r="E2232" s="38">
        <f t="shared" si="4359"/>
        <v>1536</v>
      </c>
      <c r="F2232" s="38">
        <f t="shared" ca="1" si="4345"/>
        <v>2020</v>
      </c>
      <c r="G2232" s="38">
        <f t="shared" ca="1" si="4360"/>
        <v>10973</v>
      </c>
      <c r="H2232" s="41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 years</v>
      </c>
    </row>
    <row r="2233" spans="1:8" x14ac:dyDescent="0.3">
      <c r="A2233" s="38" t="s">
        <v>289</v>
      </c>
      <c r="B2233" s="38">
        <f t="shared" si="4361"/>
        <v>23</v>
      </c>
      <c r="C2233" s="38">
        <f t="shared" si="4362"/>
        <v>48</v>
      </c>
      <c r="E2233" s="38">
        <f t="shared" si="4359"/>
        <v>1536</v>
      </c>
      <c r="F2233" s="38">
        <f t="shared" ca="1" si="4345"/>
        <v>2020</v>
      </c>
      <c r="G2233" s="38">
        <f t="shared" ca="1" si="4360"/>
        <v>10975</v>
      </c>
      <c r="H2233" s="41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38" t="s">
        <v>289</v>
      </c>
      <c r="B2234" s="38">
        <f t="shared" si="4361"/>
        <v>23</v>
      </c>
      <c r="C2234" s="38">
        <f t="shared" si="4362"/>
        <v>49</v>
      </c>
      <c r="E2234" s="38">
        <f t="shared" si="4359"/>
        <v>1536</v>
      </c>
      <c r="F2234" s="38">
        <f t="shared" ca="1" si="4345"/>
        <v>2020</v>
      </c>
      <c r="G2234" s="38">
        <f t="shared" ca="1" si="4360"/>
        <v>10976</v>
      </c>
      <c r="H2234" s="4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38" t="s">
        <v>289</v>
      </c>
      <c r="B2235" s="38">
        <f t="shared" si="4361"/>
        <v>23</v>
      </c>
      <c r="C2235" s="38">
        <f t="shared" si="4362"/>
        <v>50</v>
      </c>
      <c r="E2235" s="38">
        <f t="shared" si="4359"/>
        <v>1536</v>
      </c>
      <c r="F2235" s="38">
        <f t="shared" ca="1" si="4345"/>
        <v>2020</v>
      </c>
      <c r="G2235" s="38">
        <f t="shared" ca="1" si="4360"/>
        <v>10977</v>
      </c>
      <c r="H2235" s="4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8" t="s">
        <v>289</v>
      </c>
      <c r="B2236" s="38">
        <f t="shared" si="4361"/>
        <v>23</v>
      </c>
      <c r="C2236" s="38">
        <f t="shared" si="4362"/>
        <v>51</v>
      </c>
      <c r="E2236" s="38">
        <f t="shared" si="4359"/>
        <v>1536</v>
      </c>
      <c r="F2236" s="38">
        <f t="shared" ca="1" si="4345"/>
        <v>2020</v>
      </c>
      <c r="G2236" s="38">
        <f t="shared" ca="1" si="4360"/>
        <v>10978</v>
      </c>
      <c r="H2236" s="4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38" t="s">
        <v>289</v>
      </c>
      <c r="B2237" s="38">
        <f t="shared" si="4361"/>
        <v>23</v>
      </c>
      <c r="C2237" s="38">
        <f t="shared" si="4362"/>
        <v>52</v>
      </c>
      <c r="E2237" s="38">
        <f t="shared" si="4359"/>
        <v>1536</v>
      </c>
      <c r="F2237" s="38">
        <f t="shared" ca="1" si="4345"/>
        <v>2020</v>
      </c>
      <c r="G2237" s="38">
        <f t="shared" ca="1" si="4360"/>
        <v>10979</v>
      </c>
      <c r="H2237" s="4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5-Year smoothed market</v>
      </c>
    </row>
    <row r="2238" spans="1:8" x14ac:dyDescent="0.3">
      <c r="A2238" s="38" t="s">
        <v>289</v>
      </c>
      <c r="B2238" s="38">
        <f t="shared" si="4361"/>
        <v>23</v>
      </c>
      <c r="C2238" s="38">
        <f t="shared" si="4362"/>
        <v>53</v>
      </c>
      <c r="E2238" s="38">
        <f t="shared" si="4359"/>
        <v>1536</v>
      </c>
      <c r="F2238" s="38">
        <f t="shared" ca="1" si="4345"/>
        <v>2020</v>
      </c>
      <c r="G2238" s="38">
        <f t="shared" ca="1" si="4360"/>
        <v>10980</v>
      </c>
      <c r="H2238" s="4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7.2599999999999998E-2</v>
      </c>
    </row>
    <row r="2239" spans="1:8" x14ac:dyDescent="0.3">
      <c r="A2239" s="38" t="s">
        <v>289</v>
      </c>
      <c r="B2239" s="38">
        <f t="shared" si="4361"/>
        <v>23</v>
      </c>
      <c r="C2239" s="38">
        <f t="shared" si="4362"/>
        <v>54</v>
      </c>
      <c r="E2239" s="38">
        <f t="shared" si="4359"/>
        <v>1536</v>
      </c>
      <c r="F2239" s="38">
        <f t="shared" ca="1" si="4345"/>
        <v>2020</v>
      </c>
      <c r="G2239" s="38">
        <f t="shared" ca="1" si="4360"/>
        <v>10981</v>
      </c>
      <c r="H2239" s="4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3.2899999999999999E-2</v>
      </c>
    </row>
    <row r="2240" spans="1:8" x14ac:dyDescent="0.3">
      <c r="A2240" s="38" t="s">
        <v>289</v>
      </c>
      <c r="B2240" s="38">
        <f t="shared" si="4361"/>
        <v>23</v>
      </c>
      <c r="C2240" s="38">
        <f t="shared" si="4362"/>
        <v>55</v>
      </c>
      <c r="E2240" s="38">
        <f t="shared" si="4359"/>
        <v>1536</v>
      </c>
      <c r="F2240" s="38">
        <f t="shared" ca="1" si="4345"/>
        <v>2020</v>
      </c>
      <c r="G2240" s="38">
        <f t="shared" ca="1" si="4360"/>
        <v>10706</v>
      </c>
      <c r="H2240" s="4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8.6539477683685994E-4</v>
      </c>
    </row>
    <row r="2241" spans="1:8" x14ac:dyDescent="0.3">
      <c r="A2241" s="38" t="s">
        <v>289</v>
      </c>
      <c r="B2241" s="38">
        <f t="shared" si="4361"/>
        <v>23</v>
      </c>
      <c r="C2241" s="38">
        <f t="shared" si="4362"/>
        <v>56</v>
      </c>
      <c r="E2241" s="38">
        <f t="shared" si="4359"/>
        <v>1536</v>
      </c>
      <c r="F2241" s="38">
        <f t="shared" ca="1" si="4345"/>
        <v>2020</v>
      </c>
      <c r="G2241" s="38">
        <f t="shared" ca="1" si="4360"/>
        <v>10983</v>
      </c>
      <c r="H2241" s="41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38" t="s">
        <v>289</v>
      </c>
      <c r="B2242" s="38">
        <f t="shared" si="4361"/>
        <v>23</v>
      </c>
      <c r="C2242" s="38">
        <f t="shared" si="4362"/>
        <v>57</v>
      </c>
      <c r="E2242" s="38">
        <f t="shared" si="4359"/>
        <v>1536</v>
      </c>
      <c r="F2242" s="38">
        <f t="shared" ca="1" si="4345"/>
        <v>2020</v>
      </c>
      <c r="G2242" s="38">
        <f t="shared" ca="1" si="4360"/>
        <v>10989</v>
      </c>
      <c r="H2242" s="4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3260582816</v>
      </c>
    </row>
    <row r="2243" spans="1:8" x14ac:dyDescent="0.3">
      <c r="A2243" s="38" t="s">
        <v>289</v>
      </c>
      <c r="B2243" s="38">
        <f t="shared" si="4361"/>
        <v>23</v>
      </c>
      <c r="C2243" s="38">
        <f t="shared" si="4362"/>
        <v>58</v>
      </c>
      <c r="E2243" s="38">
        <f t="shared" si="4359"/>
        <v>1536</v>
      </c>
      <c r="F2243" s="38">
        <f t="shared" ca="1" si="4345"/>
        <v>2020</v>
      </c>
      <c r="G2243" s="38">
        <f t="shared" ca="1" si="4360"/>
        <v>10990</v>
      </c>
      <c r="H2243" s="4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4717407497</v>
      </c>
    </row>
    <row r="2244" spans="1:8" x14ac:dyDescent="0.3">
      <c r="A2244" s="38" t="s">
        <v>289</v>
      </c>
      <c r="B2244" s="38">
        <f t="shared" si="4361"/>
        <v>23</v>
      </c>
      <c r="C2244" s="38">
        <f t="shared" si="4362"/>
        <v>59</v>
      </c>
      <c r="E2244" s="38">
        <f t="shared" si="4359"/>
        <v>1536</v>
      </c>
      <c r="F2244" s="38">
        <f t="shared" ca="1" si="4345"/>
        <v>2020</v>
      </c>
      <c r="G2244" s="38">
        <f t="shared" ca="1" si="4360"/>
        <v>10991</v>
      </c>
      <c r="H2244" s="4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1456824681</v>
      </c>
    </row>
    <row r="2245" spans="1:8" x14ac:dyDescent="0.3">
      <c r="A2245" s="38" t="s">
        <v>289</v>
      </c>
      <c r="B2245" s="38">
        <f t="shared" si="4361"/>
        <v>23</v>
      </c>
      <c r="C2245" s="38">
        <f t="shared" si="4362"/>
        <v>60</v>
      </c>
      <c r="E2245" s="38">
        <f t="shared" si="4359"/>
        <v>1536</v>
      </c>
      <c r="F2245" s="38">
        <f t="shared" ca="1" si="4345"/>
        <v>2020</v>
      </c>
      <c r="G2245" s="38">
        <f t="shared" ca="1" si="4360"/>
        <v>10992</v>
      </c>
      <c r="H2245" s="4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0.69099999999999995</v>
      </c>
    </row>
    <row r="2246" spans="1:8" x14ac:dyDescent="0.3">
      <c r="A2246" s="38" t="s">
        <v>289</v>
      </c>
      <c r="B2246" s="38">
        <f t="shared" si="4361"/>
        <v>23</v>
      </c>
      <c r="C2246" s="38">
        <f t="shared" si="4362"/>
        <v>61</v>
      </c>
      <c r="E2246" s="38">
        <f t="shared" si="4359"/>
        <v>1536</v>
      </c>
      <c r="F2246" s="38">
        <f t="shared" ca="1" si="4345"/>
        <v>2020</v>
      </c>
      <c r="G2246" s="38">
        <f t="shared" ca="1" si="4360"/>
        <v>10993</v>
      </c>
      <c r="H2246" s="4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1167767935</v>
      </c>
    </row>
    <row r="2247" spans="1:8" x14ac:dyDescent="0.3">
      <c r="A2247" s="38" t="s">
        <v>289</v>
      </c>
      <c r="B2247" s="38">
        <f t="shared" si="4361"/>
        <v>23</v>
      </c>
      <c r="C2247" s="38">
        <f t="shared" si="4362"/>
        <v>62</v>
      </c>
      <c r="E2247" s="38">
        <f t="shared" si="4359"/>
        <v>1536</v>
      </c>
      <c r="F2247" s="38">
        <f t="shared" ca="1" si="4345"/>
        <v>2020</v>
      </c>
      <c r="G2247" s="38">
        <f t="shared" ca="1" si="4360"/>
        <v>10801</v>
      </c>
      <c r="H2247" s="4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7353053</v>
      </c>
    </row>
    <row r="2248" spans="1:8" x14ac:dyDescent="0.3">
      <c r="A2248" s="38" t="s">
        <v>289</v>
      </c>
      <c r="B2248" s="38">
        <f t="shared" si="4361"/>
        <v>23</v>
      </c>
      <c r="C2248" s="38">
        <f t="shared" si="4362"/>
        <v>63</v>
      </c>
      <c r="E2248" s="38">
        <f t="shared" si="4359"/>
        <v>1536</v>
      </c>
      <c r="F2248" s="38">
        <f t="shared" ca="1" si="4345"/>
        <v>2020</v>
      </c>
      <c r="G2248" s="38">
        <f t="shared" ca="1" si="4360"/>
        <v>10802</v>
      </c>
      <c r="H2248" s="4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6933050</v>
      </c>
    </row>
    <row r="2249" spans="1:8" x14ac:dyDescent="0.3">
      <c r="A2249" s="38" t="s">
        <v>289</v>
      </c>
      <c r="B2249" s="38">
        <f t="shared" si="4361"/>
        <v>23</v>
      </c>
      <c r="C2249" s="38">
        <f t="shared" si="4362"/>
        <v>64</v>
      </c>
      <c r="E2249" s="38">
        <f t="shared" si="4359"/>
        <v>1536</v>
      </c>
      <c r="F2249" s="38">
        <f t="shared" ca="1" si="4345"/>
        <v>2020</v>
      </c>
      <c r="G2249" s="38">
        <f t="shared" ca="1" si="4360"/>
        <v>10803</v>
      </c>
      <c r="H2249" s="4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8" t="s">
        <v>289</v>
      </c>
      <c r="B2250" s="38">
        <f t="shared" si="4361"/>
        <v>23</v>
      </c>
      <c r="C2250" s="38">
        <f t="shared" si="4362"/>
        <v>65</v>
      </c>
      <c r="E2250" s="38">
        <f t="shared" si="4359"/>
        <v>1536</v>
      </c>
      <c r="F2250" s="38">
        <f t="shared" ca="1" si="4345"/>
        <v>2020</v>
      </c>
      <c r="G2250" s="38">
        <f t="shared" ca="1" si="4360"/>
        <v>10804</v>
      </c>
      <c r="H2250" s="4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8" t="s">
        <v>289</v>
      </c>
      <c r="B2251" s="38">
        <f t="shared" si="4361"/>
        <v>23</v>
      </c>
      <c r="C2251" s="38">
        <f t="shared" si="4362"/>
        <v>66</v>
      </c>
      <c r="E2251" s="38">
        <f t="shared" ref="E2251:E2278" si="4363">plan_id</f>
        <v>1536</v>
      </c>
      <c r="F2251" s="38">
        <f t="shared" ca="1" si="4345"/>
        <v>2020</v>
      </c>
      <c r="G2251" s="38">
        <f t="shared" ref="G2251:G2278" ca="1" si="4364">VLOOKUP(INDIRECT(CHAR(39)&amp;$A2251&amp;CHAR(39)&amp;"!r2c"&amp;$C2251,0),variables,2,0)</f>
        <v>10805</v>
      </c>
      <c r="H2251" s="4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8" t="s">
        <v>289</v>
      </c>
      <c r="B2252" s="38">
        <f t="shared" ref="B2252" si="4365">B2187+1</f>
        <v>23</v>
      </c>
      <c r="C2252" s="38">
        <f t="shared" si="4362"/>
        <v>67</v>
      </c>
      <c r="E2252" s="38">
        <f t="shared" si="4363"/>
        <v>1536</v>
      </c>
      <c r="F2252" s="38">
        <f t="shared" ca="1" si="4345"/>
        <v>2020</v>
      </c>
      <c r="G2252" s="38">
        <f t="shared" ca="1" si="4364"/>
        <v>10806</v>
      </c>
      <c r="H2252" s="4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145125</v>
      </c>
    </row>
    <row r="2253" spans="1:8" x14ac:dyDescent="0.3">
      <c r="A2253" s="38" t="s">
        <v>289</v>
      </c>
      <c r="B2253" s="38">
        <f>B2252</f>
        <v>23</v>
      </c>
      <c r="C2253" s="38">
        <f t="shared" si="4362"/>
        <v>68</v>
      </c>
      <c r="E2253" s="38">
        <f t="shared" si="4363"/>
        <v>1536</v>
      </c>
      <c r="F2253" s="38">
        <f t="shared" ca="1" si="4345"/>
        <v>2020</v>
      </c>
      <c r="G2253" s="38">
        <f t="shared" ca="1" si="4364"/>
        <v>10807</v>
      </c>
      <c r="H2253" s="4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38" t="s">
        <v>289</v>
      </c>
      <c r="B2254" s="38">
        <f t="shared" ref="B2254:B2278" si="4366">B2253</f>
        <v>23</v>
      </c>
      <c r="C2254" s="38">
        <f t="shared" si="4362"/>
        <v>69</v>
      </c>
      <c r="E2254" s="38">
        <f t="shared" si="4363"/>
        <v>1536</v>
      </c>
      <c r="F2254" s="38">
        <f t="shared" ca="1" si="4345"/>
        <v>2020</v>
      </c>
      <c r="G2254" s="38">
        <f t="shared" ca="1" si="4364"/>
        <v>10808</v>
      </c>
      <c r="H2254" s="4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38" t="s">
        <v>289</v>
      </c>
      <c r="B2255" s="38">
        <f t="shared" si="4366"/>
        <v>23</v>
      </c>
      <c r="C2255" s="38">
        <f t="shared" si="4362"/>
        <v>70</v>
      </c>
      <c r="E2255" s="38">
        <f t="shared" si="4363"/>
        <v>1536</v>
      </c>
      <c r="F2255" s="38">
        <f t="shared" ca="1" si="4345"/>
        <v>2020</v>
      </c>
      <c r="G2255" s="38">
        <f t="shared" ca="1" si="4364"/>
        <v>10809</v>
      </c>
      <c r="H2255" s="4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-12432789</v>
      </c>
    </row>
    <row r="2256" spans="1:8" x14ac:dyDescent="0.3">
      <c r="A2256" s="38" t="s">
        <v>289</v>
      </c>
      <c r="B2256" s="38">
        <f t="shared" si="4366"/>
        <v>23</v>
      </c>
      <c r="C2256" s="38">
        <f t="shared" si="4362"/>
        <v>71</v>
      </c>
      <c r="E2256" s="38">
        <f t="shared" si="4363"/>
        <v>1536</v>
      </c>
      <c r="F2256" s="38">
        <f t="shared" ca="1" si="4345"/>
        <v>2020</v>
      </c>
      <c r="G2256" s="38">
        <f t="shared" ca="1" si="4364"/>
        <v>10810</v>
      </c>
      <c r="H2256" s="4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38" t="s">
        <v>289</v>
      </c>
      <c r="B2257" s="38">
        <f t="shared" si="4366"/>
        <v>23</v>
      </c>
      <c r="C2257" s="38">
        <f t="shared" si="4362"/>
        <v>72</v>
      </c>
      <c r="E2257" s="38">
        <f t="shared" si="4363"/>
        <v>1536</v>
      </c>
      <c r="F2257" s="38">
        <f t="shared" ca="1" si="4345"/>
        <v>2020</v>
      </c>
      <c r="G2257" s="38">
        <f t="shared" ca="1" si="4364"/>
        <v>10811</v>
      </c>
      <c r="H2257" s="4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30751</v>
      </c>
    </row>
    <row r="2258" spans="1:8" x14ac:dyDescent="0.3">
      <c r="A2258" s="38" t="s">
        <v>289</v>
      </c>
      <c r="B2258" s="38">
        <f t="shared" si="4366"/>
        <v>23</v>
      </c>
      <c r="C2258" s="38">
        <f t="shared" si="4362"/>
        <v>73</v>
      </c>
      <c r="E2258" s="38">
        <f t="shared" si="4363"/>
        <v>1536</v>
      </c>
      <c r="F2258" s="38">
        <f t="shared" ca="1" si="4345"/>
        <v>2020</v>
      </c>
      <c r="G2258" s="38">
        <f t="shared" ca="1" si="4364"/>
        <v>10812</v>
      </c>
      <c r="H2258" s="4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38" t="s">
        <v>289</v>
      </c>
      <c r="B2259" s="38">
        <f t="shared" si="4366"/>
        <v>23</v>
      </c>
      <c r="C2259" s="38">
        <f t="shared" si="4362"/>
        <v>74</v>
      </c>
      <c r="E2259" s="38">
        <f t="shared" si="4363"/>
        <v>1536</v>
      </c>
      <c r="F2259" s="38">
        <f t="shared" ca="1" si="4345"/>
        <v>2020</v>
      </c>
      <c r="G2259" s="38">
        <f t="shared" ca="1" si="4364"/>
        <v>10813</v>
      </c>
      <c r="H2259" s="4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38" t="s">
        <v>289</v>
      </c>
      <c r="B2260" s="38">
        <f t="shared" si="4366"/>
        <v>23</v>
      </c>
      <c r="C2260" s="38">
        <f t="shared" si="4362"/>
        <v>75</v>
      </c>
      <c r="E2260" s="38">
        <f t="shared" si="4363"/>
        <v>1536</v>
      </c>
      <c r="F2260" s="38">
        <f t="shared" ca="1" si="4345"/>
        <v>2020</v>
      </c>
      <c r="G2260" s="38">
        <f t="shared" ca="1" si="4364"/>
        <v>10814</v>
      </c>
      <c r="H2260" s="4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38" t="s">
        <v>289</v>
      </c>
      <c r="B2261" s="38">
        <f t="shared" si="4366"/>
        <v>23</v>
      </c>
      <c r="C2261" s="38">
        <f t="shared" si="4362"/>
        <v>76</v>
      </c>
      <c r="E2261" s="38">
        <f t="shared" si="4363"/>
        <v>1536</v>
      </c>
      <c r="F2261" s="38">
        <f t="shared" ca="1" si="4345"/>
        <v>2020</v>
      </c>
      <c r="G2261" s="38">
        <f t="shared" ca="1" si="4364"/>
        <v>10815</v>
      </c>
      <c r="H2261" s="4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3952679</v>
      </c>
    </row>
    <row r="2262" spans="1:8" x14ac:dyDescent="0.3">
      <c r="A2262" s="38" t="s">
        <v>289</v>
      </c>
      <c r="B2262" s="38">
        <f t="shared" si="4366"/>
        <v>23</v>
      </c>
      <c r="C2262" s="38">
        <f t="shared" si="4362"/>
        <v>77</v>
      </c>
      <c r="E2262" s="38">
        <f t="shared" si="4363"/>
        <v>1536</v>
      </c>
      <c r="F2262" s="38">
        <f t="shared" ca="1" si="4345"/>
        <v>2020</v>
      </c>
      <c r="G2262" s="38">
        <f t="shared" ca="1" si="4364"/>
        <v>10816</v>
      </c>
      <c r="H2262" s="4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-34291914</v>
      </c>
    </row>
    <row r="2263" spans="1:8" x14ac:dyDescent="0.3">
      <c r="A2263" s="38" t="s">
        <v>289</v>
      </c>
      <c r="B2263" s="38">
        <f t="shared" si="4366"/>
        <v>23</v>
      </c>
      <c r="C2263" s="38">
        <f t="shared" si="4362"/>
        <v>78</v>
      </c>
      <c r="E2263" s="38">
        <f t="shared" si="4363"/>
        <v>1536</v>
      </c>
      <c r="F2263" s="38">
        <f t="shared" ca="1" si="4345"/>
        <v>2020</v>
      </c>
      <c r="G2263" s="38">
        <f t="shared" ca="1" si="4364"/>
        <v>10817</v>
      </c>
      <c r="H2263" s="4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38" t="s">
        <v>289</v>
      </c>
      <c r="B2264" s="38">
        <f t="shared" si="4366"/>
        <v>23</v>
      </c>
      <c r="C2264" s="38">
        <f t="shared" si="4362"/>
        <v>79</v>
      </c>
      <c r="E2264" s="38">
        <f t="shared" si="4363"/>
        <v>1536</v>
      </c>
      <c r="F2264" s="38">
        <f t="shared" ca="1" si="4345"/>
        <v>2020</v>
      </c>
      <c r="G2264" s="38">
        <f t="shared" ca="1" si="4364"/>
        <v>10818</v>
      </c>
      <c r="H2264" s="4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22907844</v>
      </c>
    </row>
    <row r="2265" spans="1:8" x14ac:dyDescent="0.3">
      <c r="A2265" s="38" t="s">
        <v>289</v>
      </c>
      <c r="B2265" s="38">
        <f t="shared" si="4366"/>
        <v>23</v>
      </c>
      <c r="C2265" s="38">
        <f t="shared" si="4362"/>
        <v>80</v>
      </c>
      <c r="E2265" s="38">
        <f t="shared" si="4363"/>
        <v>1536</v>
      </c>
      <c r="F2265" s="38">
        <f t="shared" ca="1" si="4345"/>
        <v>2020</v>
      </c>
      <c r="G2265" s="38">
        <f t="shared" ca="1" si="4364"/>
        <v>10819</v>
      </c>
      <c r="H2265" s="4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38" t="s">
        <v>289</v>
      </c>
      <c r="B2266" s="38">
        <f t="shared" si="4366"/>
        <v>23</v>
      </c>
      <c r="C2266" s="38">
        <f t="shared" si="4362"/>
        <v>81</v>
      </c>
      <c r="E2266" s="38">
        <f t="shared" si="4363"/>
        <v>1536</v>
      </c>
      <c r="F2266" s="38">
        <f t="shared" ca="1" si="4345"/>
        <v>2020</v>
      </c>
      <c r="G2266" s="38">
        <f t="shared" ca="1" si="4364"/>
        <v>10820</v>
      </c>
      <c r="H2266" s="4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18868005</v>
      </c>
    </row>
    <row r="2267" spans="1:8" x14ac:dyDescent="0.3">
      <c r="A2267" s="38" t="s">
        <v>289</v>
      </c>
      <c r="B2267" s="38">
        <f t="shared" si="4366"/>
        <v>23</v>
      </c>
      <c r="C2267" s="38">
        <f t="shared" si="4362"/>
        <v>82</v>
      </c>
      <c r="E2267" s="38">
        <f t="shared" si="4363"/>
        <v>1536</v>
      </c>
      <c r="F2267" s="38">
        <f t="shared" ca="1" si="4345"/>
        <v>2020</v>
      </c>
      <c r="G2267" s="38">
        <f t="shared" ca="1" si="4364"/>
        <v>10821</v>
      </c>
      <c r="H2267" s="4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38" t="s">
        <v>289</v>
      </c>
      <c r="B2268" s="38">
        <f t="shared" si="4366"/>
        <v>23</v>
      </c>
      <c r="C2268" s="38">
        <f t="shared" si="4362"/>
        <v>83</v>
      </c>
      <c r="E2268" s="38">
        <f t="shared" si="4363"/>
        <v>1536</v>
      </c>
      <c r="F2268" s="38">
        <f t="shared" ca="1" si="4345"/>
        <v>2020</v>
      </c>
      <c r="G2268" s="38">
        <f t="shared" ca="1" si="4364"/>
        <v>10822</v>
      </c>
      <c r="H2268" s="4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38" t="s">
        <v>289</v>
      </c>
      <c r="B2269" s="38">
        <f t="shared" si="4366"/>
        <v>23</v>
      </c>
      <c r="C2269" s="38">
        <f t="shared" si="4362"/>
        <v>84</v>
      </c>
      <c r="E2269" s="38">
        <f t="shared" si="4363"/>
        <v>1536</v>
      </c>
      <c r="F2269" s="38">
        <f t="shared" ca="1" si="4345"/>
        <v>2020</v>
      </c>
      <c r="G2269" s="38">
        <f t="shared" ca="1" si="4364"/>
        <v>10829</v>
      </c>
      <c r="H2269" s="4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137734136</v>
      </c>
    </row>
    <row r="2270" spans="1:8" x14ac:dyDescent="0.3">
      <c r="A2270" s="38" t="s">
        <v>289</v>
      </c>
      <c r="B2270" s="38">
        <f t="shared" si="4366"/>
        <v>23</v>
      </c>
      <c r="C2270" s="38">
        <f t="shared" si="4362"/>
        <v>85</v>
      </c>
      <c r="E2270" s="38">
        <f t="shared" si="4363"/>
        <v>1536</v>
      </c>
      <c r="F2270" s="38">
        <f t="shared" ca="1" si="4345"/>
        <v>2020</v>
      </c>
      <c r="G2270" s="38">
        <f t="shared" ca="1" si="4364"/>
        <v>10823</v>
      </c>
      <c r="H2270" s="4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269366624</v>
      </c>
    </row>
    <row r="2271" spans="1:8" x14ac:dyDescent="0.3">
      <c r="A2271" s="38" t="s">
        <v>289</v>
      </c>
      <c r="B2271" s="38">
        <f t="shared" si="4366"/>
        <v>23</v>
      </c>
      <c r="C2271" s="38">
        <f t="shared" si="4362"/>
        <v>86</v>
      </c>
      <c r="E2271" s="38">
        <f t="shared" si="4363"/>
        <v>1536</v>
      </c>
      <c r="F2271" s="38">
        <f t="shared" ca="1" si="4345"/>
        <v>2020</v>
      </c>
      <c r="G2271" s="38">
        <f t="shared" ca="1" si="4364"/>
        <v>10798</v>
      </c>
      <c r="H2271" s="4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8" t="s">
        <v>289</v>
      </c>
      <c r="B2272" s="38">
        <f t="shared" si="4366"/>
        <v>23</v>
      </c>
      <c r="C2272" s="38">
        <f t="shared" si="4362"/>
        <v>87</v>
      </c>
      <c r="E2272" s="38">
        <f t="shared" si="4363"/>
        <v>1536</v>
      </c>
      <c r="F2272" s="38">
        <f t="shared" ca="1" si="4345"/>
        <v>2020</v>
      </c>
      <c r="G2272" s="38">
        <f t="shared" ca="1" si="4364"/>
        <v>10799</v>
      </c>
      <c r="H2272" s="4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38" t="s">
        <v>289</v>
      </c>
      <c r="B2273" s="38">
        <f t="shared" si="4366"/>
        <v>23</v>
      </c>
      <c r="C2273" s="38">
        <f t="shared" si="4362"/>
        <v>88</v>
      </c>
      <c r="E2273" s="38">
        <f t="shared" si="4363"/>
        <v>1536</v>
      </c>
      <c r="F2273" s="38">
        <f t="shared" ca="1" si="4345"/>
        <v>2020</v>
      </c>
      <c r="G2273" s="38">
        <f t="shared" ca="1" si="4364"/>
        <v>10800</v>
      </c>
      <c r="H2273" s="4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38" t="s">
        <v>289</v>
      </c>
      <c r="B2274" s="38">
        <f t="shared" si="4366"/>
        <v>23</v>
      </c>
      <c r="C2274" s="38">
        <f t="shared" si="4362"/>
        <v>89</v>
      </c>
      <c r="E2274" s="38">
        <f t="shared" si="4363"/>
        <v>1536</v>
      </c>
      <c r="F2274" s="38">
        <f t="shared" ca="1" si="4345"/>
        <v>2020</v>
      </c>
      <c r="G2274" s="38">
        <f t="shared" ca="1" si="4364"/>
        <v>10824</v>
      </c>
      <c r="H2274" s="4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38" t="s">
        <v>289</v>
      </c>
      <c r="B2275" s="38">
        <f t="shared" si="4366"/>
        <v>23</v>
      </c>
      <c r="C2275" s="38">
        <f t="shared" si="4362"/>
        <v>90</v>
      </c>
      <c r="E2275" s="38">
        <f t="shared" si="4363"/>
        <v>1536</v>
      </c>
      <c r="F2275" s="38">
        <f t="shared" ca="1" si="4345"/>
        <v>2020</v>
      </c>
      <c r="G2275" s="38">
        <f t="shared" ca="1" si="4364"/>
        <v>10825</v>
      </c>
      <c r="H2275" s="4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197165985</v>
      </c>
    </row>
    <row r="2276" spans="1:8" x14ac:dyDescent="0.3">
      <c r="A2276" s="38" t="s">
        <v>289</v>
      </c>
      <c r="B2276" s="38">
        <f t="shared" si="4366"/>
        <v>23</v>
      </c>
      <c r="C2276" s="38">
        <f t="shared" si="4362"/>
        <v>91</v>
      </c>
      <c r="E2276" s="38">
        <f t="shared" si="4363"/>
        <v>1536</v>
      </c>
      <c r="F2276" s="38">
        <f t="shared" ca="1" si="4345"/>
        <v>2020</v>
      </c>
      <c r="G2276" s="38">
        <f t="shared" ca="1" si="4364"/>
        <v>10826</v>
      </c>
      <c r="H2276" s="4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94131010</v>
      </c>
    </row>
    <row r="2277" spans="1:8" x14ac:dyDescent="0.3">
      <c r="A2277" s="38" t="s">
        <v>289</v>
      </c>
      <c r="B2277" s="38">
        <f t="shared" si="4366"/>
        <v>23</v>
      </c>
      <c r="C2277" s="38">
        <f t="shared" si="4362"/>
        <v>92</v>
      </c>
      <c r="E2277" s="38">
        <f t="shared" si="4363"/>
        <v>1536</v>
      </c>
      <c r="F2277" s="38">
        <f t="shared" ca="1" si="4345"/>
        <v>2020</v>
      </c>
      <c r="G2277" s="38">
        <f t="shared" ca="1" si="4364"/>
        <v>10828</v>
      </c>
      <c r="H2277" s="4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8" t="s">
        <v>289</v>
      </c>
      <c r="B2278" s="38">
        <f t="shared" si="4366"/>
        <v>23</v>
      </c>
      <c r="C2278" s="38">
        <f t="shared" si="4362"/>
        <v>93</v>
      </c>
      <c r="E2278" s="38">
        <f t="shared" si="4363"/>
        <v>1536</v>
      </c>
      <c r="F2278" s="38">
        <f t="shared" ca="1" si="4345"/>
        <v>2020</v>
      </c>
      <c r="G2278" s="38">
        <f t="shared" ca="1" si="4364"/>
        <v>10827</v>
      </c>
      <c r="H2278" s="4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57227759</v>
      </c>
    </row>
    <row r="2279" spans="1:8" x14ac:dyDescent="0.3">
      <c r="A2279" s="38" t="s">
        <v>290</v>
      </c>
      <c r="B2279" s="38">
        <v>3</v>
      </c>
      <c r="C2279" s="38">
        <v>3</v>
      </c>
      <c r="E2279" s="38">
        <f t="shared" ref="E2279" si="4367">plan_id</f>
        <v>1536</v>
      </c>
      <c r="F2279" s="38">
        <f t="shared" ca="1" si="4345"/>
        <v>2001</v>
      </c>
      <c r="G2279" s="38">
        <f t="shared" ref="G2279" ca="1" si="4368">VLOOKUP(INDIRECT(CHAR(39)&amp;$A2279&amp;CHAR(39)&amp;"!r2c"&amp;$C2279,0),variables,2,0)</f>
        <v>10982</v>
      </c>
      <c r="H2279" s="41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38" t="s">
        <v>290</v>
      </c>
      <c r="B2280" s="38">
        <f>B2279</f>
        <v>3</v>
      </c>
      <c r="C2280" s="38">
        <f>C2279+1</f>
        <v>4</v>
      </c>
      <c r="E2280" s="38">
        <f t="shared" ref="E2280" si="4369">plan_id</f>
        <v>1536</v>
      </c>
      <c r="F2280" s="38">
        <f t="shared" ca="1" si="4345"/>
        <v>2001</v>
      </c>
      <c r="G2280" s="38">
        <f t="shared" ref="G2280" ca="1" si="4370">VLOOKUP(INDIRECT(CHAR(39)&amp;$A2280&amp;CHAR(39)&amp;"!r2c"&amp;$C2280,0),variables,2,0)</f>
        <v>10984</v>
      </c>
      <c r="H2280" s="4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9642770</v>
      </c>
    </row>
    <row r="2281" spans="1:8" x14ac:dyDescent="0.3">
      <c r="A2281" s="38" t="s">
        <v>290</v>
      </c>
      <c r="B2281" s="38">
        <f t="shared" ref="B2281:B2305" si="4371">B2280</f>
        <v>3</v>
      </c>
      <c r="C2281" s="38">
        <f t="shared" ref="C2281:C2305" si="4372">C2280+1</f>
        <v>5</v>
      </c>
      <c r="E2281" s="38">
        <f t="shared" ref="E2281" si="4373">plan_id</f>
        <v>1536</v>
      </c>
      <c r="F2281" s="38">
        <f t="shared" ca="1" si="4345"/>
        <v>2001</v>
      </c>
      <c r="G2281" s="38">
        <f t="shared" ref="G2281" ca="1" si="4374">VLOOKUP(INDIRECT(CHAR(39)&amp;$A2281&amp;CHAR(39)&amp;"!r2c"&amp;$C2281,0),variables,2,0)</f>
        <v>10985</v>
      </c>
      <c r="H2281" s="4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9642770</v>
      </c>
    </row>
    <row r="2282" spans="1:8" x14ac:dyDescent="0.3">
      <c r="A2282" s="38" t="s">
        <v>290</v>
      </c>
      <c r="B2282" s="38">
        <f t="shared" si="4371"/>
        <v>3</v>
      </c>
      <c r="C2282" s="38">
        <f t="shared" si="4372"/>
        <v>6</v>
      </c>
      <c r="E2282" s="38">
        <f t="shared" ref="E2282" si="4375">plan_id</f>
        <v>1536</v>
      </c>
      <c r="F2282" s="38">
        <f t="shared" ca="1" si="4345"/>
        <v>2001</v>
      </c>
      <c r="G2282" s="38">
        <f t="shared" ref="G2282" ca="1" si="4376">VLOOKUP(INDIRECT(CHAR(39)&amp;$A2282&amp;CHAR(39)&amp;"!r2c"&amp;$C2282,0),variables,2,0)</f>
        <v>10986</v>
      </c>
      <c r="H2282" s="4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38" t="s">
        <v>290</v>
      </c>
      <c r="B2283" s="38">
        <f t="shared" si="4371"/>
        <v>3</v>
      </c>
      <c r="C2283" s="38">
        <f t="shared" si="4372"/>
        <v>7</v>
      </c>
      <c r="E2283" s="38">
        <f t="shared" ref="E2283" si="4377">plan_id</f>
        <v>1536</v>
      </c>
      <c r="F2283" s="38">
        <f t="shared" ca="1" si="4345"/>
        <v>2001</v>
      </c>
      <c r="G2283" s="38">
        <f t="shared" ref="G2283" ca="1" si="4378">VLOOKUP(INDIRECT(CHAR(39)&amp;$A2283&amp;CHAR(39)&amp;"!r2c"&amp;$C2283,0),variables,2,0)</f>
        <v>10974</v>
      </c>
      <c r="H2283" s="41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38" t="s">
        <v>290</v>
      </c>
      <c r="B2284" s="38">
        <f t="shared" si="4371"/>
        <v>3</v>
      </c>
      <c r="C2284" s="38">
        <f t="shared" si="4372"/>
        <v>8</v>
      </c>
      <c r="E2284" s="38">
        <f t="shared" ref="E2284" si="4379">plan_id</f>
        <v>1536</v>
      </c>
      <c r="F2284" s="38">
        <f t="shared" ca="1" si="4345"/>
        <v>2001</v>
      </c>
      <c r="G2284" s="38">
        <f t="shared" ref="G2284" ca="1" si="4380">VLOOKUP(INDIRECT(CHAR(39)&amp;$A2284&amp;CHAR(39)&amp;"!r2c"&amp;$C2284,0),variables,2,0)</f>
        <v>10987</v>
      </c>
      <c r="H2284" s="4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38" t="s">
        <v>290</v>
      </c>
      <c r="B2285" s="38">
        <f t="shared" si="4371"/>
        <v>3</v>
      </c>
      <c r="C2285" s="38">
        <f t="shared" si="4372"/>
        <v>9</v>
      </c>
      <c r="E2285" s="38">
        <f t="shared" ref="E2285" si="4381">plan_id</f>
        <v>1536</v>
      </c>
      <c r="F2285" s="38">
        <f t="shared" ca="1" si="4345"/>
        <v>2001</v>
      </c>
      <c r="G2285" s="38">
        <f t="shared" ref="G2285" ca="1" si="4382">VLOOKUP(INDIRECT(CHAR(39)&amp;$A2285&amp;CHAR(39)&amp;"!r2c"&amp;$C2285,0),variables,2,0)</f>
        <v>10885</v>
      </c>
      <c r="H2285" s="4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38" t="s">
        <v>290</v>
      </c>
      <c r="B2286" s="38">
        <f t="shared" si="4371"/>
        <v>3</v>
      </c>
      <c r="C2286" s="38">
        <f t="shared" si="4372"/>
        <v>10</v>
      </c>
      <c r="E2286" s="38">
        <f t="shared" ref="E2286" si="4383">plan_id</f>
        <v>1536</v>
      </c>
      <c r="F2286" s="38">
        <f t="shared" ca="1" si="4345"/>
        <v>2001</v>
      </c>
      <c r="G2286" s="38">
        <f t="shared" ref="G2286" ca="1" si="4384">VLOOKUP(INDIRECT(CHAR(39)&amp;$A2286&amp;CHAR(39)&amp;"!r2c"&amp;$C2286,0),variables,2,0)</f>
        <v>10886</v>
      </c>
      <c r="H2286" s="41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38" t="s">
        <v>290</v>
      </c>
      <c r="B2287" s="38">
        <f t="shared" si="4371"/>
        <v>3</v>
      </c>
      <c r="C2287" s="38">
        <f t="shared" si="4372"/>
        <v>11</v>
      </c>
      <c r="E2287" s="38">
        <f t="shared" ref="E2287" si="4385">plan_id</f>
        <v>1536</v>
      </c>
      <c r="F2287" s="38">
        <f t="shared" ca="1" si="4345"/>
        <v>2001</v>
      </c>
      <c r="G2287" s="38">
        <f t="shared" ref="G2287" ca="1" si="4386">VLOOKUP(INDIRECT(CHAR(39)&amp;$A2287&amp;CHAR(39)&amp;"!r2c"&amp;$C2287,0),variables,2,0)</f>
        <v>10887</v>
      </c>
      <c r="H2287" s="41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38" t="s">
        <v>290</v>
      </c>
      <c r="B2288" s="38">
        <f t="shared" si="4371"/>
        <v>3</v>
      </c>
      <c r="C2288" s="38">
        <f t="shared" si="4372"/>
        <v>12</v>
      </c>
      <c r="E2288" s="38">
        <f t="shared" ref="E2288" si="4387">plan_id</f>
        <v>1536</v>
      </c>
      <c r="F2288" s="38">
        <f t="shared" ca="1" si="4345"/>
        <v>2001</v>
      </c>
      <c r="G2288" s="38">
        <f t="shared" ref="G2288" ca="1" si="4388">VLOOKUP(INDIRECT(CHAR(39)&amp;$A2288&amp;CHAR(39)&amp;"!r2c"&amp;$C2288,0),variables,2,0)</f>
        <v>10883</v>
      </c>
      <c r="H2288" s="4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38" t="s">
        <v>290</v>
      </c>
      <c r="B2289" s="38">
        <f t="shared" si="4371"/>
        <v>3</v>
      </c>
      <c r="C2289" s="38">
        <f t="shared" si="4372"/>
        <v>13</v>
      </c>
      <c r="E2289" s="38">
        <f t="shared" ref="E2289" si="4389">plan_id</f>
        <v>1536</v>
      </c>
      <c r="F2289" s="38">
        <f t="shared" ca="1" si="4345"/>
        <v>2001</v>
      </c>
      <c r="G2289" s="38">
        <f t="shared" ref="G2289" ca="1" si="4390">VLOOKUP(INDIRECT(CHAR(39)&amp;$A2289&amp;CHAR(39)&amp;"!r2c"&amp;$C2289,0),variables,2,0)</f>
        <v>10989</v>
      </c>
      <c r="H2289" s="4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1115300000</v>
      </c>
    </row>
    <row r="2290" spans="1:8" x14ac:dyDescent="0.3">
      <c r="A2290" s="38" t="s">
        <v>290</v>
      </c>
      <c r="B2290" s="38">
        <f t="shared" si="4371"/>
        <v>3</v>
      </c>
      <c r="C2290" s="38">
        <f t="shared" si="4372"/>
        <v>14</v>
      </c>
      <c r="E2290" s="38">
        <f t="shared" ref="E2290" si="4391">plan_id</f>
        <v>1536</v>
      </c>
      <c r="F2290" s="38">
        <f t="shared" ca="1" si="4345"/>
        <v>2001</v>
      </c>
      <c r="G2290" s="38">
        <f t="shared" ref="G2290" ca="1" si="4392">VLOOKUP(INDIRECT(CHAR(39)&amp;$A2290&amp;CHAR(39)&amp;"!r2c"&amp;$C2290,0),variables,2,0)</f>
        <v>10990</v>
      </c>
      <c r="H2290" s="4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1008700000</v>
      </c>
    </row>
    <row r="2291" spans="1:8" x14ac:dyDescent="0.3">
      <c r="A2291" s="38" t="s">
        <v>290</v>
      </c>
      <c r="B2291" s="38">
        <f t="shared" si="4371"/>
        <v>3</v>
      </c>
      <c r="C2291" s="38">
        <f t="shared" si="4372"/>
        <v>15</v>
      </c>
      <c r="E2291" s="38">
        <f t="shared" ref="E2291" si="4393">plan_id</f>
        <v>1536</v>
      </c>
      <c r="F2291" s="38">
        <f t="shared" ca="1" si="4345"/>
        <v>2001</v>
      </c>
      <c r="G2291" s="38">
        <f t="shared" ref="G2291" ca="1" si="4394">VLOOKUP(INDIRECT(CHAR(39)&amp;$A2291&amp;CHAR(39)&amp;"!r2c"&amp;$C2291,0),variables,2,0)</f>
        <v>10991</v>
      </c>
      <c r="H2291" s="4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-106600000</v>
      </c>
    </row>
    <row r="2292" spans="1:8" x14ac:dyDescent="0.3">
      <c r="A2292" s="38" t="s">
        <v>290</v>
      </c>
      <c r="B2292" s="38">
        <f t="shared" si="4371"/>
        <v>3</v>
      </c>
      <c r="C2292" s="38">
        <f t="shared" si="4372"/>
        <v>16</v>
      </c>
      <c r="E2292" s="38">
        <f t="shared" ref="E2292" si="4395">plan_id</f>
        <v>1536</v>
      </c>
      <c r="F2292" s="38">
        <f t="shared" ca="1" si="4345"/>
        <v>2001</v>
      </c>
      <c r="G2292" s="38">
        <f t="shared" ref="G2292" ca="1" si="4396">VLOOKUP(INDIRECT(CHAR(39)&amp;$A2292&amp;CHAR(39)&amp;"!r2c"&amp;$C2292,0),variables,2,0)</f>
        <v>10992</v>
      </c>
      <c r="H2292" s="4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1.1060000000000001</v>
      </c>
    </row>
    <row r="2293" spans="1:8" x14ac:dyDescent="0.3">
      <c r="A2293" s="38" t="s">
        <v>290</v>
      </c>
      <c r="B2293" s="38">
        <f t="shared" si="4371"/>
        <v>3</v>
      </c>
      <c r="C2293" s="38">
        <f t="shared" si="4372"/>
        <v>17</v>
      </c>
      <c r="E2293" s="38">
        <f t="shared" ref="E2293" si="4397">plan_id</f>
        <v>1536</v>
      </c>
      <c r="F2293" s="38">
        <f t="shared" ca="1" si="4345"/>
        <v>2001</v>
      </c>
      <c r="G2293" s="38">
        <f t="shared" ref="G2293" ca="1" si="4398">VLOOKUP(INDIRECT(CHAR(39)&amp;$A2293&amp;CHAR(39)&amp;"!r2c"&amp;$C2293,0),variables,2,0)</f>
        <v>10993</v>
      </c>
      <c r="H2293" s="4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433300000</v>
      </c>
    </row>
    <row r="2294" spans="1:8" x14ac:dyDescent="0.3">
      <c r="A2294" s="38" t="s">
        <v>290</v>
      </c>
      <c r="B2294" s="38">
        <f t="shared" si="4371"/>
        <v>3</v>
      </c>
      <c r="C2294" s="38">
        <f t="shared" si="4372"/>
        <v>18</v>
      </c>
      <c r="E2294" s="38">
        <f t="shared" ref="E2294" si="4399">plan_id</f>
        <v>1536</v>
      </c>
      <c r="F2294" s="38">
        <f t="shared" ca="1" si="4345"/>
        <v>2001</v>
      </c>
      <c r="G2294" s="38">
        <f t="shared" ref="G2294" ca="1" si="4400">VLOOKUP(INDIRECT(CHAR(39)&amp;$A2294&amp;CHAR(39)&amp;"!r2c"&amp;$C2294,0),variables,2,0)</f>
        <v>11005</v>
      </c>
      <c r="H2294" s="4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38" t="s">
        <v>290</v>
      </c>
      <c r="B2295" s="38">
        <f t="shared" si="4371"/>
        <v>3</v>
      </c>
      <c r="C2295" s="38">
        <f t="shared" si="4372"/>
        <v>19</v>
      </c>
      <c r="E2295" s="38">
        <f t="shared" ref="E2295" si="4401">plan_id</f>
        <v>1536</v>
      </c>
      <c r="F2295" s="38">
        <f t="shared" ca="1" si="4345"/>
        <v>2001</v>
      </c>
      <c r="G2295" s="38">
        <f t="shared" ref="G2295" ca="1" si="4402">VLOOKUP(INDIRECT(CHAR(39)&amp;$A2295&amp;CHAR(39)&amp;"!r2c"&amp;$C2295,0),variables,2,0)</f>
        <v>10988</v>
      </c>
      <c r="H2295" s="4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2.2254258019847682E-2</v>
      </c>
    </row>
    <row r="2296" spans="1:8" x14ac:dyDescent="0.3">
      <c r="A2296" s="38" t="s">
        <v>290</v>
      </c>
      <c r="B2296" s="38">
        <f t="shared" si="4371"/>
        <v>3</v>
      </c>
      <c r="C2296" s="38">
        <f t="shared" si="4372"/>
        <v>20</v>
      </c>
      <c r="E2296" s="38">
        <f t="shared" ref="E2296" si="4403">plan_id</f>
        <v>1536</v>
      </c>
      <c r="F2296" s="38">
        <f t="shared" ca="1" si="4345"/>
        <v>2001</v>
      </c>
      <c r="G2296" s="38">
        <f t="shared" ref="G2296" ca="1" si="4404">VLOOKUP(INDIRECT(CHAR(39)&amp;$A2296&amp;CHAR(39)&amp;"!r2c"&amp;$C2296,0),variables,2,0)</f>
        <v>10996</v>
      </c>
      <c r="H2296" s="4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1134178962</v>
      </c>
    </row>
    <row r="2297" spans="1:8" x14ac:dyDescent="0.3">
      <c r="A2297" s="38" t="s">
        <v>290</v>
      </c>
      <c r="B2297" s="38">
        <f t="shared" si="4371"/>
        <v>3</v>
      </c>
      <c r="C2297" s="38">
        <f t="shared" si="4372"/>
        <v>21</v>
      </c>
      <c r="E2297" s="38">
        <f t="shared" ref="E2297" si="4405">plan_id</f>
        <v>1536</v>
      </c>
      <c r="F2297" s="38">
        <f t="shared" ca="1" si="4345"/>
        <v>2001</v>
      </c>
      <c r="G2297" s="38">
        <f t="shared" ref="G2297" ca="1" si="4406">VLOOKUP(INDIRECT(CHAR(39)&amp;$A2297&amp;CHAR(39)&amp;"!r2c"&amp;$C2297,0),variables,2,0)</f>
        <v>10997</v>
      </c>
      <c r="H2297" s="4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1.1243967106176267</v>
      </c>
    </row>
    <row r="2298" spans="1:8" x14ac:dyDescent="0.3">
      <c r="A2298" s="38" t="s">
        <v>290</v>
      </c>
      <c r="B2298" s="38">
        <f t="shared" si="4371"/>
        <v>3</v>
      </c>
      <c r="C2298" s="38">
        <f t="shared" si="4372"/>
        <v>22</v>
      </c>
      <c r="E2298" s="38">
        <f t="shared" ref="E2298" si="4407">plan_id</f>
        <v>1536</v>
      </c>
      <c r="F2298" s="38">
        <f t="shared" ca="1" si="4345"/>
        <v>2001</v>
      </c>
      <c r="G2298" s="38">
        <f t="shared" ref="G2298" ca="1" si="4408">VLOOKUP(INDIRECT(CHAR(39)&amp;$A2298&amp;CHAR(39)&amp;"!r2c"&amp;$C2298,0),variables,2,0)</f>
        <v>10980</v>
      </c>
      <c r="H2298" s="4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8" t="s">
        <v>290</v>
      </c>
      <c r="B2299" s="38">
        <f t="shared" si="4371"/>
        <v>3</v>
      </c>
      <c r="C2299" s="38">
        <f t="shared" si="4372"/>
        <v>23</v>
      </c>
      <c r="E2299" s="38">
        <f t="shared" ref="E2299" si="4409">plan_id</f>
        <v>1536</v>
      </c>
      <c r="F2299" s="38">
        <f t="shared" ca="1" si="4345"/>
        <v>2001</v>
      </c>
      <c r="G2299" s="38">
        <f t="shared" ref="G2299" ca="1" si="4410">VLOOKUP(INDIRECT(CHAR(39)&amp;$A2299&amp;CHAR(39)&amp;"!r2c"&amp;$C2299,0),variables,2,0)</f>
        <v>10981</v>
      </c>
      <c r="H2299" s="4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8" t="s">
        <v>290</v>
      </c>
      <c r="B2300" s="38">
        <f t="shared" si="4371"/>
        <v>3</v>
      </c>
      <c r="C2300" s="38">
        <f t="shared" si="4372"/>
        <v>24</v>
      </c>
      <c r="E2300" s="38">
        <f t="shared" ref="E2300" si="4411">plan_id</f>
        <v>1536</v>
      </c>
      <c r="F2300" s="38">
        <f t="shared" ca="1" si="4345"/>
        <v>2001</v>
      </c>
      <c r="G2300" s="38">
        <f t="shared" ref="G2300" ca="1" si="4412">VLOOKUP(INDIRECT(CHAR(39)&amp;$A2300&amp;CHAR(39)&amp;"!r2c"&amp;$C2300,0),variables,2,0)</f>
        <v>10998</v>
      </c>
      <c r="H2300" s="4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8" t="s">
        <v>290</v>
      </c>
      <c r="B2301" s="38">
        <f t="shared" si="4371"/>
        <v>3</v>
      </c>
      <c r="C2301" s="38">
        <f t="shared" si="4372"/>
        <v>25</v>
      </c>
      <c r="E2301" s="38">
        <f t="shared" ref="E2301" si="4413">plan_id</f>
        <v>1536</v>
      </c>
      <c r="F2301" s="38">
        <f t="shared" ca="1" si="4345"/>
        <v>2001</v>
      </c>
      <c r="G2301" s="38">
        <f t="shared" ref="G2301" ca="1" si="4414">VLOOKUP(INDIRECT(CHAR(39)&amp;$A2301&amp;CHAR(39)&amp;"!r2c"&amp;$C2301,0),variables,2,0)</f>
        <v>10999</v>
      </c>
      <c r="H2301" s="4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36676998</v>
      </c>
    </row>
    <row r="2302" spans="1:8" x14ac:dyDescent="0.3">
      <c r="A2302" s="38" t="s">
        <v>290</v>
      </c>
      <c r="B2302" s="38">
        <f t="shared" si="4371"/>
        <v>3</v>
      </c>
      <c r="C2302" s="38">
        <f t="shared" si="4372"/>
        <v>26</v>
      </c>
      <c r="E2302" s="38">
        <f t="shared" ref="E2302" si="4415">plan_id</f>
        <v>1536</v>
      </c>
      <c r="F2302" s="38">
        <f t="shared" ca="1" si="4345"/>
        <v>2001</v>
      </c>
      <c r="G2302" s="38">
        <f t="shared" ref="G2302" ca="1" si="4416">VLOOKUP(INDIRECT(CHAR(39)&amp;$A2302&amp;CHAR(39)&amp;"!r2c"&amp;$C2302,0),variables,2,0)</f>
        <v>11000</v>
      </c>
      <c r="H2302" s="4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3735354</v>
      </c>
    </row>
    <row r="2303" spans="1:8" x14ac:dyDescent="0.3">
      <c r="A2303" s="38" t="s">
        <v>290</v>
      </c>
      <c r="B2303" s="38">
        <f t="shared" si="4371"/>
        <v>3</v>
      </c>
      <c r="C2303" s="38">
        <f t="shared" si="4372"/>
        <v>27</v>
      </c>
      <c r="E2303" s="38">
        <f t="shared" ref="E2303" si="4417">plan_id</f>
        <v>1536</v>
      </c>
      <c r="F2303" s="38">
        <f t="shared" ca="1" si="4345"/>
        <v>2001</v>
      </c>
      <c r="G2303" s="38">
        <f t="shared" ref="G2303" ca="1" si="4418">VLOOKUP(INDIRECT(CHAR(39)&amp;$A2303&amp;CHAR(39)&amp;"!r2c"&amp;$C2303,0),variables,2,0)</f>
        <v>11001</v>
      </c>
      <c r="H2303" s="4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894868</v>
      </c>
    </row>
    <row r="2304" spans="1:8" x14ac:dyDescent="0.3">
      <c r="A2304" s="38" t="s">
        <v>290</v>
      </c>
      <c r="B2304" s="38">
        <f t="shared" si="4371"/>
        <v>3</v>
      </c>
      <c r="C2304" s="38">
        <f t="shared" si="4372"/>
        <v>28</v>
      </c>
      <c r="E2304" s="38">
        <f t="shared" ref="E2304" si="4419">plan_id</f>
        <v>1536</v>
      </c>
      <c r="F2304" s="38">
        <f t="shared" ca="1" si="4345"/>
        <v>2001</v>
      </c>
      <c r="G2304" s="38">
        <f t="shared" ref="G2304" ca="1" si="4420">VLOOKUP(INDIRECT(CHAR(39)&amp;$A2304&amp;CHAR(39)&amp;"!r2c"&amp;$C2304,0),variables,2,0)</f>
        <v>11002</v>
      </c>
      <c r="H2304" s="4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314930</v>
      </c>
    </row>
    <row r="2305" spans="1:8" x14ac:dyDescent="0.3">
      <c r="A2305" s="38" t="s">
        <v>290</v>
      </c>
      <c r="B2305" s="38">
        <f t="shared" si="4371"/>
        <v>3</v>
      </c>
      <c r="C2305" s="38">
        <f t="shared" si="4372"/>
        <v>29</v>
      </c>
      <c r="E2305" s="38">
        <f t="shared" ref="E2305" si="4421">plan_id</f>
        <v>1536</v>
      </c>
      <c r="F2305" s="38">
        <f t="shared" ca="1" si="4345"/>
        <v>2001</v>
      </c>
      <c r="G2305" s="38">
        <f t="shared" ref="G2305" ca="1" si="4422">VLOOKUP(INDIRECT(CHAR(39)&amp;$A2305&amp;CHAR(39)&amp;"!r2c"&amp;$C2305,0),variables,2,0)</f>
        <v>11003</v>
      </c>
      <c r="H2305" s="4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41622150</v>
      </c>
    </row>
    <row r="2306" spans="1:8" x14ac:dyDescent="0.3">
      <c r="A2306" s="38" t="s">
        <v>290</v>
      </c>
      <c r="B2306" s="38">
        <f>B2279+1</f>
        <v>4</v>
      </c>
      <c r="C2306" s="38">
        <f>C2279</f>
        <v>3</v>
      </c>
      <c r="E2306" s="38">
        <f t="shared" ref="E2306" si="4423">plan_id</f>
        <v>1536</v>
      </c>
      <c r="F2306" s="38">
        <f t="shared" ca="1" si="4345"/>
        <v>2002</v>
      </c>
      <c r="G2306" s="38">
        <f t="shared" ref="G2306" ca="1" si="4424">VLOOKUP(INDIRECT(CHAR(39)&amp;$A2306&amp;CHAR(39)&amp;"!r2c"&amp;$C2306,0),variables,2,0)</f>
        <v>10982</v>
      </c>
      <c r="H2306" s="4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38" t="s">
        <v>290</v>
      </c>
      <c r="B2307" s="38">
        <f t="shared" ref="B2307:B2370" si="4425">B2280+1</f>
        <v>4</v>
      </c>
      <c r="C2307" s="38">
        <f t="shared" ref="C2307:C2370" si="4426">C2280</f>
        <v>4</v>
      </c>
      <c r="E2307" s="38">
        <f t="shared" ref="E2307" si="4427">plan_id</f>
        <v>1536</v>
      </c>
      <c r="F2307" s="38">
        <f t="shared" ca="1" si="4345"/>
        <v>2002</v>
      </c>
      <c r="G2307" s="38">
        <f t="shared" ref="G2307" ca="1" si="4428">VLOOKUP(INDIRECT(CHAR(39)&amp;$A2307&amp;CHAR(39)&amp;"!r2c"&amp;$C2307,0),variables,2,0)</f>
        <v>10984</v>
      </c>
      <c r="H2307" s="4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16811296</v>
      </c>
    </row>
    <row r="2308" spans="1:8" x14ac:dyDescent="0.3">
      <c r="A2308" s="38" t="s">
        <v>290</v>
      </c>
      <c r="B2308" s="38">
        <f t="shared" si="4425"/>
        <v>4</v>
      </c>
      <c r="C2308" s="38">
        <f t="shared" si="4426"/>
        <v>5</v>
      </c>
      <c r="E2308" s="38">
        <f t="shared" ref="E2308" si="4429">plan_id</f>
        <v>1536</v>
      </c>
      <c r="F2308" s="38">
        <f t="shared" ca="1" si="4345"/>
        <v>2002</v>
      </c>
      <c r="G2308" s="38">
        <f t="shared" ref="G2308" ca="1" si="4430">VLOOKUP(INDIRECT(CHAR(39)&amp;$A2308&amp;CHAR(39)&amp;"!r2c"&amp;$C2308,0),variables,2,0)</f>
        <v>10985</v>
      </c>
      <c r="H2308" s="4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16811296</v>
      </c>
    </row>
    <row r="2309" spans="1:8" x14ac:dyDescent="0.3">
      <c r="A2309" s="38" t="s">
        <v>290</v>
      </c>
      <c r="B2309" s="38">
        <f t="shared" si="4425"/>
        <v>4</v>
      </c>
      <c r="C2309" s="38">
        <f t="shared" si="4426"/>
        <v>6</v>
      </c>
      <c r="E2309" s="38">
        <f t="shared" ref="E2309" si="4431">plan_id</f>
        <v>1536</v>
      </c>
      <c r="F2309" s="38">
        <f t="shared" ca="1" si="4345"/>
        <v>2002</v>
      </c>
      <c r="G2309" s="38">
        <f t="shared" ref="G2309" ca="1" si="4432">VLOOKUP(INDIRECT(CHAR(39)&amp;$A2309&amp;CHAR(39)&amp;"!r2c"&amp;$C2309,0),variables,2,0)</f>
        <v>10986</v>
      </c>
      <c r="H2309" s="4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8" t="s">
        <v>290</v>
      </c>
      <c r="B2310" s="38">
        <f t="shared" si="4425"/>
        <v>4</v>
      </c>
      <c r="C2310" s="38">
        <f t="shared" si="4426"/>
        <v>7</v>
      </c>
      <c r="E2310" s="38">
        <f t="shared" ref="E2310" si="4433">plan_id</f>
        <v>1536</v>
      </c>
      <c r="F2310" s="38">
        <f t="shared" ca="1" si="4345"/>
        <v>2002</v>
      </c>
      <c r="G2310" s="38">
        <f t="shared" ref="G2310" ca="1" si="4434">VLOOKUP(INDIRECT(CHAR(39)&amp;$A2310&amp;CHAR(39)&amp;"!r2c"&amp;$C2310,0),variables,2,0)</f>
        <v>10974</v>
      </c>
      <c r="H2310" s="41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38" t="s">
        <v>290</v>
      </c>
      <c r="B2311" s="38">
        <f t="shared" si="4425"/>
        <v>4</v>
      </c>
      <c r="C2311" s="38">
        <f t="shared" si="4426"/>
        <v>8</v>
      </c>
      <c r="E2311" s="38">
        <f t="shared" ref="E2311" si="4435">plan_id</f>
        <v>1536</v>
      </c>
      <c r="F2311" s="38">
        <f t="shared" ca="1" si="4345"/>
        <v>2002</v>
      </c>
      <c r="G2311" s="38">
        <f t="shared" ref="G2311" ca="1" si="4436">VLOOKUP(INDIRECT(CHAR(39)&amp;$A2311&amp;CHAR(39)&amp;"!r2c"&amp;$C2311,0),variables,2,0)</f>
        <v>10987</v>
      </c>
      <c r="H2311" s="4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38" t="s">
        <v>290</v>
      </c>
      <c r="B2312" s="38">
        <f t="shared" si="4425"/>
        <v>4</v>
      </c>
      <c r="C2312" s="38">
        <f t="shared" si="4426"/>
        <v>9</v>
      </c>
      <c r="E2312" s="38">
        <f t="shared" ref="E2312" si="4437">plan_id</f>
        <v>1536</v>
      </c>
      <c r="F2312" s="38">
        <f t="shared" ca="1" si="4345"/>
        <v>2002</v>
      </c>
      <c r="G2312" s="38">
        <f t="shared" ref="G2312" ca="1" si="4438">VLOOKUP(INDIRECT(CHAR(39)&amp;$A2312&amp;CHAR(39)&amp;"!r2c"&amp;$C2312,0),variables,2,0)</f>
        <v>10885</v>
      </c>
      <c r="H2312" s="4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38" t="s">
        <v>290</v>
      </c>
      <c r="B2313" s="38">
        <f t="shared" si="4425"/>
        <v>4</v>
      </c>
      <c r="C2313" s="38">
        <f t="shared" si="4426"/>
        <v>10</v>
      </c>
      <c r="E2313" s="38">
        <f t="shared" ref="E2313" si="4439">plan_id</f>
        <v>1536</v>
      </c>
      <c r="F2313" s="38">
        <f t="shared" ca="1" si="4345"/>
        <v>2002</v>
      </c>
      <c r="G2313" s="38">
        <f t="shared" ref="G2313" ca="1" si="4440">VLOOKUP(INDIRECT(CHAR(39)&amp;$A2313&amp;CHAR(39)&amp;"!r2c"&amp;$C2313,0),variables,2,0)</f>
        <v>10886</v>
      </c>
      <c r="H2313" s="41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38" t="s">
        <v>290</v>
      </c>
      <c r="B2314" s="38">
        <f t="shared" si="4425"/>
        <v>4</v>
      </c>
      <c r="C2314" s="38">
        <f t="shared" si="4426"/>
        <v>11</v>
      </c>
      <c r="E2314" s="38">
        <f t="shared" ref="E2314" si="4441">plan_id</f>
        <v>1536</v>
      </c>
      <c r="F2314" s="38">
        <f t="shared" ca="1" si="4345"/>
        <v>2002</v>
      </c>
      <c r="G2314" s="38">
        <f t="shared" ref="G2314" ca="1" si="4442">VLOOKUP(INDIRECT(CHAR(39)&amp;$A2314&amp;CHAR(39)&amp;"!r2c"&amp;$C2314,0),variables,2,0)</f>
        <v>10887</v>
      </c>
      <c r="H2314" s="41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38" t="s">
        <v>290</v>
      </c>
      <c r="B2315" s="38">
        <f t="shared" si="4425"/>
        <v>4</v>
      </c>
      <c r="C2315" s="38">
        <f t="shared" si="4426"/>
        <v>12</v>
      </c>
      <c r="E2315" s="38">
        <f t="shared" ref="E2315" si="4443">plan_id</f>
        <v>1536</v>
      </c>
      <c r="F2315" s="38">
        <f t="shared" ca="1" si="4345"/>
        <v>2002</v>
      </c>
      <c r="G2315" s="38">
        <f t="shared" ref="G2315" ca="1" si="4444">VLOOKUP(INDIRECT(CHAR(39)&amp;$A2315&amp;CHAR(39)&amp;"!r2c"&amp;$C2315,0),variables,2,0)</f>
        <v>10883</v>
      </c>
      <c r="H2315" s="41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38" t="s">
        <v>290</v>
      </c>
      <c r="B2316" s="38">
        <f t="shared" si="4425"/>
        <v>4</v>
      </c>
      <c r="C2316" s="38">
        <f t="shared" si="4426"/>
        <v>13</v>
      </c>
      <c r="E2316" s="38">
        <f t="shared" ref="E2316" si="4445">plan_id</f>
        <v>1536</v>
      </c>
      <c r="F2316" s="38">
        <f t="shared" ca="1" si="4345"/>
        <v>2002</v>
      </c>
      <c r="G2316" s="38">
        <f t="shared" ref="G2316" ca="1" si="4446">VLOOKUP(INDIRECT(CHAR(39)&amp;$A2316&amp;CHAR(39)&amp;"!r2c"&amp;$C2316,0),variables,2,0)</f>
        <v>10989</v>
      </c>
      <c r="H2316" s="4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1150000000</v>
      </c>
    </row>
    <row r="2317" spans="1:8" x14ac:dyDescent="0.3">
      <c r="A2317" s="38" t="s">
        <v>290</v>
      </c>
      <c r="B2317" s="38">
        <f t="shared" si="4425"/>
        <v>4</v>
      </c>
      <c r="C2317" s="38">
        <f t="shared" si="4426"/>
        <v>14</v>
      </c>
      <c r="E2317" s="38">
        <f t="shared" ref="E2317" si="4447">plan_id</f>
        <v>1536</v>
      </c>
      <c r="F2317" s="38">
        <f t="shared" ca="1" si="4345"/>
        <v>2002</v>
      </c>
      <c r="G2317" s="38">
        <f t="shared" ref="G2317" ca="1" si="4448">VLOOKUP(INDIRECT(CHAR(39)&amp;$A2317&amp;CHAR(39)&amp;"!r2c"&amp;$C2317,0),variables,2,0)</f>
        <v>10990</v>
      </c>
      <c r="H2317" s="4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1103500000</v>
      </c>
    </row>
    <row r="2318" spans="1:8" x14ac:dyDescent="0.3">
      <c r="A2318" s="38" t="s">
        <v>290</v>
      </c>
      <c r="B2318" s="38">
        <f t="shared" si="4425"/>
        <v>4</v>
      </c>
      <c r="C2318" s="38">
        <f t="shared" si="4426"/>
        <v>15</v>
      </c>
      <c r="E2318" s="38">
        <f t="shared" ref="E2318" si="4449">plan_id</f>
        <v>1536</v>
      </c>
      <c r="F2318" s="38">
        <f t="shared" ca="1" si="4345"/>
        <v>2002</v>
      </c>
      <c r="G2318" s="38">
        <f t="shared" ref="G2318" ca="1" si="4450">VLOOKUP(INDIRECT(CHAR(39)&amp;$A2318&amp;CHAR(39)&amp;"!r2c"&amp;$C2318,0),variables,2,0)</f>
        <v>10991</v>
      </c>
      <c r="H2318" s="4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-46500000</v>
      </c>
    </row>
    <row r="2319" spans="1:8" x14ac:dyDescent="0.3">
      <c r="A2319" s="38" t="s">
        <v>290</v>
      </c>
      <c r="B2319" s="38">
        <f t="shared" si="4425"/>
        <v>4</v>
      </c>
      <c r="C2319" s="38">
        <f t="shared" si="4426"/>
        <v>16</v>
      </c>
      <c r="E2319" s="38">
        <f t="shared" ref="E2319" si="4451">plan_id</f>
        <v>1536</v>
      </c>
      <c r="F2319" s="38">
        <f t="shared" ca="1" si="4345"/>
        <v>2002</v>
      </c>
      <c r="G2319" s="38">
        <f t="shared" ref="G2319" ca="1" si="4452">VLOOKUP(INDIRECT(CHAR(39)&amp;$A2319&amp;CHAR(39)&amp;"!r2c"&amp;$C2319,0),variables,2,0)</f>
        <v>10992</v>
      </c>
      <c r="H2319" s="4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1.042</v>
      </c>
    </row>
    <row r="2320" spans="1:8" x14ac:dyDescent="0.3">
      <c r="A2320" s="38" t="s">
        <v>290</v>
      </c>
      <c r="B2320" s="38">
        <f t="shared" si="4425"/>
        <v>4</v>
      </c>
      <c r="C2320" s="38">
        <f t="shared" si="4426"/>
        <v>17</v>
      </c>
      <c r="E2320" s="38">
        <f t="shared" ref="E2320" si="4453">plan_id</f>
        <v>1536</v>
      </c>
      <c r="F2320" s="38">
        <f t="shared" ca="1" si="4345"/>
        <v>2002</v>
      </c>
      <c r="G2320" s="38">
        <f t="shared" ref="G2320" ca="1" si="4454">VLOOKUP(INDIRECT(CHAR(39)&amp;$A2320&amp;CHAR(39)&amp;"!r2c"&amp;$C2320,0),variables,2,0)</f>
        <v>10993</v>
      </c>
      <c r="H2320" s="4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461300000</v>
      </c>
    </row>
    <row r="2321" spans="1:8" x14ac:dyDescent="0.3">
      <c r="A2321" s="38" t="s">
        <v>290</v>
      </c>
      <c r="B2321" s="38">
        <f t="shared" si="4425"/>
        <v>4</v>
      </c>
      <c r="C2321" s="38">
        <f t="shared" si="4426"/>
        <v>18</v>
      </c>
      <c r="E2321" s="38">
        <f t="shared" ref="E2321" si="4455">plan_id</f>
        <v>1536</v>
      </c>
      <c r="F2321" s="38">
        <f t="shared" ca="1" si="4345"/>
        <v>2002</v>
      </c>
      <c r="G2321" s="38">
        <f t="shared" ref="G2321" ca="1" si="4456">VLOOKUP(INDIRECT(CHAR(39)&amp;$A2321&amp;CHAR(39)&amp;"!r2c"&amp;$C2321,0),variables,2,0)</f>
        <v>11005</v>
      </c>
      <c r="H2321" s="4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38" t="s">
        <v>290</v>
      </c>
      <c r="B2322" s="38">
        <f t="shared" si="4425"/>
        <v>4</v>
      </c>
      <c r="C2322" s="38">
        <f t="shared" si="4426"/>
        <v>19</v>
      </c>
      <c r="E2322" s="38">
        <f t="shared" ref="E2322" si="4457">plan_id</f>
        <v>1536</v>
      </c>
      <c r="F2322" s="38">
        <f t="shared" ca="1" si="4345"/>
        <v>2002</v>
      </c>
      <c r="G2322" s="38">
        <f t="shared" ref="G2322" ca="1" si="4458">VLOOKUP(INDIRECT(CHAR(39)&amp;$A2322&amp;CHAR(39)&amp;"!r2c"&amp;$C2322,0),variables,2,0)</f>
        <v>10988</v>
      </c>
      <c r="H2322" s="4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3.6443303706915238E-2</v>
      </c>
    </row>
    <row r="2323" spans="1:8" x14ac:dyDescent="0.3">
      <c r="A2323" s="38" t="s">
        <v>290</v>
      </c>
      <c r="B2323" s="38">
        <f t="shared" si="4425"/>
        <v>4</v>
      </c>
      <c r="C2323" s="38">
        <f t="shared" si="4426"/>
        <v>20</v>
      </c>
      <c r="E2323" s="38">
        <f t="shared" ref="E2323" si="4459">plan_id</f>
        <v>1536</v>
      </c>
      <c r="F2323" s="38">
        <f t="shared" ca="1" si="4345"/>
        <v>2002</v>
      </c>
      <c r="G2323" s="38">
        <f t="shared" ref="G2323" ca="1" si="4460">VLOOKUP(INDIRECT(CHAR(39)&amp;$A2323&amp;CHAR(39)&amp;"!r2c"&amp;$C2323,0),variables,2,0)</f>
        <v>10996</v>
      </c>
      <c r="H2323" s="4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1047390026</v>
      </c>
    </row>
    <row r="2324" spans="1:8" x14ac:dyDescent="0.3">
      <c r="A2324" s="38" t="s">
        <v>290</v>
      </c>
      <c r="B2324" s="38">
        <f t="shared" si="4425"/>
        <v>4</v>
      </c>
      <c r="C2324" s="38">
        <f t="shared" si="4426"/>
        <v>21</v>
      </c>
      <c r="E2324" s="38">
        <f t="shared" ref="E2324" si="4461">plan_id</f>
        <v>1536</v>
      </c>
      <c r="F2324" s="38">
        <f t="shared" ca="1" si="4345"/>
        <v>2002</v>
      </c>
      <c r="G2324" s="38">
        <f t="shared" ref="G2324" ca="1" si="4462">VLOOKUP(INDIRECT(CHAR(39)&amp;$A2324&amp;CHAR(39)&amp;"!r2c"&amp;$C2324,0),variables,2,0)</f>
        <v>10997</v>
      </c>
      <c r="H2324" s="4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0.94915271952877212</v>
      </c>
    </row>
    <row r="2325" spans="1:8" x14ac:dyDescent="0.3">
      <c r="A2325" s="38" t="s">
        <v>290</v>
      </c>
      <c r="B2325" s="38">
        <f t="shared" si="4425"/>
        <v>4</v>
      </c>
      <c r="C2325" s="38">
        <f t="shared" si="4426"/>
        <v>22</v>
      </c>
      <c r="E2325" s="38">
        <f t="shared" ref="E2325" si="4463">plan_id</f>
        <v>1536</v>
      </c>
      <c r="F2325" s="38">
        <f t="shared" ca="1" si="4345"/>
        <v>2002</v>
      </c>
      <c r="G2325" s="38">
        <f t="shared" ref="G2325" ca="1" si="4464">VLOOKUP(INDIRECT(CHAR(39)&amp;$A2325&amp;CHAR(39)&amp;"!r2c"&amp;$C2325,0),variables,2,0)</f>
        <v>10980</v>
      </c>
      <c r="H2325" s="4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8" t="s">
        <v>290</v>
      </c>
      <c r="B2326" s="38">
        <f t="shared" si="4425"/>
        <v>4</v>
      </c>
      <c r="C2326" s="38">
        <f t="shared" si="4426"/>
        <v>23</v>
      </c>
      <c r="E2326" s="38">
        <f t="shared" ref="E2326" si="4465">plan_id</f>
        <v>1536</v>
      </c>
      <c r="F2326" s="38">
        <f t="shared" ca="1" si="4345"/>
        <v>2002</v>
      </c>
      <c r="G2326" s="38">
        <f t="shared" ref="G2326" ca="1" si="4466">VLOOKUP(INDIRECT(CHAR(39)&amp;$A2326&amp;CHAR(39)&amp;"!r2c"&amp;$C2326,0),variables,2,0)</f>
        <v>10981</v>
      </c>
      <c r="H2326" s="4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8" t="s">
        <v>290</v>
      </c>
      <c r="B2327" s="38">
        <f t="shared" si="4425"/>
        <v>4</v>
      </c>
      <c r="C2327" s="38">
        <f t="shared" si="4426"/>
        <v>24</v>
      </c>
      <c r="E2327" s="38">
        <f t="shared" ref="E2327" si="4467">plan_id</f>
        <v>1536</v>
      </c>
      <c r="F2327" s="38">
        <f t="shared" ca="1" si="4345"/>
        <v>2002</v>
      </c>
      <c r="G2327" s="38">
        <f t="shared" ref="G2327" ca="1" si="4468">VLOOKUP(INDIRECT(CHAR(39)&amp;$A2327&amp;CHAR(39)&amp;"!r2c"&amp;$C2327,0),variables,2,0)</f>
        <v>10998</v>
      </c>
      <c r="H2327" s="4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38" t="s">
        <v>290</v>
      </c>
      <c r="B2328" s="38">
        <f t="shared" si="4425"/>
        <v>4</v>
      </c>
      <c r="C2328" s="38">
        <f t="shared" si="4426"/>
        <v>25</v>
      </c>
      <c r="E2328" s="38">
        <f t="shared" ref="E2328" si="4469">plan_id</f>
        <v>1536</v>
      </c>
      <c r="F2328" s="38">
        <f t="shared" ca="1" si="4345"/>
        <v>2002</v>
      </c>
      <c r="G2328" s="38">
        <f t="shared" ref="G2328" ca="1" si="4470">VLOOKUP(INDIRECT(CHAR(39)&amp;$A2328&amp;CHAR(39)&amp;"!r2c"&amp;$C2328,0),variables,2,0)</f>
        <v>10999</v>
      </c>
      <c r="H2328" s="4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40871330</v>
      </c>
    </row>
    <row r="2329" spans="1:8" x14ac:dyDescent="0.3">
      <c r="A2329" s="38" t="s">
        <v>290</v>
      </c>
      <c r="B2329" s="38">
        <f t="shared" si="4425"/>
        <v>4</v>
      </c>
      <c r="C2329" s="38">
        <f t="shared" si="4426"/>
        <v>26</v>
      </c>
      <c r="E2329" s="38">
        <f t="shared" ref="E2329" si="4471">plan_id</f>
        <v>1536</v>
      </c>
      <c r="F2329" s="38">
        <f t="shared" ca="1" si="4345"/>
        <v>2002</v>
      </c>
      <c r="G2329" s="38">
        <f t="shared" ref="G2329" ca="1" si="4472">VLOOKUP(INDIRECT(CHAR(39)&amp;$A2329&amp;CHAR(39)&amp;"!r2c"&amp;$C2329,0),variables,2,0)</f>
        <v>11000</v>
      </c>
      <c r="H2329" s="4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3129801</v>
      </c>
    </row>
    <row r="2330" spans="1:8" x14ac:dyDescent="0.3">
      <c r="A2330" s="38" t="s">
        <v>290</v>
      </c>
      <c r="B2330" s="38">
        <f t="shared" si="4425"/>
        <v>4</v>
      </c>
      <c r="C2330" s="38">
        <f t="shared" si="4426"/>
        <v>27</v>
      </c>
      <c r="E2330" s="38">
        <f t="shared" ref="E2330" si="4473">plan_id</f>
        <v>1536</v>
      </c>
      <c r="F2330" s="38">
        <f t="shared" ca="1" si="4345"/>
        <v>2002</v>
      </c>
      <c r="G2330" s="38">
        <f t="shared" ref="G2330" ca="1" si="4474">VLOOKUP(INDIRECT(CHAR(39)&amp;$A2330&amp;CHAR(39)&amp;"!r2c"&amp;$C2330,0),variables,2,0)</f>
        <v>11001</v>
      </c>
      <c r="H2330" s="4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983258</v>
      </c>
    </row>
    <row r="2331" spans="1:8" x14ac:dyDescent="0.3">
      <c r="A2331" s="38" t="s">
        <v>290</v>
      </c>
      <c r="B2331" s="38">
        <f t="shared" si="4425"/>
        <v>4</v>
      </c>
      <c r="C2331" s="38">
        <f t="shared" si="4426"/>
        <v>28</v>
      </c>
      <c r="E2331" s="38">
        <f t="shared" ref="E2331" si="4475">plan_id</f>
        <v>1536</v>
      </c>
      <c r="F2331" s="38">
        <f t="shared" ca="1" si="4345"/>
        <v>2002</v>
      </c>
      <c r="G2331" s="38">
        <f t="shared" ref="G2331" ca="1" si="4476">VLOOKUP(INDIRECT(CHAR(39)&amp;$A2331&amp;CHAR(39)&amp;"!r2c"&amp;$C2331,0),variables,2,0)</f>
        <v>11002</v>
      </c>
      <c r="H2331" s="4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337553</v>
      </c>
    </row>
    <row r="2332" spans="1:8" x14ac:dyDescent="0.3">
      <c r="A2332" s="38" t="s">
        <v>290</v>
      </c>
      <c r="B2332" s="38">
        <f t="shared" si="4425"/>
        <v>4</v>
      </c>
      <c r="C2332" s="38">
        <f t="shared" si="4426"/>
        <v>29</v>
      </c>
      <c r="E2332" s="38">
        <f t="shared" ref="E2332" si="4477">plan_id</f>
        <v>1536</v>
      </c>
      <c r="F2332" s="38">
        <f t="shared" ca="1" si="4345"/>
        <v>2002</v>
      </c>
      <c r="G2332" s="38">
        <f t="shared" ref="G2332" ca="1" si="4478">VLOOKUP(INDIRECT(CHAR(39)&amp;$A2332&amp;CHAR(39)&amp;"!r2c"&amp;$C2332,0),variables,2,0)</f>
        <v>11003</v>
      </c>
      <c r="H2332" s="4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45321942</v>
      </c>
    </row>
    <row r="2333" spans="1:8" x14ac:dyDescent="0.3">
      <c r="A2333" s="38" t="s">
        <v>290</v>
      </c>
      <c r="B2333" s="38">
        <f t="shared" si="4425"/>
        <v>5</v>
      </c>
      <c r="C2333" s="38">
        <f t="shared" si="4426"/>
        <v>3</v>
      </c>
      <c r="E2333" s="38">
        <f t="shared" ref="E2333" si="4479">plan_id</f>
        <v>1536</v>
      </c>
      <c r="F2333" s="38">
        <f t="shared" ca="1" si="4345"/>
        <v>2003</v>
      </c>
      <c r="G2333" s="38">
        <f t="shared" ref="G2333" ca="1" si="4480">VLOOKUP(INDIRECT(CHAR(39)&amp;$A2333&amp;CHAR(39)&amp;"!r2c"&amp;$C2333,0),variables,2,0)</f>
        <v>10982</v>
      </c>
      <c r="H2333" s="41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38" t="s">
        <v>290</v>
      </c>
      <c r="B2334" s="38">
        <f t="shared" si="4425"/>
        <v>5</v>
      </c>
      <c r="C2334" s="38">
        <f t="shared" si="4426"/>
        <v>4</v>
      </c>
      <c r="E2334" s="38">
        <f t="shared" ref="E2334" si="4481">plan_id</f>
        <v>1536</v>
      </c>
      <c r="F2334" s="38">
        <f t="shared" ca="1" si="4345"/>
        <v>2003</v>
      </c>
      <c r="G2334" s="38">
        <f t="shared" ref="G2334" ca="1" si="4482">VLOOKUP(INDIRECT(CHAR(39)&amp;$A2334&amp;CHAR(39)&amp;"!r2c"&amp;$C2334,0),variables,2,0)</f>
        <v>10984</v>
      </c>
      <c r="H2334" s="4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20644235</v>
      </c>
    </row>
    <row r="2335" spans="1:8" x14ac:dyDescent="0.3">
      <c r="A2335" s="38" t="s">
        <v>290</v>
      </c>
      <c r="B2335" s="38">
        <f t="shared" si="4425"/>
        <v>5</v>
      </c>
      <c r="C2335" s="38">
        <f t="shared" si="4426"/>
        <v>5</v>
      </c>
      <c r="E2335" s="38">
        <f t="shared" ref="E2335" si="4483">plan_id</f>
        <v>1536</v>
      </c>
      <c r="F2335" s="38">
        <f t="shared" ref="F2335:F2445" ca="1" si="4484">INDIRECT(CHAR(39)&amp;$A2335&amp;CHAR(39)&amp;"!r"&amp;$B2335&amp;"c2",0)</f>
        <v>2003</v>
      </c>
      <c r="G2335" s="38">
        <f t="shared" ref="G2335" ca="1" si="4485">VLOOKUP(INDIRECT(CHAR(39)&amp;$A2335&amp;CHAR(39)&amp;"!r2c"&amp;$C2335,0),variables,2,0)</f>
        <v>10985</v>
      </c>
      <c r="H2335" s="4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19199138.550000001</v>
      </c>
    </row>
    <row r="2336" spans="1:8" x14ac:dyDescent="0.3">
      <c r="A2336" s="38" t="s">
        <v>290</v>
      </c>
      <c r="B2336" s="38">
        <f t="shared" si="4425"/>
        <v>5</v>
      </c>
      <c r="C2336" s="38">
        <f t="shared" si="4426"/>
        <v>6</v>
      </c>
      <c r="E2336" s="38">
        <f t="shared" ref="E2336" si="4486">plan_id</f>
        <v>1536</v>
      </c>
      <c r="F2336" s="38">
        <f t="shared" ca="1" si="4484"/>
        <v>2003</v>
      </c>
      <c r="G2336" s="38">
        <f t="shared" ref="G2336" ca="1" si="4487">VLOOKUP(INDIRECT(CHAR(39)&amp;$A2336&amp;CHAR(39)&amp;"!r2c"&amp;$C2336,0),variables,2,0)</f>
        <v>10986</v>
      </c>
      <c r="H2336" s="4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1445096.4499999993</v>
      </c>
    </row>
    <row r="2337" spans="1:8" x14ac:dyDescent="0.3">
      <c r="A2337" s="38" t="s">
        <v>290</v>
      </c>
      <c r="B2337" s="38">
        <f t="shared" si="4425"/>
        <v>5</v>
      </c>
      <c r="C2337" s="38">
        <f t="shared" si="4426"/>
        <v>7</v>
      </c>
      <c r="E2337" s="38">
        <f t="shared" ref="E2337" si="4488">plan_id</f>
        <v>1536</v>
      </c>
      <c r="F2337" s="38">
        <f t="shared" ca="1" si="4484"/>
        <v>2003</v>
      </c>
      <c r="G2337" s="38">
        <f t="shared" ref="G2337" ca="1" si="4489">VLOOKUP(INDIRECT(CHAR(39)&amp;$A2337&amp;CHAR(39)&amp;"!r2c"&amp;$C2337,0),variables,2,0)</f>
        <v>10974</v>
      </c>
      <c r="H2337" s="41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38" t="s">
        <v>290</v>
      </c>
      <c r="B2338" s="38">
        <f t="shared" si="4425"/>
        <v>5</v>
      </c>
      <c r="C2338" s="38">
        <f t="shared" si="4426"/>
        <v>8</v>
      </c>
      <c r="E2338" s="38">
        <f t="shared" ref="E2338" si="4490">plan_id</f>
        <v>1536</v>
      </c>
      <c r="F2338" s="38">
        <f t="shared" ca="1" si="4484"/>
        <v>2003</v>
      </c>
      <c r="G2338" s="38">
        <f t="shared" ref="G2338" ca="1" si="4491">VLOOKUP(INDIRECT(CHAR(39)&amp;$A2338&amp;CHAR(39)&amp;"!r2c"&amp;$C2338,0),variables,2,0)</f>
        <v>10987</v>
      </c>
      <c r="H2338" s="4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0.93</v>
      </c>
    </row>
    <row r="2339" spans="1:8" x14ac:dyDescent="0.3">
      <c r="A2339" s="38" t="s">
        <v>290</v>
      </c>
      <c r="B2339" s="38">
        <f t="shared" si="4425"/>
        <v>5</v>
      </c>
      <c r="C2339" s="38">
        <f t="shared" si="4426"/>
        <v>9</v>
      </c>
      <c r="E2339" s="38">
        <f t="shared" ref="E2339" si="4492">plan_id</f>
        <v>1536</v>
      </c>
      <c r="F2339" s="38">
        <f t="shared" ca="1" si="4484"/>
        <v>2003</v>
      </c>
      <c r="G2339" s="38">
        <f t="shared" ref="G2339" ca="1" si="4493">VLOOKUP(INDIRECT(CHAR(39)&amp;$A2339&amp;CHAR(39)&amp;"!r2c"&amp;$C2339,0),variables,2,0)</f>
        <v>10885</v>
      </c>
      <c r="H2339" s="4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38" t="s">
        <v>290</v>
      </c>
      <c r="B2340" s="38">
        <f t="shared" si="4425"/>
        <v>5</v>
      </c>
      <c r="C2340" s="38">
        <f t="shared" si="4426"/>
        <v>10</v>
      </c>
      <c r="E2340" s="38">
        <f t="shared" ref="E2340" si="4494">plan_id</f>
        <v>1536</v>
      </c>
      <c r="F2340" s="38">
        <f t="shared" ca="1" si="4484"/>
        <v>2003</v>
      </c>
      <c r="G2340" s="38">
        <f t="shared" ref="G2340" ca="1" si="4495">VLOOKUP(INDIRECT(CHAR(39)&amp;$A2340&amp;CHAR(39)&amp;"!r2c"&amp;$C2340,0),variables,2,0)</f>
        <v>10886</v>
      </c>
      <c r="H2340" s="4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38" t="s">
        <v>290</v>
      </c>
      <c r="B2341" s="38">
        <f t="shared" si="4425"/>
        <v>5</v>
      </c>
      <c r="C2341" s="38">
        <f t="shared" si="4426"/>
        <v>11</v>
      </c>
      <c r="E2341" s="38">
        <f t="shared" ref="E2341" si="4496">plan_id</f>
        <v>1536</v>
      </c>
      <c r="F2341" s="38">
        <f t="shared" ca="1" si="4484"/>
        <v>2003</v>
      </c>
      <c r="G2341" s="38">
        <f t="shared" ref="G2341" ca="1" si="4497">VLOOKUP(INDIRECT(CHAR(39)&amp;$A2341&amp;CHAR(39)&amp;"!r2c"&amp;$C2341,0),variables,2,0)</f>
        <v>10887</v>
      </c>
      <c r="H2341" s="4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38" t="s">
        <v>290</v>
      </c>
      <c r="B2342" s="38">
        <f t="shared" si="4425"/>
        <v>5</v>
      </c>
      <c r="C2342" s="38">
        <f t="shared" si="4426"/>
        <v>12</v>
      </c>
      <c r="E2342" s="38">
        <f t="shared" ref="E2342" si="4498">plan_id</f>
        <v>1536</v>
      </c>
      <c r="F2342" s="38">
        <f t="shared" ca="1" si="4484"/>
        <v>2003</v>
      </c>
      <c r="G2342" s="38">
        <f t="shared" ref="G2342" ca="1" si="4499">VLOOKUP(INDIRECT(CHAR(39)&amp;$A2342&amp;CHAR(39)&amp;"!r2c"&amp;$C2342,0),variables,2,0)</f>
        <v>10883</v>
      </c>
      <c r="H2342" s="41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38" t="s">
        <v>290</v>
      </c>
      <c r="B2343" s="38">
        <f t="shared" si="4425"/>
        <v>5</v>
      </c>
      <c r="C2343" s="38">
        <f t="shared" si="4426"/>
        <v>13</v>
      </c>
      <c r="E2343" s="38">
        <f t="shared" ref="E2343" si="4500">plan_id</f>
        <v>1536</v>
      </c>
      <c r="F2343" s="38">
        <f t="shared" ca="1" si="4484"/>
        <v>2003</v>
      </c>
      <c r="G2343" s="38">
        <f t="shared" ref="G2343" ca="1" si="4501">VLOOKUP(INDIRECT(CHAR(39)&amp;$A2343&amp;CHAR(39)&amp;"!r2c"&amp;$C2343,0),variables,2,0)</f>
        <v>10989</v>
      </c>
      <c r="H2343" s="4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1166500000</v>
      </c>
    </row>
    <row r="2344" spans="1:8" x14ac:dyDescent="0.3">
      <c r="A2344" s="38" t="s">
        <v>290</v>
      </c>
      <c r="B2344" s="38">
        <f t="shared" si="4425"/>
        <v>5</v>
      </c>
      <c r="C2344" s="38">
        <f t="shared" si="4426"/>
        <v>14</v>
      </c>
      <c r="E2344" s="38">
        <f t="shared" ref="E2344" si="4502">plan_id</f>
        <v>1536</v>
      </c>
      <c r="F2344" s="38">
        <f t="shared" ca="1" si="4484"/>
        <v>2003</v>
      </c>
      <c r="G2344" s="38">
        <f t="shared" ref="G2344" ca="1" si="4503">VLOOKUP(INDIRECT(CHAR(39)&amp;$A2344&amp;CHAR(39)&amp;"!r2c"&amp;$C2344,0),variables,2,0)</f>
        <v>10990</v>
      </c>
      <c r="H2344" s="4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1188800000</v>
      </c>
    </row>
    <row r="2345" spans="1:8" x14ac:dyDescent="0.3">
      <c r="A2345" s="38" t="s">
        <v>290</v>
      </c>
      <c r="B2345" s="38">
        <f t="shared" si="4425"/>
        <v>5</v>
      </c>
      <c r="C2345" s="38">
        <f t="shared" si="4426"/>
        <v>15</v>
      </c>
      <c r="E2345" s="38">
        <f t="shared" ref="E2345" si="4504">plan_id</f>
        <v>1536</v>
      </c>
      <c r="F2345" s="38">
        <f t="shared" ca="1" si="4484"/>
        <v>2003</v>
      </c>
      <c r="G2345" s="38">
        <f t="shared" ref="G2345" ca="1" si="4505">VLOOKUP(INDIRECT(CHAR(39)&amp;$A2345&amp;CHAR(39)&amp;"!r2c"&amp;$C2345,0),variables,2,0)</f>
        <v>10991</v>
      </c>
      <c r="H2345" s="4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22300000</v>
      </c>
    </row>
    <row r="2346" spans="1:8" x14ac:dyDescent="0.3">
      <c r="A2346" s="38" t="s">
        <v>290</v>
      </c>
      <c r="B2346" s="38">
        <f t="shared" si="4425"/>
        <v>5</v>
      </c>
      <c r="C2346" s="38">
        <f t="shared" si="4426"/>
        <v>16</v>
      </c>
      <c r="E2346" s="38">
        <f t="shared" ref="E2346" si="4506">plan_id</f>
        <v>1536</v>
      </c>
      <c r="F2346" s="38">
        <f t="shared" ca="1" si="4484"/>
        <v>2003</v>
      </c>
      <c r="G2346" s="38">
        <f t="shared" ref="G2346" ca="1" si="4507">VLOOKUP(INDIRECT(CHAR(39)&amp;$A2346&amp;CHAR(39)&amp;"!r2c"&amp;$C2346,0),variables,2,0)</f>
        <v>10992</v>
      </c>
      <c r="H2346" s="4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0.98099999999999998</v>
      </c>
    </row>
    <row r="2347" spans="1:8" x14ac:dyDescent="0.3">
      <c r="A2347" s="38" t="s">
        <v>290</v>
      </c>
      <c r="B2347" s="38">
        <f t="shared" si="4425"/>
        <v>5</v>
      </c>
      <c r="C2347" s="38">
        <f t="shared" si="4426"/>
        <v>17</v>
      </c>
      <c r="E2347" s="38">
        <f t="shared" ref="E2347" si="4508">plan_id</f>
        <v>1536</v>
      </c>
      <c r="F2347" s="38">
        <f t="shared" ca="1" si="4484"/>
        <v>2003</v>
      </c>
      <c r="G2347" s="38">
        <f t="shared" ref="G2347" ca="1" si="4509">VLOOKUP(INDIRECT(CHAR(39)&amp;$A2347&amp;CHAR(39)&amp;"!r2c"&amp;$C2347,0),variables,2,0)</f>
        <v>10993</v>
      </c>
      <c r="H2347" s="4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479500000</v>
      </c>
    </row>
    <row r="2348" spans="1:8" x14ac:dyDescent="0.3">
      <c r="A2348" s="38" t="s">
        <v>290</v>
      </c>
      <c r="B2348" s="38">
        <f t="shared" si="4425"/>
        <v>5</v>
      </c>
      <c r="C2348" s="38">
        <f t="shared" si="4426"/>
        <v>18</v>
      </c>
      <c r="E2348" s="38">
        <f t="shared" ref="E2348" si="4510">plan_id</f>
        <v>1536</v>
      </c>
      <c r="F2348" s="38">
        <f t="shared" ca="1" si="4484"/>
        <v>2003</v>
      </c>
      <c r="G2348" s="38">
        <f t="shared" ref="G2348" ca="1" si="4511">VLOOKUP(INDIRECT(CHAR(39)&amp;$A2348&amp;CHAR(39)&amp;"!r2c"&amp;$C2348,0),variables,2,0)</f>
        <v>11005</v>
      </c>
      <c r="H2348" s="4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38" t="s">
        <v>290</v>
      </c>
      <c r="B2349" s="38">
        <f t="shared" si="4425"/>
        <v>5</v>
      </c>
      <c r="C2349" s="38">
        <f t="shared" si="4426"/>
        <v>19</v>
      </c>
      <c r="E2349" s="38">
        <f t="shared" ref="E2349" si="4512">plan_id</f>
        <v>1536</v>
      </c>
      <c r="F2349" s="38">
        <f t="shared" ca="1" si="4484"/>
        <v>2003</v>
      </c>
      <c r="G2349" s="38">
        <f t="shared" ref="G2349" ca="1" si="4513">VLOOKUP(INDIRECT(CHAR(39)&amp;$A2349&amp;CHAR(39)&amp;"!r2c"&amp;$C2349,0),variables,2,0)</f>
        <v>10988</v>
      </c>
      <c r="H2349" s="4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4.305367049009385E-2</v>
      </c>
    </row>
    <row r="2350" spans="1:8" x14ac:dyDescent="0.3">
      <c r="A2350" s="38" t="s">
        <v>290</v>
      </c>
      <c r="B2350" s="38">
        <f t="shared" si="4425"/>
        <v>5</v>
      </c>
      <c r="C2350" s="38">
        <f t="shared" si="4426"/>
        <v>20</v>
      </c>
      <c r="E2350" s="38">
        <f t="shared" ref="E2350" si="4514">plan_id</f>
        <v>1536</v>
      </c>
      <c r="F2350" s="38">
        <f t="shared" ca="1" si="4484"/>
        <v>2003</v>
      </c>
      <c r="G2350" s="38">
        <f t="shared" ref="G2350" ca="1" si="4515">VLOOKUP(INDIRECT(CHAR(39)&amp;$A2350&amp;CHAR(39)&amp;"!r2c"&amp;$C2350,0),variables,2,0)</f>
        <v>10996</v>
      </c>
      <c r="H2350" s="4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1092838721</v>
      </c>
    </row>
    <row r="2351" spans="1:8" x14ac:dyDescent="0.3">
      <c r="A2351" s="38" t="s">
        <v>290</v>
      </c>
      <c r="B2351" s="38">
        <f t="shared" si="4425"/>
        <v>5</v>
      </c>
      <c r="C2351" s="38">
        <f t="shared" si="4426"/>
        <v>21</v>
      </c>
      <c r="E2351" s="38">
        <f t="shared" ref="E2351" si="4516">plan_id</f>
        <v>1536</v>
      </c>
      <c r="F2351" s="38">
        <f t="shared" ca="1" si="4484"/>
        <v>2003</v>
      </c>
      <c r="G2351" s="38">
        <f t="shared" ref="G2351" ca="1" si="4517">VLOOKUP(INDIRECT(CHAR(39)&amp;$A2351&amp;CHAR(39)&amp;"!r2c"&amp;$C2351,0),variables,2,0)</f>
        <v>10997</v>
      </c>
      <c r="H2351" s="4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0.91927887028936739</v>
      </c>
    </row>
    <row r="2352" spans="1:8" x14ac:dyDescent="0.3">
      <c r="A2352" s="38" t="s">
        <v>290</v>
      </c>
      <c r="B2352" s="38">
        <f t="shared" si="4425"/>
        <v>5</v>
      </c>
      <c r="C2352" s="38">
        <f t="shared" si="4426"/>
        <v>22</v>
      </c>
      <c r="E2352" s="38">
        <f t="shared" ref="E2352" si="4518">plan_id</f>
        <v>1536</v>
      </c>
      <c r="F2352" s="38">
        <f t="shared" ca="1" si="4484"/>
        <v>2003</v>
      </c>
      <c r="G2352" s="38">
        <f t="shared" ref="G2352" ca="1" si="4519">VLOOKUP(INDIRECT(CHAR(39)&amp;$A2352&amp;CHAR(39)&amp;"!r2c"&amp;$C2352,0),variables,2,0)</f>
        <v>10980</v>
      </c>
      <c r="H2352" s="4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8" t="s">
        <v>290</v>
      </c>
      <c r="B2353" s="38">
        <f t="shared" si="4425"/>
        <v>5</v>
      </c>
      <c r="C2353" s="38">
        <f t="shared" si="4426"/>
        <v>23</v>
      </c>
      <c r="E2353" s="38">
        <f t="shared" ref="E2353" si="4520">plan_id</f>
        <v>1536</v>
      </c>
      <c r="F2353" s="38">
        <f t="shared" ca="1" si="4484"/>
        <v>2003</v>
      </c>
      <c r="G2353" s="38">
        <f t="shared" ref="G2353" ca="1" si="4521">VLOOKUP(INDIRECT(CHAR(39)&amp;$A2353&amp;CHAR(39)&amp;"!r2c"&amp;$C2353,0),variables,2,0)</f>
        <v>10981</v>
      </c>
      <c r="H2353" s="4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8" t="s">
        <v>290</v>
      </c>
      <c r="B2354" s="38">
        <f t="shared" si="4425"/>
        <v>5</v>
      </c>
      <c r="C2354" s="38">
        <f t="shared" si="4426"/>
        <v>24</v>
      </c>
      <c r="E2354" s="38">
        <f t="shared" ref="E2354" si="4522">plan_id</f>
        <v>1536</v>
      </c>
      <c r="F2354" s="38">
        <f t="shared" ca="1" si="4484"/>
        <v>2003</v>
      </c>
      <c r="G2354" s="38">
        <f t="shared" ref="G2354" ca="1" si="4523">VLOOKUP(INDIRECT(CHAR(39)&amp;$A2354&amp;CHAR(39)&amp;"!r2c"&amp;$C2354,0),variables,2,0)</f>
        <v>10998</v>
      </c>
      <c r="H2354" s="4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38" t="s">
        <v>290</v>
      </c>
      <c r="B2355" s="38">
        <f t="shared" si="4425"/>
        <v>5</v>
      </c>
      <c r="C2355" s="38">
        <f t="shared" si="4426"/>
        <v>25</v>
      </c>
      <c r="E2355" s="38">
        <f t="shared" ref="E2355" si="4524">plan_id</f>
        <v>1536</v>
      </c>
      <c r="F2355" s="38">
        <f t="shared" ca="1" si="4484"/>
        <v>2003</v>
      </c>
      <c r="G2355" s="38">
        <f t="shared" ref="G2355" ca="1" si="4525">VLOOKUP(INDIRECT(CHAR(39)&amp;$A2355&amp;CHAR(39)&amp;"!r2c"&amp;$C2355,0),variables,2,0)</f>
        <v>10999</v>
      </c>
      <c r="H2355" s="4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43733098</v>
      </c>
    </row>
    <row r="2356" spans="1:8" x14ac:dyDescent="0.3">
      <c r="A2356" s="38" t="s">
        <v>290</v>
      </c>
      <c r="B2356" s="38">
        <f t="shared" si="4425"/>
        <v>5</v>
      </c>
      <c r="C2356" s="38">
        <f t="shared" si="4426"/>
        <v>26</v>
      </c>
      <c r="E2356" s="38">
        <f t="shared" ref="E2356" si="4526">plan_id</f>
        <v>1536</v>
      </c>
      <c r="F2356" s="38">
        <f t="shared" ca="1" si="4484"/>
        <v>2003</v>
      </c>
      <c r="G2356" s="38">
        <f t="shared" ref="G2356" ca="1" si="4527">VLOOKUP(INDIRECT(CHAR(39)&amp;$A2356&amp;CHAR(39)&amp;"!r2c"&amp;$C2356,0),variables,2,0)</f>
        <v>11000</v>
      </c>
      <c r="H2356" s="4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2672201</v>
      </c>
    </row>
    <row r="2357" spans="1:8" x14ac:dyDescent="0.3">
      <c r="A2357" s="38" t="s">
        <v>290</v>
      </c>
      <c r="B2357" s="38">
        <f t="shared" si="4425"/>
        <v>5</v>
      </c>
      <c r="C2357" s="38">
        <f t="shared" si="4426"/>
        <v>27</v>
      </c>
      <c r="E2357" s="38">
        <f t="shared" ref="E2357" si="4528">plan_id</f>
        <v>1536</v>
      </c>
      <c r="F2357" s="38">
        <f t="shared" ca="1" si="4484"/>
        <v>2003</v>
      </c>
      <c r="G2357" s="38">
        <f t="shared" ref="G2357" ca="1" si="4529">VLOOKUP(INDIRECT(CHAR(39)&amp;$A2357&amp;CHAR(39)&amp;"!r2c"&amp;$C2357,0),variables,2,0)</f>
        <v>11001</v>
      </c>
      <c r="H2357" s="4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1068803</v>
      </c>
    </row>
    <row r="2358" spans="1:8" x14ac:dyDescent="0.3">
      <c r="A2358" s="38" t="s">
        <v>290</v>
      </c>
      <c r="B2358" s="38">
        <f t="shared" si="4425"/>
        <v>5</v>
      </c>
      <c r="C2358" s="38">
        <f t="shared" si="4426"/>
        <v>28</v>
      </c>
      <c r="E2358" s="38">
        <f t="shared" ref="E2358" si="4530">plan_id</f>
        <v>1536</v>
      </c>
      <c r="F2358" s="38">
        <f t="shared" ca="1" si="4484"/>
        <v>2003</v>
      </c>
      <c r="G2358" s="38">
        <f t="shared" ref="G2358" ca="1" si="4531">VLOOKUP(INDIRECT(CHAR(39)&amp;$A2358&amp;CHAR(39)&amp;"!r2c"&amp;$C2358,0),variables,2,0)</f>
        <v>11002</v>
      </c>
      <c r="H2358" s="4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55890</v>
      </c>
    </row>
    <row r="2359" spans="1:8" x14ac:dyDescent="0.3">
      <c r="A2359" s="38" t="s">
        <v>290</v>
      </c>
      <c r="B2359" s="38">
        <f t="shared" si="4425"/>
        <v>5</v>
      </c>
      <c r="C2359" s="38">
        <f t="shared" si="4426"/>
        <v>29</v>
      </c>
      <c r="E2359" s="38">
        <f t="shared" ref="E2359" si="4532">plan_id</f>
        <v>1536</v>
      </c>
      <c r="F2359" s="38">
        <f t="shared" ca="1" si="4484"/>
        <v>2003</v>
      </c>
      <c r="G2359" s="38">
        <f t="shared" ref="G2359" ca="1" si="4533">VLOOKUP(INDIRECT(CHAR(39)&amp;$A2359&amp;CHAR(39)&amp;"!r2c"&amp;$C2359,0),variables,2,0)</f>
        <v>11003</v>
      </c>
      <c r="H2359" s="4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47529992</v>
      </c>
    </row>
    <row r="2360" spans="1:8" x14ac:dyDescent="0.3">
      <c r="A2360" s="38" t="s">
        <v>290</v>
      </c>
      <c r="B2360" s="38">
        <f t="shared" si="4425"/>
        <v>6</v>
      </c>
      <c r="C2360" s="38">
        <f t="shared" si="4426"/>
        <v>3</v>
      </c>
      <c r="E2360" s="38">
        <f t="shared" ref="E2360" si="4534">plan_id</f>
        <v>1536</v>
      </c>
      <c r="F2360" s="38">
        <f t="shared" ca="1" si="4484"/>
        <v>2004</v>
      </c>
      <c r="G2360" s="38">
        <f t="shared" ref="G2360" ca="1" si="4535">VLOOKUP(INDIRECT(CHAR(39)&amp;$A2360&amp;CHAR(39)&amp;"!r2c"&amp;$C2360,0),variables,2,0)</f>
        <v>10982</v>
      </c>
      <c r="H2360" s="4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38" t="s">
        <v>290</v>
      </c>
      <c r="B2361" s="38">
        <f t="shared" si="4425"/>
        <v>6</v>
      </c>
      <c r="C2361" s="38">
        <f t="shared" si="4426"/>
        <v>4</v>
      </c>
      <c r="E2361" s="38">
        <f t="shared" ref="E2361" si="4536">plan_id</f>
        <v>1536</v>
      </c>
      <c r="F2361" s="38">
        <f t="shared" ca="1" si="4484"/>
        <v>2004</v>
      </c>
      <c r="G2361" s="38">
        <f t="shared" ref="G2361" ca="1" si="4537">VLOOKUP(INDIRECT(CHAR(39)&amp;$A2361&amp;CHAR(39)&amp;"!r2c"&amp;$C2361,0),variables,2,0)</f>
        <v>10984</v>
      </c>
      <c r="H2361" s="4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26704376</v>
      </c>
    </row>
    <row r="2362" spans="1:8" x14ac:dyDescent="0.3">
      <c r="A2362" s="38" t="s">
        <v>290</v>
      </c>
      <c r="B2362" s="38">
        <f t="shared" si="4425"/>
        <v>6</v>
      </c>
      <c r="C2362" s="38">
        <f t="shared" si="4426"/>
        <v>5</v>
      </c>
      <c r="E2362" s="38">
        <f t="shared" ref="E2362" si="4538">plan_id</f>
        <v>1536</v>
      </c>
      <c r="F2362" s="38">
        <f t="shared" ca="1" si="4484"/>
        <v>2004</v>
      </c>
      <c r="G2362" s="38">
        <f t="shared" ref="G2362" ca="1" si="4539">VLOOKUP(INDIRECT(CHAR(39)&amp;$A2362&amp;CHAR(39)&amp;"!r2c"&amp;$C2362,0),variables,2,0)</f>
        <v>10985</v>
      </c>
      <c r="H2362" s="4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19761238.239999998</v>
      </c>
    </row>
    <row r="2363" spans="1:8" x14ac:dyDescent="0.3">
      <c r="A2363" s="38" t="s">
        <v>290</v>
      </c>
      <c r="B2363" s="38">
        <f t="shared" si="4425"/>
        <v>6</v>
      </c>
      <c r="C2363" s="38">
        <f t="shared" si="4426"/>
        <v>6</v>
      </c>
      <c r="E2363" s="38">
        <f t="shared" ref="E2363" si="4540">plan_id</f>
        <v>1536</v>
      </c>
      <c r="F2363" s="38">
        <f t="shared" ca="1" si="4484"/>
        <v>2004</v>
      </c>
      <c r="G2363" s="38">
        <f t="shared" ref="G2363" ca="1" si="4541">VLOOKUP(INDIRECT(CHAR(39)&amp;$A2363&amp;CHAR(39)&amp;"!r2c"&amp;$C2363,0),variables,2,0)</f>
        <v>10986</v>
      </c>
      <c r="H2363" s="4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6943137.7600000016</v>
      </c>
    </row>
    <row r="2364" spans="1:8" x14ac:dyDescent="0.3">
      <c r="A2364" s="38" t="s">
        <v>290</v>
      </c>
      <c r="B2364" s="38">
        <f t="shared" si="4425"/>
        <v>6</v>
      </c>
      <c r="C2364" s="38">
        <f t="shared" si="4426"/>
        <v>7</v>
      </c>
      <c r="E2364" s="38">
        <f t="shared" ref="E2364" si="4542">plan_id</f>
        <v>1536</v>
      </c>
      <c r="F2364" s="38">
        <f t="shared" ca="1" si="4484"/>
        <v>2004</v>
      </c>
      <c r="G2364" s="38">
        <f t="shared" ref="G2364" ca="1" si="4543">VLOOKUP(INDIRECT(CHAR(39)&amp;$A2364&amp;CHAR(39)&amp;"!r2c"&amp;$C2364,0),variables,2,0)</f>
        <v>10974</v>
      </c>
      <c r="H2364" s="4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8" t="s">
        <v>290</v>
      </c>
      <c r="B2365" s="38">
        <f t="shared" si="4425"/>
        <v>6</v>
      </c>
      <c r="C2365" s="38">
        <f t="shared" si="4426"/>
        <v>8</v>
      </c>
      <c r="E2365" s="38">
        <f t="shared" ref="E2365" si="4544">plan_id</f>
        <v>1536</v>
      </c>
      <c r="F2365" s="38">
        <f t="shared" ca="1" si="4484"/>
        <v>2004</v>
      </c>
      <c r="G2365" s="38">
        <f t="shared" ref="G2365" ca="1" si="4545">VLOOKUP(INDIRECT(CHAR(39)&amp;$A2365&amp;CHAR(39)&amp;"!r2c"&amp;$C2365,0),variables,2,0)</f>
        <v>10987</v>
      </c>
      <c r="H2365" s="4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0.74</v>
      </c>
    </row>
    <row r="2366" spans="1:8" x14ac:dyDescent="0.3">
      <c r="A2366" s="38" t="s">
        <v>290</v>
      </c>
      <c r="B2366" s="38">
        <f t="shared" si="4425"/>
        <v>6</v>
      </c>
      <c r="C2366" s="38">
        <f t="shared" si="4426"/>
        <v>9</v>
      </c>
      <c r="E2366" s="38">
        <f t="shared" ref="E2366" si="4546">plan_id</f>
        <v>1536</v>
      </c>
      <c r="F2366" s="38">
        <f t="shared" ca="1" si="4484"/>
        <v>2004</v>
      </c>
      <c r="G2366" s="38">
        <f t="shared" ref="G2366" ca="1" si="4547">VLOOKUP(INDIRECT(CHAR(39)&amp;$A2366&amp;CHAR(39)&amp;"!r2c"&amp;$C2366,0),variables,2,0)</f>
        <v>10885</v>
      </c>
      <c r="H2366" s="4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38" t="s">
        <v>290</v>
      </c>
      <c r="B2367" s="38">
        <f t="shared" si="4425"/>
        <v>6</v>
      </c>
      <c r="C2367" s="38">
        <f t="shared" si="4426"/>
        <v>10</v>
      </c>
      <c r="E2367" s="38">
        <f t="shared" ref="E2367" si="4548">plan_id</f>
        <v>1536</v>
      </c>
      <c r="F2367" s="38">
        <f t="shared" ca="1" si="4484"/>
        <v>2004</v>
      </c>
      <c r="G2367" s="38">
        <f t="shared" ref="G2367" ca="1" si="4549">VLOOKUP(INDIRECT(CHAR(39)&amp;$A2367&amp;CHAR(39)&amp;"!r2c"&amp;$C2367,0),variables,2,0)</f>
        <v>10886</v>
      </c>
      <c r="H2367" s="41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38" t="s">
        <v>290</v>
      </c>
      <c r="B2368" s="38">
        <f t="shared" si="4425"/>
        <v>6</v>
      </c>
      <c r="C2368" s="38">
        <f t="shared" si="4426"/>
        <v>11</v>
      </c>
      <c r="E2368" s="38">
        <f t="shared" ref="E2368" si="4550">plan_id</f>
        <v>1536</v>
      </c>
      <c r="F2368" s="38">
        <f t="shared" ca="1" si="4484"/>
        <v>2004</v>
      </c>
      <c r="G2368" s="38">
        <f t="shared" ref="G2368" ca="1" si="4551">VLOOKUP(INDIRECT(CHAR(39)&amp;$A2368&amp;CHAR(39)&amp;"!r2c"&amp;$C2368,0),variables,2,0)</f>
        <v>10887</v>
      </c>
      <c r="H2368" s="4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38" t="s">
        <v>290</v>
      </c>
      <c r="B2369" s="38">
        <f t="shared" si="4425"/>
        <v>6</v>
      </c>
      <c r="C2369" s="38">
        <f t="shared" si="4426"/>
        <v>12</v>
      </c>
      <c r="E2369" s="38">
        <f t="shared" ref="E2369" si="4552">plan_id</f>
        <v>1536</v>
      </c>
      <c r="F2369" s="38">
        <f t="shared" ca="1" si="4484"/>
        <v>2004</v>
      </c>
      <c r="G2369" s="38">
        <f t="shared" ref="G2369" ca="1" si="4553">VLOOKUP(INDIRECT(CHAR(39)&amp;$A2369&amp;CHAR(39)&amp;"!r2c"&amp;$C2369,0),variables,2,0)</f>
        <v>10883</v>
      </c>
      <c r="H2369" s="4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38" t="s">
        <v>290</v>
      </c>
      <c r="B2370" s="38">
        <f t="shared" si="4425"/>
        <v>6</v>
      </c>
      <c r="C2370" s="38">
        <f t="shared" si="4426"/>
        <v>13</v>
      </c>
      <c r="E2370" s="38">
        <f t="shared" ref="E2370" si="4554">plan_id</f>
        <v>1536</v>
      </c>
      <c r="F2370" s="38">
        <f t="shared" ca="1" si="4484"/>
        <v>2004</v>
      </c>
      <c r="G2370" s="38">
        <f t="shared" ref="G2370" ca="1" si="4555">VLOOKUP(INDIRECT(CHAR(39)&amp;$A2370&amp;CHAR(39)&amp;"!r2c"&amp;$C2370,0),variables,2,0)</f>
        <v>10989</v>
      </c>
      <c r="H2370" s="4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1196500000</v>
      </c>
    </row>
    <row r="2371" spans="1:8" x14ac:dyDescent="0.3">
      <c r="A2371" s="38" t="s">
        <v>290</v>
      </c>
      <c r="B2371" s="38">
        <f t="shared" ref="B2371:B2434" si="4556">B2344+1</f>
        <v>6</v>
      </c>
      <c r="C2371" s="38">
        <f t="shared" ref="C2371:C2434" si="4557">C2344</f>
        <v>14</v>
      </c>
      <c r="E2371" s="38">
        <f t="shared" ref="E2371" si="4558">plan_id</f>
        <v>1536</v>
      </c>
      <c r="F2371" s="38">
        <f t="shared" ca="1" si="4484"/>
        <v>2004</v>
      </c>
      <c r="G2371" s="38">
        <f t="shared" ref="G2371" ca="1" si="4559">VLOOKUP(INDIRECT(CHAR(39)&amp;$A2371&amp;CHAR(39)&amp;"!r2c"&amp;$C2371,0),variables,2,0)</f>
        <v>10990</v>
      </c>
      <c r="H2371" s="4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1272900000</v>
      </c>
    </row>
    <row r="2372" spans="1:8" x14ac:dyDescent="0.3">
      <c r="A2372" s="38" t="s">
        <v>290</v>
      </c>
      <c r="B2372" s="38">
        <f t="shared" si="4556"/>
        <v>6</v>
      </c>
      <c r="C2372" s="38">
        <f t="shared" si="4557"/>
        <v>15</v>
      </c>
      <c r="E2372" s="38">
        <f t="shared" ref="E2372" si="4560">plan_id</f>
        <v>1536</v>
      </c>
      <c r="F2372" s="38">
        <f t="shared" ca="1" si="4484"/>
        <v>2004</v>
      </c>
      <c r="G2372" s="38">
        <f t="shared" ref="G2372" ca="1" si="4561">VLOOKUP(INDIRECT(CHAR(39)&amp;$A2372&amp;CHAR(39)&amp;"!r2c"&amp;$C2372,0),variables,2,0)</f>
        <v>10991</v>
      </c>
      <c r="H2372" s="4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76400000</v>
      </c>
    </row>
    <row r="2373" spans="1:8" x14ac:dyDescent="0.3">
      <c r="A2373" s="38" t="s">
        <v>290</v>
      </c>
      <c r="B2373" s="38">
        <f t="shared" si="4556"/>
        <v>6</v>
      </c>
      <c r="C2373" s="38">
        <f t="shared" si="4557"/>
        <v>16</v>
      </c>
      <c r="E2373" s="38">
        <f t="shared" ref="E2373" si="4562">plan_id</f>
        <v>1536</v>
      </c>
      <c r="F2373" s="38">
        <f t="shared" ca="1" si="4484"/>
        <v>2004</v>
      </c>
      <c r="G2373" s="38">
        <f t="shared" ref="G2373" ca="1" si="4563">VLOOKUP(INDIRECT(CHAR(39)&amp;$A2373&amp;CHAR(39)&amp;"!r2c"&amp;$C2373,0),variables,2,0)</f>
        <v>10992</v>
      </c>
      <c r="H2373" s="4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0.94</v>
      </c>
    </row>
    <row r="2374" spans="1:8" x14ac:dyDescent="0.3">
      <c r="A2374" s="38" t="s">
        <v>290</v>
      </c>
      <c r="B2374" s="38">
        <f t="shared" si="4556"/>
        <v>6</v>
      </c>
      <c r="C2374" s="38">
        <f t="shared" si="4557"/>
        <v>17</v>
      </c>
      <c r="E2374" s="38">
        <f t="shared" ref="E2374" si="4564">plan_id</f>
        <v>1536</v>
      </c>
      <c r="F2374" s="38">
        <f t="shared" ca="1" si="4484"/>
        <v>2004</v>
      </c>
      <c r="G2374" s="38">
        <f t="shared" ref="G2374" ca="1" si="4565">VLOOKUP(INDIRECT(CHAR(39)&amp;$A2374&amp;CHAR(39)&amp;"!r2c"&amp;$C2374,0),variables,2,0)</f>
        <v>10993</v>
      </c>
      <c r="H2374" s="4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501000000</v>
      </c>
    </row>
    <row r="2375" spans="1:8" x14ac:dyDescent="0.3">
      <c r="A2375" s="38" t="s">
        <v>290</v>
      </c>
      <c r="B2375" s="38">
        <f t="shared" si="4556"/>
        <v>6</v>
      </c>
      <c r="C2375" s="38">
        <f t="shared" si="4557"/>
        <v>18</v>
      </c>
      <c r="E2375" s="38">
        <f t="shared" ref="E2375" si="4566">plan_id</f>
        <v>1536</v>
      </c>
      <c r="F2375" s="38">
        <f t="shared" ca="1" si="4484"/>
        <v>2004</v>
      </c>
      <c r="G2375" s="38">
        <f t="shared" ref="G2375" ca="1" si="4567">VLOOKUP(INDIRECT(CHAR(39)&amp;$A2375&amp;CHAR(39)&amp;"!r2c"&amp;$C2375,0),variables,2,0)</f>
        <v>11005</v>
      </c>
      <c r="H2375" s="4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38" t="s">
        <v>290</v>
      </c>
      <c r="B2376" s="38">
        <f t="shared" si="4556"/>
        <v>6</v>
      </c>
      <c r="C2376" s="38">
        <f t="shared" si="4557"/>
        <v>19</v>
      </c>
      <c r="E2376" s="38">
        <f t="shared" ref="E2376" si="4568">plan_id</f>
        <v>1536</v>
      </c>
      <c r="F2376" s="38">
        <f t="shared" ca="1" si="4484"/>
        <v>2004</v>
      </c>
      <c r="G2376" s="38">
        <f t="shared" ref="G2376" ca="1" si="4569">VLOOKUP(INDIRECT(CHAR(39)&amp;$A2376&amp;CHAR(39)&amp;"!r2c"&amp;$C2376,0),variables,2,0)</f>
        <v>10988</v>
      </c>
      <c r="H2376" s="4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5.3302147704590817E-2</v>
      </c>
    </row>
    <row r="2377" spans="1:8" x14ac:dyDescent="0.3">
      <c r="A2377" s="38" t="s">
        <v>290</v>
      </c>
      <c r="B2377" s="38">
        <f t="shared" si="4556"/>
        <v>6</v>
      </c>
      <c r="C2377" s="38">
        <f t="shared" si="4557"/>
        <v>20</v>
      </c>
      <c r="E2377" s="38">
        <f t="shared" ref="E2377" si="4570">plan_id</f>
        <v>1536</v>
      </c>
      <c r="F2377" s="38">
        <f t="shared" ca="1" si="4484"/>
        <v>2004</v>
      </c>
      <c r="G2377" s="38">
        <f t="shared" ref="G2377" ca="1" si="4571">VLOOKUP(INDIRECT(CHAR(39)&amp;$A2377&amp;CHAR(39)&amp;"!r2c"&amp;$C2377,0),variables,2,0)</f>
        <v>10996</v>
      </c>
      <c r="H2377" s="4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1266962283</v>
      </c>
    </row>
    <row r="2378" spans="1:8" x14ac:dyDescent="0.3">
      <c r="A2378" s="38" t="s">
        <v>290</v>
      </c>
      <c r="B2378" s="38">
        <f t="shared" si="4556"/>
        <v>6</v>
      </c>
      <c r="C2378" s="38">
        <f t="shared" si="4557"/>
        <v>21</v>
      </c>
      <c r="E2378" s="38">
        <f t="shared" ref="E2378" si="4572">plan_id</f>
        <v>1536</v>
      </c>
      <c r="F2378" s="38">
        <f t="shared" ca="1" si="4484"/>
        <v>2004</v>
      </c>
      <c r="G2378" s="38">
        <f t="shared" ref="G2378" ca="1" si="4573">VLOOKUP(INDIRECT(CHAR(39)&amp;$A2378&amp;CHAR(39)&amp;"!r2c"&amp;$C2378,0),variables,2,0)</f>
        <v>10997</v>
      </c>
      <c r="H2378" s="4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0.99533528399717186</v>
      </c>
    </row>
    <row r="2379" spans="1:8" x14ac:dyDescent="0.3">
      <c r="A2379" s="38" t="s">
        <v>290</v>
      </c>
      <c r="B2379" s="38">
        <f t="shared" si="4556"/>
        <v>6</v>
      </c>
      <c r="C2379" s="38">
        <f t="shared" si="4557"/>
        <v>22</v>
      </c>
      <c r="E2379" s="38">
        <f t="shared" ref="E2379" si="4574">plan_id</f>
        <v>1536</v>
      </c>
      <c r="F2379" s="38">
        <f t="shared" ca="1" si="4484"/>
        <v>2004</v>
      </c>
      <c r="G2379" s="38">
        <f t="shared" ref="G2379" ca="1" si="4575">VLOOKUP(INDIRECT(CHAR(39)&amp;$A2379&amp;CHAR(39)&amp;"!r2c"&amp;$C2379,0),variables,2,0)</f>
        <v>10980</v>
      </c>
      <c r="H2379" s="4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8" t="s">
        <v>290</v>
      </c>
      <c r="B2380" s="38">
        <f t="shared" si="4556"/>
        <v>6</v>
      </c>
      <c r="C2380" s="38">
        <f t="shared" si="4557"/>
        <v>23</v>
      </c>
      <c r="E2380" s="38">
        <f t="shared" ref="E2380" si="4576">plan_id</f>
        <v>1536</v>
      </c>
      <c r="F2380" s="38">
        <f t="shared" ca="1" si="4484"/>
        <v>2004</v>
      </c>
      <c r="G2380" s="38">
        <f t="shared" ref="G2380" ca="1" si="4577">VLOOKUP(INDIRECT(CHAR(39)&amp;$A2380&amp;CHAR(39)&amp;"!r2c"&amp;$C2380,0),variables,2,0)</f>
        <v>10981</v>
      </c>
      <c r="H2380" s="4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8" t="s">
        <v>290</v>
      </c>
      <c r="B2381" s="38">
        <f t="shared" si="4556"/>
        <v>6</v>
      </c>
      <c r="C2381" s="38">
        <f t="shared" si="4557"/>
        <v>24</v>
      </c>
      <c r="E2381" s="38">
        <f t="shared" ref="E2381" si="4578">plan_id</f>
        <v>1536</v>
      </c>
      <c r="F2381" s="38">
        <f t="shared" ca="1" si="4484"/>
        <v>2004</v>
      </c>
      <c r="G2381" s="38">
        <f t="shared" ref="G2381" ca="1" si="4579">VLOOKUP(INDIRECT(CHAR(39)&amp;$A2381&amp;CHAR(39)&amp;"!r2c"&amp;$C2381,0),variables,2,0)</f>
        <v>10998</v>
      </c>
      <c r="H2381" s="4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8" t="s">
        <v>290</v>
      </c>
      <c r="B2382" s="38">
        <f t="shared" si="4556"/>
        <v>6</v>
      </c>
      <c r="C2382" s="38">
        <f t="shared" si="4557"/>
        <v>25</v>
      </c>
      <c r="E2382" s="38">
        <f t="shared" ref="E2382" si="4580">plan_id</f>
        <v>1536</v>
      </c>
      <c r="F2382" s="38">
        <f t="shared" ca="1" si="4484"/>
        <v>2004</v>
      </c>
      <c r="G2382" s="38">
        <f t="shared" ref="G2382" ca="1" si="4581">VLOOKUP(INDIRECT(CHAR(39)&amp;$A2382&amp;CHAR(39)&amp;"!r2c"&amp;$C2382,0),variables,2,0)</f>
        <v>10999</v>
      </c>
      <c r="H2382" s="4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47515319</v>
      </c>
    </row>
    <row r="2383" spans="1:8" x14ac:dyDescent="0.3">
      <c r="A2383" s="38" t="s">
        <v>290</v>
      </c>
      <c r="B2383" s="38">
        <f t="shared" si="4556"/>
        <v>6</v>
      </c>
      <c r="C2383" s="38">
        <f t="shared" si="4557"/>
        <v>26</v>
      </c>
      <c r="E2383" s="38">
        <f t="shared" ref="E2383" si="4582">plan_id</f>
        <v>1536</v>
      </c>
      <c r="F2383" s="38">
        <f t="shared" ca="1" si="4484"/>
        <v>2004</v>
      </c>
      <c r="G2383" s="38">
        <f t="shared" ref="G2383" ca="1" si="4583">VLOOKUP(INDIRECT(CHAR(39)&amp;$A2383&amp;CHAR(39)&amp;"!r2c"&amp;$C2383,0),variables,2,0)</f>
        <v>11000</v>
      </c>
      <c r="H2383" s="4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3659450</v>
      </c>
    </row>
    <row r="2384" spans="1:8" x14ac:dyDescent="0.3">
      <c r="A2384" s="38" t="s">
        <v>290</v>
      </c>
      <c r="B2384" s="38">
        <f t="shared" si="4556"/>
        <v>6</v>
      </c>
      <c r="C2384" s="38">
        <f t="shared" si="4557"/>
        <v>27</v>
      </c>
      <c r="E2384" s="38">
        <f t="shared" ref="E2384" si="4584">plan_id</f>
        <v>1536</v>
      </c>
      <c r="F2384" s="38">
        <f t="shared" ca="1" si="4484"/>
        <v>2004</v>
      </c>
      <c r="G2384" s="38">
        <f t="shared" ref="G2384" ca="1" si="4585">VLOOKUP(INDIRECT(CHAR(39)&amp;$A2384&amp;CHAR(39)&amp;"!r2c"&amp;$C2384,0),variables,2,0)</f>
        <v>11001</v>
      </c>
      <c r="H2384" s="4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995879</v>
      </c>
    </row>
    <row r="2385" spans="1:8" x14ac:dyDescent="0.3">
      <c r="A2385" s="38" t="s">
        <v>290</v>
      </c>
      <c r="B2385" s="38">
        <f t="shared" si="4556"/>
        <v>6</v>
      </c>
      <c r="C2385" s="38">
        <f t="shared" si="4557"/>
        <v>28</v>
      </c>
      <c r="E2385" s="38">
        <f t="shared" ref="E2385" si="4586">plan_id</f>
        <v>1536</v>
      </c>
      <c r="F2385" s="38">
        <f t="shared" ca="1" si="4484"/>
        <v>2004</v>
      </c>
      <c r="G2385" s="38">
        <f t="shared" ref="G2385" ca="1" si="4587">VLOOKUP(INDIRECT(CHAR(39)&amp;$A2385&amp;CHAR(39)&amp;"!r2c"&amp;$C2385,0),variables,2,0)</f>
        <v>11002</v>
      </c>
      <c r="H2385" s="4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17587</v>
      </c>
    </row>
    <row r="2386" spans="1:8" x14ac:dyDescent="0.3">
      <c r="A2386" s="38" t="s">
        <v>290</v>
      </c>
      <c r="B2386" s="38">
        <f t="shared" si="4556"/>
        <v>6</v>
      </c>
      <c r="C2386" s="38">
        <f t="shared" si="4557"/>
        <v>29</v>
      </c>
      <c r="E2386" s="38">
        <f t="shared" ref="E2386" si="4588">plan_id</f>
        <v>1536</v>
      </c>
      <c r="F2386" s="38">
        <f t="shared" ca="1" si="4484"/>
        <v>2004</v>
      </c>
      <c r="G2386" s="38">
        <f t="shared" ref="G2386" ca="1" si="4589">VLOOKUP(INDIRECT(CHAR(39)&amp;$A2386&amp;CHAR(39)&amp;"!r2c"&amp;$C2386,0),variables,2,0)</f>
        <v>11003</v>
      </c>
      <c r="H2386" s="4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52188235</v>
      </c>
    </row>
    <row r="2387" spans="1:8" x14ac:dyDescent="0.3">
      <c r="A2387" s="38" t="s">
        <v>290</v>
      </c>
      <c r="B2387" s="38">
        <f t="shared" si="4556"/>
        <v>7</v>
      </c>
      <c r="C2387" s="38">
        <f t="shared" si="4557"/>
        <v>3</v>
      </c>
      <c r="E2387" s="38">
        <f t="shared" ref="E2387" si="4590">plan_id</f>
        <v>1536</v>
      </c>
      <c r="F2387" s="38">
        <f t="shared" ca="1" si="4484"/>
        <v>2005</v>
      </c>
      <c r="G2387" s="38">
        <f t="shared" ref="G2387" ca="1" si="4591">VLOOKUP(INDIRECT(CHAR(39)&amp;$A2387&amp;CHAR(39)&amp;"!r2c"&amp;$C2387,0),variables,2,0)</f>
        <v>10982</v>
      </c>
      <c r="H2387" s="4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38" t="s">
        <v>290</v>
      </c>
      <c r="B2388" s="38">
        <f t="shared" si="4556"/>
        <v>7</v>
      </c>
      <c r="C2388" s="38">
        <f t="shared" si="4557"/>
        <v>4</v>
      </c>
      <c r="E2388" s="38">
        <f t="shared" ref="E2388" si="4592">plan_id</f>
        <v>1536</v>
      </c>
      <c r="F2388" s="38">
        <f t="shared" ca="1" si="4484"/>
        <v>2005</v>
      </c>
      <c r="G2388" s="38">
        <f t="shared" ref="G2388" ca="1" si="4593">VLOOKUP(INDIRECT(CHAR(39)&amp;$A2388&amp;CHAR(39)&amp;"!r2c"&amp;$C2388,0),variables,2,0)</f>
        <v>10984</v>
      </c>
      <c r="H2388" s="4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31844577</v>
      </c>
    </row>
    <row r="2389" spans="1:8" x14ac:dyDescent="0.3">
      <c r="A2389" s="38" t="s">
        <v>290</v>
      </c>
      <c r="B2389" s="38">
        <f t="shared" si="4556"/>
        <v>7</v>
      </c>
      <c r="C2389" s="38">
        <f t="shared" si="4557"/>
        <v>5</v>
      </c>
      <c r="E2389" s="38">
        <f t="shared" ref="E2389" si="4594">plan_id</f>
        <v>1536</v>
      </c>
      <c r="F2389" s="38">
        <f t="shared" ca="1" si="4484"/>
        <v>2005</v>
      </c>
      <c r="G2389" s="38">
        <f t="shared" ref="G2389" ca="1" si="4595">VLOOKUP(INDIRECT(CHAR(39)&amp;$A2389&amp;CHAR(39)&amp;"!r2c"&amp;$C2389,0),variables,2,0)</f>
        <v>10985</v>
      </c>
      <c r="H2389" s="4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20698975.050000001</v>
      </c>
    </row>
    <row r="2390" spans="1:8" x14ac:dyDescent="0.3">
      <c r="A2390" s="38" t="s">
        <v>290</v>
      </c>
      <c r="B2390" s="38">
        <f t="shared" si="4556"/>
        <v>7</v>
      </c>
      <c r="C2390" s="38">
        <f t="shared" si="4557"/>
        <v>6</v>
      </c>
      <c r="E2390" s="38">
        <f t="shared" ref="E2390" si="4596">plan_id</f>
        <v>1536</v>
      </c>
      <c r="F2390" s="38">
        <f t="shared" ca="1" si="4484"/>
        <v>2005</v>
      </c>
      <c r="G2390" s="38">
        <f t="shared" ref="G2390" ca="1" si="4597">VLOOKUP(INDIRECT(CHAR(39)&amp;$A2390&amp;CHAR(39)&amp;"!r2c"&amp;$C2390,0),variables,2,0)</f>
        <v>10986</v>
      </c>
      <c r="H2390" s="4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11145601.949999999</v>
      </c>
    </row>
    <row r="2391" spans="1:8" x14ac:dyDescent="0.3">
      <c r="A2391" s="38" t="s">
        <v>290</v>
      </c>
      <c r="B2391" s="38">
        <f t="shared" si="4556"/>
        <v>7</v>
      </c>
      <c r="C2391" s="38">
        <f t="shared" si="4557"/>
        <v>7</v>
      </c>
      <c r="E2391" s="38">
        <f t="shared" ref="E2391" si="4598">plan_id</f>
        <v>1536</v>
      </c>
      <c r="F2391" s="38">
        <f t="shared" ca="1" si="4484"/>
        <v>2005</v>
      </c>
      <c r="G2391" s="38">
        <f t="shared" ref="G2391" ca="1" si="4599">VLOOKUP(INDIRECT(CHAR(39)&amp;$A2391&amp;CHAR(39)&amp;"!r2c"&amp;$C2391,0),variables,2,0)</f>
        <v>10974</v>
      </c>
      <c r="H2391" s="4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38" t="s">
        <v>290</v>
      </c>
      <c r="B2392" s="38">
        <f t="shared" si="4556"/>
        <v>7</v>
      </c>
      <c r="C2392" s="38">
        <f t="shared" si="4557"/>
        <v>8</v>
      </c>
      <c r="E2392" s="38">
        <f t="shared" ref="E2392" si="4600">plan_id</f>
        <v>1536</v>
      </c>
      <c r="F2392" s="38">
        <f t="shared" ca="1" si="4484"/>
        <v>2005</v>
      </c>
      <c r="G2392" s="38">
        <f t="shared" ref="G2392" ca="1" si="4601">VLOOKUP(INDIRECT(CHAR(39)&amp;$A2392&amp;CHAR(39)&amp;"!r2c"&amp;$C2392,0),variables,2,0)</f>
        <v>10987</v>
      </c>
      <c r="H2392" s="4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0.65</v>
      </c>
    </row>
    <row r="2393" spans="1:8" x14ac:dyDescent="0.3">
      <c r="A2393" s="38" t="s">
        <v>290</v>
      </c>
      <c r="B2393" s="38">
        <f t="shared" si="4556"/>
        <v>7</v>
      </c>
      <c r="C2393" s="38">
        <f t="shared" si="4557"/>
        <v>9</v>
      </c>
      <c r="E2393" s="38">
        <f t="shared" ref="E2393" si="4602">plan_id</f>
        <v>1536</v>
      </c>
      <c r="F2393" s="38">
        <f t="shared" ca="1" si="4484"/>
        <v>2005</v>
      </c>
      <c r="G2393" s="38">
        <f t="shared" ref="G2393" ca="1" si="4603">VLOOKUP(INDIRECT(CHAR(39)&amp;$A2393&amp;CHAR(39)&amp;"!r2c"&amp;$C2393,0),variables,2,0)</f>
        <v>10885</v>
      </c>
      <c r="H2393" s="4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38" t="s">
        <v>290</v>
      </c>
      <c r="B2394" s="38">
        <f t="shared" si="4556"/>
        <v>7</v>
      </c>
      <c r="C2394" s="38">
        <f t="shared" si="4557"/>
        <v>10</v>
      </c>
      <c r="E2394" s="38">
        <f t="shared" ref="E2394" si="4604">plan_id</f>
        <v>1536</v>
      </c>
      <c r="F2394" s="38">
        <f t="shared" ca="1" si="4484"/>
        <v>2005</v>
      </c>
      <c r="G2394" s="38">
        <f t="shared" ref="G2394" ca="1" si="4605">VLOOKUP(INDIRECT(CHAR(39)&amp;$A2394&amp;CHAR(39)&amp;"!r2c"&amp;$C2394,0),variables,2,0)</f>
        <v>10886</v>
      </c>
      <c r="H2394" s="41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38" t="s">
        <v>290</v>
      </c>
      <c r="B2395" s="38">
        <f t="shared" si="4556"/>
        <v>7</v>
      </c>
      <c r="C2395" s="38">
        <f t="shared" si="4557"/>
        <v>11</v>
      </c>
      <c r="E2395" s="38">
        <f t="shared" ref="E2395" si="4606">plan_id</f>
        <v>1536</v>
      </c>
      <c r="F2395" s="38">
        <f t="shared" ca="1" si="4484"/>
        <v>2005</v>
      </c>
      <c r="G2395" s="38">
        <f t="shared" ref="G2395" ca="1" si="4607">VLOOKUP(INDIRECT(CHAR(39)&amp;$A2395&amp;CHAR(39)&amp;"!r2c"&amp;$C2395,0),variables,2,0)</f>
        <v>10887</v>
      </c>
      <c r="H2395" s="41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38" t="s">
        <v>290</v>
      </c>
      <c r="B2396" s="38">
        <f t="shared" si="4556"/>
        <v>7</v>
      </c>
      <c r="C2396" s="38">
        <f t="shared" si="4557"/>
        <v>12</v>
      </c>
      <c r="E2396" s="38">
        <f t="shared" ref="E2396" si="4608">plan_id</f>
        <v>1536</v>
      </c>
      <c r="F2396" s="38">
        <f t="shared" ca="1" si="4484"/>
        <v>2005</v>
      </c>
      <c r="G2396" s="38">
        <f t="shared" ref="G2396" ca="1" si="4609">VLOOKUP(INDIRECT(CHAR(39)&amp;$A2396&amp;CHAR(39)&amp;"!r2c"&amp;$C2396,0),variables,2,0)</f>
        <v>10883</v>
      </c>
      <c r="H2396" s="41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38" t="s">
        <v>290</v>
      </c>
      <c r="B2397" s="38">
        <f t="shared" si="4556"/>
        <v>7</v>
      </c>
      <c r="C2397" s="38">
        <f t="shared" si="4557"/>
        <v>13</v>
      </c>
      <c r="E2397" s="38">
        <f t="shared" ref="E2397" si="4610">plan_id</f>
        <v>1536</v>
      </c>
      <c r="F2397" s="38">
        <f t="shared" ca="1" si="4484"/>
        <v>2005</v>
      </c>
      <c r="G2397" s="38">
        <f t="shared" ref="G2397" ca="1" si="4611">VLOOKUP(INDIRECT(CHAR(39)&amp;$A2397&amp;CHAR(39)&amp;"!r2c"&amp;$C2397,0),variables,2,0)</f>
        <v>10989</v>
      </c>
      <c r="H2397" s="4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1236100000</v>
      </c>
    </row>
    <row r="2398" spans="1:8" x14ac:dyDescent="0.3">
      <c r="A2398" s="38" t="s">
        <v>290</v>
      </c>
      <c r="B2398" s="38">
        <f t="shared" si="4556"/>
        <v>7</v>
      </c>
      <c r="C2398" s="38">
        <f t="shared" si="4557"/>
        <v>14</v>
      </c>
      <c r="E2398" s="38">
        <f t="shared" ref="E2398" si="4612">plan_id</f>
        <v>1536</v>
      </c>
      <c r="F2398" s="38">
        <f t="shared" ca="1" si="4484"/>
        <v>2005</v>
      </c>
      <c r="G2398" s="38">
        <f t="shared" ref="G2398" ca="1" si="4613">VLOOKUP(INDIRECT(CHAR(39)&amp;$A2398&amp;CHAR(39)&amp;"!r2c"&amp;$C2398,0),variables,2,0)</f>
        <v>10990</v>
      </c>
      <c r="H2398" s="4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1361200000</v>
      </c>
    </row>
    <row r="2399" spans="1:8" x14ac:dyDescent="0.3">
      <c r="A2399" s="38" t="s">
        <v>290</v>
      </c>
      <c r="B2399" s="38">
        <f t="shared" si="4556"/>
        <v>7</v>
      </c>
      <c r="C2399" s="38">
        <f t="shared" si="4557"/>
        <v>15</v>
      </c>
      <c r="E2399" s="38">
        <f t="shared" ref="E2399" si="4614">plan_id</f>
        <v>1536</v>
      </c>
      <c r="F2399" s="38">
        <f t="shared" ca="1" si="4484"/>
        <v>2005</v>
      </c>
      <c r="G2399" s="38">
        <f t="shared" ref="G2399" ca="1" si="4615">VLOOKUP(INDIRECT(CHAR(39)&amp;$A2399&amp;CHAR(39)&amp;"!r2c"&amp;$C2399,0),variables,2,0)</f>
        <v>10991</v>
      </c>
      <c r="H2399" s="4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125100000</v>
      </c>
    </row>
    <row r="2400" spans="1:8" x14ac:dyDescent="0.3">
      <c r="A2400" s="38" t="s">
        <v>290</v>
      </c>
      <c r="B2400" s="38">
        <f t="shared" si="4556"/>
        <v>7</v>
      </c>
      <c r="C2400" s="38">
        <f t="shared" si="4557"/>
        <v>16</v>
      </c>
      <c r="E2400" s="38">
        <f t="shared" ref="E2400" si="4616">plan_id</f>
        <v>1536</v>
      </c>
      <c r="F2400" s="38">
        <f t="shared" ca="1" si="4484"/>
        <v>2005</v>
      </c>
      <c r="G2400" s="38">
        <f t="shared" ref="G2400" ca="1" si="4617">VLOOKUP(INDIRECT(CHAR(39)&amp;$A2400&amp;CHAR(39)&amp;"!r2c"&amp;$C2400,0),variables,2,0)</f>
        <v>10992</v>
      </c>
      <c r="H2400" s="4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0.90800000000000003</v>
      </c>
    </row>
    <row r="2401" spans="1:8" x14ac:dyDescent="0.3">
      <c r="A2401" s="38" t="s">
        <v>290</v>
      </c>
      <c r="B2401" s="38">
        <f t="shared" si="4556"/>
        <v>7</v>
      </c>
      <c r="C2401" s="38">
        <f t="shared" si="4557"/>
        <v>17</v>
      </c>
      <c r="E2401" s="38">
        <f t="shared" ref="E2401" si="4618">plan_id</f>
        <v>1536</v>
      </c>
      <c r="F2401" s="38">
        <f t="shared" ca="1" si="4484"/>
        <v>2005</v>
      </c>
      <c r="G2401" s="38">
        <f t="shared" ref="G2401" ca="1" si="4619">VLOOKUP(INDIRECT(CHAR(39)&amp;$A2401&amp;CHAR(39)&amp;"!r2c"&amp;$C2401,0),variables,2,0)</f>
        <v>10993</v>
      </c>
      <c r="H2401" s="4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521100000</v>
      </c>
    </row>
    <row r="2402" spans="1:8" x14ac:dyDescent="0.3">
      <c r="A2402" s="38" t="s">
        <v>290</v>
      </c>
      <c r="B2402" s="38">
        <f t="shared" si="4556"/>
        <v>7</v>
      </c>
      <c r="C2402" s="38">
        <f t="shared" si="4557"/>
        <v>18</v>
      </c>
      <c r="E2402" s="38">
        <f t="shared" ref="E2402" si="4620">plan_id</f>
        <v>1536</v>
      </c>
      <c r="F2402" s="38">
        <f t="shared" ca="1" si="4484"/>
        <v>2005</v>
      </c>
      <c r="G2402" s="38">
        <f t="shared" ref="G2402" ca="1" si="4621">VLOOKUP(INDIRECT(CHAR(39)&amp;$A2402&amp;CHAR(39)&amp;"!r2c"&amp;$C2402,0),variables,2,0)</f>
        <v>11005</v>
      </c>
      <c r="H2402" s="4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38" t="s">
        <v>290</v>
      </c>
      <c r="B2403" s="38">
        <f t="shared" si="4556"/>
        <v>7</v>
      </c>
      <c r="C2403" s="38">
        <f t="shared" si="4557"/>
        <v>19</v>
      </c>
      <c r="E2403" s="38">
        <f t="shared" ref="E2403" si="4622">plan_id</f>
        <v>1536</v>
      </c>
      <c r="F2403" s="38">
        <f t="shared" ca="1" si="4484"/>
        <v>2005</v>
      </c>
      <c r="G2403" s="38">
        <f t="shared" ref="G2403" ca="1" si="4623">VLOOKUP(INDIRECT(CHAR(39)&amp;$A2403&amp;CHAR(39)&amp;"!r2c"&amp;$C2403,0),variables,2,0)</f>
        <v>10988</v>
      </c>
      <c r="H2403" s="4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6.1110299366724234E-2</v>
      </c>
    </row>
    <row r="2404" spans="1:8" x14ac:dyDescent="0.3">
      <c r="A2404" s="38" t="s">
        <v>290</v>
      </c>
      <c r="B2404" s="38">
        <f t="shared" si="4556"/>
        <v>7</v>
      </c>
      <c r="C2404" s="38">
        <f t="shared" si="4557"/>
        <v>20</v>
      </c>
      <c r="E2404" s="38">
        <f t="shared" ref="E2404" si="4624">plan_id</f>
        <v>1536</v>
      </c>
      <c r="F2404" s="38">
        <f t="shared" ca="1" si="4484"/>
        <v>2005</v>
      </c>
      <c r="G2404" s="38">
        <f t="shared" ref="G2404" ca="1" si="4625">VLOOKUP(INDIRECT(CHAR(39)&amp;$A2404&amp;CHAR(39)&amp;"!r2c"&amp;$C2404,0),variables,2,0)</f>
        <v>10996</v>
      </c>
      <c r="H2404" s="4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1433006393</v>
      </c>
    </row>
    <row r="2405" spans="1:8" x14ac:dyDescent="0.3">
      <c r="A2405" s="38" t="s">
        <v>290</v>
      </c>
      <c r="B2405" s="38">
        <f t="shared" si="4556"/>
        <v>7</v>
      </c>
      <c r="C2405" s="38">
        <f t="shared" si="4557"/>
        <v>21</v>
      </c>
      <c r="E2405" s="38">
        <f t="shared" ref="E2405" si="4626">plan_id</f>
        <v>1536</v>
      </c>
      <c r="F2405" s="38">
        <f t="shared" ca="1" si="4484"/>
        <v>2005</v>
      </c>
      <c r="G2405" s="38">
        <f t="shared" ref="G2405" ca="1" si="4627">VLOOKUP(INDIRECT(CHAR(39)&amp;$A2405&amp;CHAR(39)&amp;"!r2c"&amp;$C2405,0),variables,2,0)</f>
        <v>10997</v>
      </c>
      <c r="H2405" s="4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1.0527522722597709</v>
      </c>
    </row>
    <row r="2406" spans="1:8" x14ac:dyDescent="0.3">
      <c r="A2406" s="38" t="s">
        <v>290</v>
      </c>
      <c r="B2406" s="38">
        <f t="shared" si="4556"/>
        <v>7</v>
      </c>
      <c r="C2406" s="38">
        <f t="shared" si="4557"/>
        <v>22</v>
      </c>
      <c r="E2406" s="38">
        <f t="shared" ref="E2406" si="4628">plan_id</f>
        <v>1536</v>
      </c>
      <c r="F2406" s="38">
        <f t="shared" ca="1" si="4484"/>
        <v>2005</v>
      </c>
      <c r="G2406" s="38">
        <f t="shared" ref="G2406" ca="1" si="4629">VLOOKUP(INDIRECT(CHAR(39)&amp;$A2406&amp;CHAR(39)&amp;"!r2c"&amp;$C2406,0),variables,2,0)</f>
        <v>10980</v>
      </c>
      <c r="H2406" s="4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8" t="s">
        <v>290</v>
      </c>
      <c r="B2407" s="38">
        <f t="shared" si="4556"/>
        <v>7</v>
      </c>
      <c r="C2407" s="38">
        <f t="shared" si="4557"/>
        <v>23</v>
      </c>
      <c r="E2407" s="38">
        <f t="shared" ref="E2407" si="4630">plan_id</f>
        <v>1536</v>
      </c>
      <c r="F2407" s="38">
        <f t="shared" ca="1" si="4484"/>
        <v>2005</v>
      </c>
      <c r="G2407" s="38">
        <f t="shared" ref="G2407" ca="1" si="4631">VLOOKUP(INDIRECT(CHAR(39)&amp;$A2407&amp;CHAR(39)&amp;"!r2c"&amp;$C2407,0),variables,2,0)</f>
        <v>10981</v>
      </c>
      <c r="H2407" s="4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8" t="s">
        <v>290</v>
      </c>
      <c r="B2408" s="38">
        <f t="shared" si="4556"/>
        <v>7</v>
      </c>
      <c r="C2408" s="38">
        <f t="shared" si="4557"/>
        <v>24</v>
      </c>
      <c r="E2408" s="38">
        <f t="shared" ref="E2408" si="4632">plan_id</f>
        <v>1536</v>
      </c>
      <c r="F2408" s="38">
        <f t="shared" ca="1" si="4484"/>
        <v>2005</v>
      </c>
      <c r="G2408" s="38">
        <f t="shared" ref="G2408" ca="1" si="4633">VLOOKUP(INDIRECT(CHAR(39)&amp;$A2408&amp;CHAR(39)&amp;"!r2c"&amp;$C2408,0),variables,2,0)</f>
        <v>10998</v>
      </c>
      <c r="H2408" s="4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8" t="s">
        <v>290</v>
      </c>
      <c r="B2409" s="38">
        <f t="shared" si="4556"/>
        <v>7</v>
      </c>
      <c r="C2409" s="38">
        <f t="shared" si="4557"/>
        <v>25</v>
      </c>
      <c r="E2409" s="38">
        <f t="shared" ref="E2409" si="4634">plan_id</f>
        <v>1536</v>
      </c>
      <c r="F2409" s="38">
        <f t="shared" ca="1" si="4484"/>
        <v>2005</v>
      </c>
      <c r="G2409" s="38">
        <f t="shared" ref="G2409" ca="1" si="4635">VLOOKUP(INDIRECT(CHAR(39)&amp;$A2409&amp;CHAR(39)&amp;"!r2c"&amp;$C2409,0),variables,2,0)</f>
        <v>10999</v>
      </c>
      <c r="H2409" s="4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51286688</v>
      </c>
    </row>
    <row r="2410" spans="1:8" x14ac:dyDescent="0.3">
      <c r="A2410" s="38" t="s">
        <v>290</v>
      </c>
      <c r="B2410" s="38">
        <f t="shared" si="4556"/>
        <v>7</v>
      </c>
      <c r="C2410" s="38">
        <f t="shared" si="4557"/>
        <v>26</v>
      </c>
      <c r="E2410" s="38">
        <f t="shared" ref="E2410" si="4636">plan_id</f>
        <v>1536</v>
      </c>
      <c r="F2410" s="38">
        <f t="shared" ca="1" si="4484"/>
        <v>2005</v>
      </c>
      <c r="G2410" s="38">
        <f t="shared" ref="G2410" ca="1" si="4637">VLOOKUP(INDIRECT(CHAR(39)&amp;$A2410&amp;CHAR(39)&amp;"!r2c"&amp;$C2410,0),variables,2,0)</f>
        <v>11000</v>
      </c>
      <c r="H2410" s="4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4433294</v>
      </c>
    </row>
    <row r="2411" spans="1:8" x14ac:dyDescent="0.3">
      <c r="A2411" s="38" t="s">
        <v>290</v>
      </c>
      <c r="B2411" s="38">
        <f t="shared" si="4556"/>
        <v>7</v>
      </c>
      <c r="C2411" s="38">
        <f t="shared" si="4557"/>
        <v>27</v>
      </c>
      <c r="E2411" s="38">
        <f t="shared" ref="E2411" si="4638">plan_id</f>
        <v>1536</v>
      </c>
      <c r="F2411" s="38">
        <f t="shared" ca="1" si="4484"/>
        <v>2005</v>
      </c>
      <c r="G2411" s="38">
        <f t="shared" ref="G2411" ca="1" si="4639">VLOOKUP(INDIRECT(CHAR(39)&amp;$A2411&amp;CHAR(39)&amp;"!r2c"&amp;$C2411,0),variables,2,0)</f>
        <v>11001</v>
      </c>
      <c r="H2411" s="4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1072277</v>
      </c>
    </row>
    <row r="2412" spans="1:8" x14ac:dyDescent="0.3">
      <c r="A2412" s="38" t="s">
        <v>290</v>
      </c>
      <c r="B2412" s="38">
        <f t="shared" si="4556"/>
        <v>7</v>
      </c>
      <c r="C2412" s="38">
        <f t="shared" si="4557"/>
        <v>28</v>
      </c>
      <c r="E2412" s="38">
        <f t="shared" ref="E2412" si="4640">plan_id</f>
        <v>1536</v>
      </c>
      <c r="F2412" s="38">
        <f t="shared" ca="1" si="4484"/>
        <v>2005</v>
      </c>
      <c r="G2412" s="38">
        <f t="shared" ref="G2412" ca="1" si="4641">VLOOKUP(INDIRECT(CHAR(39)&amp;$A2412&amp;CHAR(39)&amp;"!r2c"&amp;$C2412,0),variables,2,0)</f>
        <v>11002</v>
      </c>
      <c r="H2412" s="4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21131</v>
      </c>
    </row>
    <row r="2413" spans="1:8" x14ac:dyDescent="0.3">
      <c r="A2413" s="38" t="s">
        <v>290</v>
      </c>
      <c r="B2413" s="38">
        <f t="shared" si="4556"/>
        <v>7</v>
      </c>
      <c r="C2413" s="38">
        <f t="shared" si="4557"/>
        <v>29</v>
      </c>
      <c r="E2413" s="38">
        <f t="shared" ref="E2413" si="4642">plan_id</f>
        <v>1536</v>
      </c>
      <c r="F2413" s="38">
        <f t="shared" ca="1" si="4484"/>
        <v>2005</v>
      </c>
      <c r="G2413" s="38">
        <f t="shared" ref="G2413" ca="1" si="4643">VLOOKUP(INDIRECT(CHAR(39)&amp;$A2413&amp;CHAR(39)&amp;"!r2c"&amp;$C2413,0),variables,2,0)</f>
        <v>11003</v>
      </c>
      <c r="H2413" s="4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56813390</v>
      </c>
    </row>
    <row r="2414" spans="1:8" x14ac:dyDescent="0.3">
      <c r="A2414" s="38" t="s">
        <v>290</v>
      </c>
      <c r="B2414" s="38">
        <f t="shared" si="4556"/>
        <v>8</v>
      </c>
      <c r="C2414" s="38">
        <f t="shared" si="4557"/>
        <v>3</v>
      </c>
      <c r="E2414" s="38">
        <f t="shared" ref="E2414" si="4644">plan_id</f>
        <v>1536</v>
      </c>
      <c r="F2414" s="38">
        <f t="shared" ca="1" si="4484"/>
        <v>2006</v>
      </c>
      <c r="G2414" s="38">
        <f t="shared" ref="G2414" ca="1" si="4645">VLOOKUP(INDIRECT(CHAR(39)&amp;$A2414&amp;CHAR(39)&amp;"!r2c"&amp;$C2414,0),variables,2,0)</f>
        <v>10982</v>
      </c>
      <c r="H2414" s="41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38" t="s">
        <v>290</v>
      </c>
      <c r="B2415" s="38">
        <f t="shared" si="4556"/>
        <v>8</v>
      </c>
      <c r="C2415" s="38">
        <f t="shared" si="4557"/>
        <v>4</v>
      </c>
      <c r="E2415" s="38">
        <f t="shared" ref="E2415" si="4646">plan_id</f>
        <v>1536</v>
      </c>
      <c r="F2415" s="38">
        <f t="shared" ca="1" si="4484"/>
        <v>2006</v>
      </c>
      <c r="G2415" s="38">
        <f t="shared" ref="G2415" ca="1" si="4647">VLOOKUP(INDIRECT(CHAR(39)&amp;$A2415&amp;CHAR(39)&amp;"!r2c"&amp;$C2415,0),variables,2,0)</f>
        <v>10984</v>
      </c>
      <c r="H2415" s="4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31906102</v>
      </c>
    </row>
    <row r="2416" spans="1:8" x14ac:dyDescent="0.3">
      <c r="A2416" s="38" t="s">
        <v>290</v>
      </c>
      <c r="B2416" s="38">
        <f t="shared" si="4556"/>
        <v>8</v>
      </c>
      <c r="C2416" s="38">
        <f t="shared" si="4557"/>
        <v>5</v>
      </c>
      <c r="E2416" s="38">
        <f t="shared" ref="E2416" si="4648">plan_id</f>
        <v>1536</v>
      </c>
      <c r="F2416" s="38">
        <f t="shared" ca="1" si="4484"/>
        <v>2006</v>
      </c>
      <c r="G2416" s="38">
        <f t="shared" ref="G2416" ca="1" si="4649">VLOOKUP(INDIRECT(CHAR(39)&amp;$A2416&amp;CHAR(39)&amp;"!r2c"&amp;$C2416,0),variables,2,0)</f>
        <v>10985</v>
      </c>
      <c r="H2416" s="4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22015210.379999999</v>
      </c>
    </row>
    <row r="2417" spans="1:8" x14ac:dyDescent="0.3">
      <c r="A2417" s="38" t="s">
        <v>290</v>
      </c>
      <c r="B2417" s="38">
        <f t="shared" si="4556"/>
        <v>8</v>
      </c>
      <c r="C2417" s="38">
        <f t="shared" si="4557"/>
        <v>6</v>
      </c>
      <c r="E2417" s="38">
        <f t="shared" ref="E2417" si="4650">plan_id</f>
        <v>1536</v>
      </c>
      <c r="F2417" s="38">
        <f t="shared" ca="1" si="4484"/>
        <v>2006</v>
      </c>
      <c r="G2417" s="38">
        <f t="shared" ref="G2417" ca="1" si="4651">VLOOKUP(INDIRECT(CHAR(39)&amp;$A2417&amp;CHAR(39)&amp;"!r2c"&amp;$C2417,0),variables,2,0)</f>
        <v>10986</v>
      </c>
      <c r="H2417" s="4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9890891.620000001</v>
      </c>
    </row>
    <row r="2418" spans="1:8" x14ac:dyDescent="0.3">
      <c r="A2418" s="38" t="s">
        <v>290</v>
      </c>
      <c r="B2418" s="38">
        <f t="shared" si="4556"/>
        <v>8</v>
      </c>
      <c r="C2418" s="38">
        <f t="shared" si="4557"/>
        <v>7</v>
      </c>
      <c r="E2418" s="38">
        <f t="shared" ref="E2418" si="4652">plan_id</f>
        <v>1536</v>
      </c>
      <c r="F2418" s="38">
        <f t="shared" ca="1" si="4484"/>
        <v>2006</v>
      </c>
      <c r="G2418" s="38">
        <f t="shared" ref="G2418" ca="1" si="4653">VLOOKUP(INDIRECT(CHAR(39)&amp;$A2418&amp;CHAR(39)&amp;"!r2c"&amp;$C2418,0),variables,2,0)</f>
        <v>10974</v>
      </c>
      <c r="H2418" s="41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38" t="s">
        <v>290</v>
      </c>
      <c r="B2419" s="38">
        <f t="shared" si="4556"/>
        <v>8</v>
      </c>
      <c r="C2419" s="38">
        <f t="shared" si="4557"/>
        <v>8</v>
      </c>
      <c r="E2419" s="38">
        <f t="shared" ref="E2419" si="4654">plan_id</f>
        <v>1536</v>
      </c>
      <c r="F2419" s="38">
        <f t="shared" ca="1" si="4484"/>
        <v>2006</v>
      </c>
      <c r="G2419" s="38">
        <f t="shared" ref="G2419" ca="1" si="4655">VLOOKUP(INDIRECT(CHAR(39)&amp;$A2419&amp;CHAR(39)&amp;"!r2c"&amp;$C2419,0),variables,2,0)</f>
        <v>10987</v>
      </c>
      <c r="H2419" s="4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0.69</v>
      </c>
    </row>
    <row r="2420" spans="1:8" x14ac:dyDescent="0.3">
      <c r="A2420" s="38" t="s">
        <v>290</v>
      </c>
      <c r="B2420" s="38">
        <f t="shared" si="4556"/>
        <v>8</v>
      </c>
      <c r="C2420" s="38">
        <f t="shared" si="4557"/>
        <v>9</v>
      </c>
      <c r="E2420" s="38">
        <f t="shared" ref="E2420" si="4656">plan_id</f>
        <v>1536</v>
      </c>
      <c r="F2420" s="38">
        <f t="shared" ca="1" si="4484"/>
        <v>2006</v>
      </c>
      <c r="G2420" s="38">
        <f t="shared" ref="G2420" ca="1" si="4657">VLOOKUP(INDIRECT(CHAR(39)&amp;$A2420&amp;CHAR(39)&amp;"!r2c"&amp;$C2420,0),variables,2,0)</f>
        <v>10885</v>
      </c>
      <c r="H2420" s="4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38" t="s">
        <v>290</v>
      </c>
      <c r="B2421" s="38">
        <f t="shared" si="4556"/>
        <v>8</v>
      </c>
      <c r="C2421" s="38">
        <f t="shared" si="4557"/>
        <v>10</v>
      </c>
      <c r="E2421" s="38">
        <f t="shared" ref="E2421" si="4658">plan_id</f>
        <v>1536</v>
      </c>
      <c r="F2421" s="38">
        <f t="shared" ca="1" si="4484"/>
        <v>2006</v>
      </c>
      <c r="G2421" s="38">
        <f t="shared" ref="G2421" ca="1" si="4659">VLOOKUP(INDIRECT(CHAR(39)&amp;$A2421&amp;CHAR(39)&amp;"!r2c"&amp;$C2421,0),variables,2,0)</f>
        <v>10886</v>
      </c>
      <c r="H2421" s="41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38" t="s">
        <v>290</v>
      </c>
      <c r="B2422" s="38">
        <f t="shared" si="4556"/>
        <v>8</v>
      </c>
      <c r="C2422" s="38">
        <f t="shared" si="4557"/>
        <v>11</v>
      </c>
      <c r="E2422" s="38">
        <f t="shared" ref="E2422" si="4660">plan_id</f>
        <v>1536</v>
      </c>
      <c r="F2422" s="38">
        <f t="shared" ca="1" si="4484"/>
        <v>2006</v>
      </c>
      <c r="G2422" s="38">
        <f t="shared" ref="G2422" ca="1" si="4661">VLOOKUP(INDIRECT(CHAR(39)&amp;$A2422&amp;CHAR(39)&amp;"!r2c"&amp;$C2422,0),variables,2,0)</f>
        <v>10887</v>
      </c>
      <c r="H2422" s="41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38" t="s">
        <v>290</v>
      </c>
      <c r="B2423" s="38">
        <f t="shared" si="4556"/>
        <v>8</v>
      </c>
      <c r="C2423" s="38">
        <f t="shared" si="4557"/>
        <v>12</v>
      </c>
      <c r="E2423" s="38">
        <f t="shared" ref="E2423" si="4662">plan_id</f>
        <v>1536</v>
      </c>
      <c r="F2423" s="38">
        <f t="shared" ca="1" si="4484"/>
        <v>2006</v>
      </c>
      <c r="G2423" s="38">
        <f t="shared" ref="G2423" ca="1" si="4663">VLOOKUP(INDIRECT(CHAR(39)&amp;$A2423&amp;CHAR(39)&amp;"!r2c"&amp;$C2423,0),variables,2,0)</f>
        <v>10883</v>
      </c>
      <c r="H2423" s="41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38" t="s">
        <v>290</v>
      </c>
      <c r="B2424" s="38">
        <f t="shared" si="4556"/>
        <v>8</v>
      </c>
      <c r="C2424" s="38">
        <f t="shared" si="4557"/>
        <v>13</v>
      </c>
      <c r="E2424" s="38">
        <f t="shared" ref="E2424" si="4664">plan_id</f>
        <v>1536</v>
      </c>
      <c r="F2424" s="38">
        <f t="shared" ca="1" si="4484"/>
        <v>2006</v>
      </c>
      <c r="G2424" s="38">
        <f t="shared" ref="G2424" ca="1" si="4665">VLOOKUP(INDIRECT(CHAR(39)&amp;$A2424&amp;CHAR(39)&amp;"!r2c"&amp;$C2424,0),variables,2,0)</f>
        <v>10989</v>
      </c>
      <c r="H2424" s="4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1314500000</v>
      </c>
    </row>
    <row r="2425" spans="1:8" x14ac:dyDescent="0.3">
      <c r="A2425" s="38" t="s">
        <v>290</v>
      </c>
      <c r="B2425" s="38">
        <f t="shared" si="4556"/>
        <v>8</v>
      </c>
      <c r="C2425" s="38">
        <f t="shared" si="4557"/>
        <v>14</v>
      </c>
      <c r="E2425" s="38">
        <f t="shared" ref="E2425" si="4666">plan_id</f>
        <v>1536</v>
      </c>
      <c r="F2425" s="38">
        <f t="shared" ca="1" si="4484"/>
        <v>2006</v>
      </c>
      <c r="G2425" s="38">
        <f t="shared" ref="G2425" ca="1" si="4667">VLOOKUP(INDIRECT(CHAR(39)&amp;$A2425&amp;CHAR(39)&amp;"!r2c"&amp;$C2425,0),variables,2,0)</f>
        <v>10990</v>
      </c>
      <c r="H2425" s="4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1480500000</v>
      </c>
    </row>
    <row r="2426" spans="1:8" x14ac:dyDescent="0.3">
      <c r="A2426" s="38" t="s">
        <v>290</v>
      </c>
      <c r="B2426" s="38">
        <f t="shared" si="4556"/>
        <v>8</v>
      </c>
      <c r="C2426" s="38">
        <f t="shared" si="4557"/>
        <v>15</v>
      </c>
      <c r="E2426" s="38">
        <f t="shared" ref="E2426" si="4668">plan_id</f>
        <v>1536</v>
      </c>
      <c r="F2426" s="38">
        <f t="shared" ca="1" si="4484"/>
        <v>2006</v>
      </c>
      <c r="G2426" s="38">
        <f t="shared" ref="G2426" ca="1" si="4669">VLOOKUP(INDIRECT(CHAR(39)&amp;$A2426&amp;CHAR(39)&amp;"!r2c"&amp;$C2426,0),variables,2,0)</f>
        <v>10991</v>
      </c>
      <c r="H2426" s="4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166000000</v>
      </c>
    </row>
    <row r="2427" spans="1:8" x14ac:dyDescent="0.3">
      <c r="A2427" s="38" t="s">
        <v>290</v>
      </c>
      <c r="B2427" s="38">
        <f t="shared" si="4556"/>
        <v>8</v>
      </c>
      <c r="C2427" s="38">
        <f t="shared" si="4557"/>
        <v>16</v>
      </c>
      <c r="E2427" s="38">
        <f t="shared" ref="E2427" si="4670">plan_id</f>
        <v>1536</v>
      </c>
      <c r="F2427" s="38">
        <f t="shared" ca="1" si="4484"/>
        <v>2006</v>
      </c>
      <c r="G2427" s="38">
        <f t="shared" ref="G2427" ca="1" si="4671">VLOOKUP(INDIRECT(CHAR(39)&amp;$A2427&amp;CHAR(39)&amp;"!r2c"&amp;$C2427,0),variables,2,0)</f>
        <v>10992</v>
      </c>
      <c r="H2427" s="4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0.88800000000000001</v>
      </c>
    </row>
    <row r="2428" spans="1:8" x14ac:dyDescent="0.3">
      <c r="A2428" s="38" t="s">
        <v>290</v>
      </c>
      <c r="B2428" s="38">
        <f t="shared" si="4556"/>
        <v>8</v>
      </c>
      <c r="C2428" s="38">
        <f t="shared" si="4557"/>
        <v>17</v>
      </c>
      <c r="E2428" s="38">
        <f t="shared" ref="E2428" si="4672">plan_id</f>
        <v>1536</v>
      </c>
      <c r="F2428" s="38">
        <f t="shared" ca="1" si="4484"/>
        <v>2006</v>
      </c>
      <c r="G2428" s="38">
        <f t="shared" ref="G2428" ca="1" si="4673">VLOOKUP(INDIRECT(CHAR(39)&amp;$A2428&amp;CHAR(39)&amp;"!r2c"&amp;$C2428,0),variables,2,0)</f>
        <v>10993</v>
      </c>
      <c r="H2428" s="4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547000000</v>
      </c>
    </row>
    <row r="2429" spans="1:8" x14ac:dyDescent="0.3">
      <c r="A2429" s="38" t="s">
        <v>290</v>
      </c>
      <c r="B2429" s="38">
        <f t="shared" si="4556"/>
        <v>8</v>
      </c>
      <c r="C2429" s="38">
        <f t="shared" si="4557"/>
        <v>18</v>
      </c>
      <c r="E2429" s="38">
        <f t="shared" ref="E2429" si="4674">plan_id</f>
        <v>1536</v>
      </c>
      <c r="F2429" s="38">
        <f t="shared" ca="1" si="4484"/>
        <v>2006</v>
      </c>
      <c r="G2429" s="38">
        <f t="shared" ref="G2429" ca="1" si="4675">VLOOKUP(INDIRECT(CHAR(39)&amp;$A2429&amp;CHAR(39)&amp;"!r2c"&amp;$C2429,0),variables,2,0)</f>
        <v>11005</v>
      </c>
      <c r="H2429" s="4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38" t="s">
        <v>290</v>
      </c>
      <c r="B2430" s="38">
        <f t="shared" si="4556"/>
        <v>8</v>
      </c>
      <c r="C2430" s="38">
        <f t="shared" si="4557"/>
        <v>19</v>
      </c>
      <c r="E2430" s="38">
        <f t="shared" ref="E2430" si="4676">plan_id</f>
        <v>1536</v>
      </c>
      <c r="F2430" s="38">
        <f t="shared" ca="1" si="4484"/>
        <v>2006</v>
      </c>
      <c r="G2430" s="38">
        <f t="shared" ref="G2430" ca="1" si="4677">VLOOKUP(INDIRECT(CHAR(39)&amp;$A2430&amp;CHAR(39)&amp;"!r2c"&amp;$C2430,0),variables,2,0)</f>
        <v>10988</v>
      </c>
      <c r="H2430" s="4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5.8329254113345524E-2</v>
      </c>
    </row>
    <row r="2431" spans="1:8" x14ac:dyDescent="0.3">
      <c r="A2431" s="38" t="s">
        <v>290</v>
      </c>
      <c r="B2431" s="38">
        <f t="shared" si="4556"/>
        <v>8</v>
      </c>
      <c r="C2431" s="38">
        <f t="shared" si="4557"/>
        <v>20</v>
      </c>
      <c r="E2431" s="38">
        <f t="shared" ref="E2431" si="4678">plan_id</f>
        <v>1536</v>
      </c>
      <c r="F2431" s="38">
        <f t="shared" ca="1" si="4484"/>
        <v>2006</v>
      </c>
      <c r="G2431" s="38">
        <f t="shared" ref="G2431" ca="1" si="4679">VLOOKUP(INDIRECT(CHAR(39)&amp;$A2431&amp;CHAR(39)&amp;"!r2c"&amp;$C2431,0),variables,2,0)</f>
        <v>10996</v>
      </c>
      <c r="H2431" s="4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1587240088</v>
      </c>
    </row>
    <row r="2432" spans="1:8" x14ac:dyDescent="0.3">
      <c r="A2432" s="38" t="s">
        <v>290</v>
      </c>
      <c r="B2432" s="38">
        <f t="shared" si="4556"/>
        <v>8</v>
      </c>
      <c r="C2432" s="38">
        <f t="shared" si="4557"/>
        <v>21</v>
      </c>
      <c r="E2432" s="38">
        <f t="shared" ref="E2432" si="4680">plan_id</f>
        <v>1536</v>
      </c>
      <c r="F2432" s="38">
        <f t="shared" ca="1" si="4484"/>
        <v>2006</v>
      </c>
      <c r="G2432" s="38">
        <f t="shared" ref="G2432" ca="1" si="4681">VLOOKUP(INDIRECT(CHAR(39)&amp;$A2432&amp;CHAR(39)&amp;"!r2c"&amp;$C2432,0),variables,2,0)</f>
        <v>10997</v>
      </c>
      <c r="H2432" s="4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1.0720973238770686</v>
      </c>
    </row>
    <row r="2433" spans="1:8" x14ac:dyDescent="0.3">
      <c r="A2433" s="38" t="s">
        <v>290</v>
      </c>
      <c r="B2433" s="38">
        <f t="shared" si="4556"/>
        <v>8</v>
      </c>
      <c r="C2433" s="38">
        <f t="shared" si="4557"/>
        <v>22</v>
      </c>
      <c r="E2433" s="38">
        <f t="shared" ref="E2433" si="4682">plan_id</f>
        <v>1536</v>
      </c>
      <c r="F2433" s="38">
        <f t="shared" ca="1" si="4484"/>
        <v>2006</v>
      </c>
      <c r="G2433" s="38">
        <f t="shared" ref="G2433" ca="1" si="4683">VLOOKUP(INDIRECT(CHAR(39)&amp;$A2433&amp;CHAR(39)&amp;"!r2c"&amp;$C2433,0),variables,2,0)</f>
        <v>10980</v>
      </c>
      <c r="H2433" s="4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8" t="s">
        <v>290</v>
      </c>
      <c r="B2434" s="38">
        <f t="shared" si="4556"/>
        <v>8</v>
      </c>
      <c r="C2434" s="38">
        <f t="shared" si="4557"/>
        <v>23</v>
      </c>
      <c r="E2434" s="38">
        <f t="shared" ref="E2434" si="4684">plan_id</f>
        <v>1536</v>
      </c>
      <c r="F2434" s="38">
        <f t="shared" ca="1" si="4484"/>
        <v>2006</v>
      </c>
      <c r="G2434" s="38">
        <f t="shared" ref="G2434" ca="1" si="4685">VLOOKUP(INDIRECT(CHAR(39)&amp;$A2434&amp;CHAR(39)&amp;"!r2c"&amp;$C2434,0),variables,2,0)</f>
        <v>10981</v>
      </c>
      <c r="H2434" s="4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8" t="s">
        <v>290</v>
      </c>
      <c r="B2435" s="38">
        <f t="shared" ref="B2435:B2498" si="4686">B2408+1</f>
        <v>8</v>
      </c>
      <c r="C2435" s="38">
        <f t="shared" ref="C2435:C2498" si="4687">C2408</f>
        <v>24</v>
      </c>
      <c r="E2435" s="38">
        <f t="shared" ref="E2435" si="4688">plan_id</f>
        <v>1536</v>
      </c>
      <c r="F2435" s="38">
        <f t="shared" ca="1" si="4484"/>
        <v>2006</v>
      </c>
      <c r="G2435" s="38">
        <f t="shared" ref="G2435" ca="1" si="4689">VLOOKUP(INDIRECT(CHAR(39)&amp;$A2435&amp;CHAR(39)&amp;"!r2c"&amp;$C2435,0),variables,2,0)</f>
        <v>10998</v>
      </c>
      <c r="H2435" s="4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38" t="s">
        <v>290</v>
      </c>
      <c r="B2436" s="38">
        <f t="shared" si="4686"/>
        <v>8</v>
      </c>
      <c r="C2436" s="38">
        <f t="shared" si="4687"/>
        <v>25</v>
      </c>
      <c r="E2436" s="38">
        <f t="shared" ref="E2436" si="4690">plan_id</f>
        <v>1536</v>
      </c>
      <c r="F2436" s="38">
        <f t="shared" ca="1" si="4484"/>
        <v>2006</v>
      </c>
      <c r="G2436" s="38">
        <f t="shared" ref="G2436" ca="1" si="4691">VLOOKUP(INDIRECT(CHAR(39)&amp;$A2436&amp;CHAR(39)&amp;"!r2c"&amp;$C2436,0),variables,2,0)</f>
        <v>10999</v>
      </c>
      <c r="H2436" s="4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57820126</v>
      </c>
    </row>
    <row r="2437" spans="1:8" x14ac:dyDescent="0.3">
      <c r="A2437" s="38" t="s">
        <v>290</v>
      </c>
      <c r="B2437" s="38">
        <f t="shared" si="4686"/>
        <v>8</v>
      </c>
      <c r="C2437" s="38">
        <f t="shared" si="4687"/>
        <v>26</v>
      </c>
      <c r="E2437" s="38">
        <f t="shared" ref="E2437" si="4692">plan_id</f>
        <v>1536</v>
      </c>
      <c r="F2437" s="38">
        <f t="shared" ca="1" si="4484"/>
        <v>2006</v>
      </c>
      <c r="G2437" s="38">
        <f t="shared" ref="G2437" ca="1" si="4693">VLOOKUP(INDIRECT(CHAR(39)&amp;$A2437&amp;CHAR(39)&amp;"!r2c"&amp;$C2437,0),variables,2,0)</f>
        <v>11000</v>
      </c>
      <c r="H2437" s="4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4236429</v>
      </c>
    </row>
    <row r="2438" spans="1:8" x14ac:dyDescent="0.3">
      <c r="A2438" s="38" t="s">
        <v>290</v>
      </c>
      <c r="B2438" s="38">
        <f t="shared" si="4686"/>
        <v>8</v>
      </c>
      <c r="C2438" s="38">
        <f t="shared" si="4687"/>
        <v>27</v>
      </c>
      <c r="E2438" s="38">
        <f t="shared" ref="E2438" si="4694">plan_id</f>
        <v>1536</v>
      </c>
      <c r="F2438" s="38">
        <f t="shared" ca="1" si="4484"/>
        <v>2006</v>
      </c>
      <c r="G2438" s="38">
        <f t="shared" ref="G2438" ca="1" si="4695">VLOOKUP(INDIRECT(CHAR(39)&amp;$A2438&amp;CHAR(39)&amp;"!r2c"&amp;$C2438,0),variables,2,0)</f>
        <v>11001</v>
      </c>
      <c r="H2438" s="4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1037535</v>
      </c>
    </row>
    <row r="2439" spans="1:8" x14ac:dyDescent="0.3">
      <c r="A2439" s="38" t="s">
        <v>290</v>
      </c>
      <c r="B2439" s="38">
        <f t="shared" si="4686"/>
        <v>8</v>
      </c>
      <c r="C2439" s="38">
        <f t="shared" si="4687"/>
        <v>28</v>
      </c>
      <c r="E2439" s="38">
        <f t="shared" ref="E2439" si="4696">plan_id</f>
        <v>1536</v>
      </c>
      <c r="F2439" s="38">
        <f t="shared" ca="1" si="4484"/>
        <v>2006</v>
      </c>
      <c r="G2439" s="38">
        <f t="shared" ref="G2439" ca="1" si="4697">VLOOKUP(INDIRECT(CHAR(39)&amp;$A2439&amp;CHAR(39)&amp;"!r2c"&amp;$C2439,0),variables,2,0)</f>
        <v>11002</v>
      </c>
      <c r="H2439" s="4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41271</v>
      </c>
    </row>
    <row r="2440" spans="1:8" x14ac:dyDescent="0.3">
      <c r="A2440" s="38" t="s">
        <v>290</v>
      </c>
      <c r="B2440" s="38">
        <f t="shared" si="4686"/>
        <v>8</v>
      </c>
      <c r="C2440" s="38">
        <f t="shared" si="4687"/>
        <v>29</v>
      </c>
      <c r="E2440" s="38">
        <f t="shared" ref="E2440" si="4698">plan_id</f>
        <v>1536</v>
      </c>
      <c r="F2440" s="38">
        <f t="shared" ca="1" si="4484"/>
        <v>2006</v>
      </c>
      <c r="G2440" s="38">
        <f t="shared" ref="G2440" ca="1" si="4699">VLOOKUP(INDIRECT(CHAR(39)&amp;$A2440&amp;CHAR(39)&amp;"!r2c"&amp;$C2440,0),variables,2,0)</f>
        <v>11003</v>
      </c>
      <c r="H2440" s="4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63135361</v>
      </c>
    </row>
    <row r="2441" spans="1:8" x14ac:dyDescent="0.3">
      <c r="A2441" s="38" t="s">
        <v>290</v>
      </c>
      <c r="B2441" s="38">
        <f t="shared" si="4686"/>
        <v>9</v>
      </c>
      <c r="C2441" s="38">
        <f t="shared" si="4687"/>
        <v>3</v>
      </c>
      <c r="E2441" s="38">
        <f t="shared" ref="E2441" si="4700">plan_id</f>
        <v>1536</v>
      </c>
      <c r="F2441" s="38">
        <f t="shared" ca="1" si="4484"/>
        <v>2007</v>
      </c>
      <c r="G2441" s="38">
        <f t="shared" ref="G2441" ca="1" si="4701">VLOOKUP(INDIRECT(CHAR(39)&amp;$A2441&amp;CHAR(39)&amp;"!r2c"&amp;$C2441,0),variables,2,0)</f>
        <v>10982</v>
      </c>
      <c r="H2441" s="4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38" t="s">
        <v>290</v>
      </c>
      <c r="B2442" s="38">
        <f t="shared" si="4686"/>
        <v>9</v>
      </c>
      <c r="C2442" s="38">
        <f t="shared" si="4687"/>
        <v>4</v>
      </c>
      <c r="E2442" s="38">
        <f t="shared" ref="E2442" si="4702">plan_id</f>
        <v>1536</v>
      </c>
      <c r="F2442" s="38">
        <f t="shared" ca="1" si="4484"/>
        <v>2007</v>
      </c>
      <c r="G2442" s="38">
        <f t="shared" ref="G2442" ca="1" si="4703">VLOOKUP(INDIRECT(CHAR(39)&amp;$A2442&amp;CHAR(39)&amp;"!r2c"&amp;$C2442,0),variables,2,0)</f>
        <v>10984</v>
      </c>
      <c r="H2442" s="4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38184510</v>
      </c>
    </row>
    <row r="2443" spans="1:8" x14ac:dyDescent="0.3">
      <c r="A2443" s="38" t="s">
        <v>290</v>
      </c>
      <c r="B2443" s="38">
        <f t="shared" si="4686"/>
        <v>9</v>
      </c>
      <c r="C2443" s="38">
        <f t="shared" si="4687"/>
        <v>5</v>
      </c>
      <c r="E2443" s="38">
        <f t="shared" ref="E2443" si="4704">plan_id</f>
        <v>1536</v>
      </c>
      <c r="F2443" s="38">
        <f t="shared" ca="1" si="4484"/>
        <v>2007</v>
      </c>
      <c r="G2443" s="38">
        <f t="shared" ref="G2443" ca="1" si="4705">VLOOKUP(INDIRECT(CHAR(39)&amp;$A2443&amp;CHAR(39)&amp;"!r2c"&amp;$C2443,0),variables,2,0)</f>
        <v>10985</v>
      </c>
      <c r="H2443" s="4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23292551.099999998</v>
      </c>
    </row>
    <row r="2444" spans="1:8" x14ac:dyDescent="0.3">
      <c r="A2444" s="38" t="s">
        <v>290</v>
      </c>
      <c r="B2444" s="38">
        <f t="shared" si="4686"/>
        <v>9</v>
      </c>
      <c r="C2444" s="38">
        <f t="shared" si="4687"/>
        <v>6</v>
      </c>
      <c r="E2444" s="38">
        <f t="shared" ref="E2444" si="4706">plan_id</f>
        <v>1536</v>
      </c>
      <c r="F2444" s="38">
        <f t="shared" ca="1" si="4484"/>
        <v>2007</v>
      </c>
      <c r="G2444" s="38">
        <f t="shared" ref="G2444" ca="1" si="4707">VLOOKUP(INDIRECT(CHAR(39)&amp;$A2444&amp;CHAR(39)&amp;"!r2c"&amp;$C2444,0),variables,2,0)</f>
        <v>10986</v>
      </c>
      <c r="H2444" s="4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14891958.900000002</v>
      </c>
    </row>
    <row r="2445" spans="1:8" x14ac:dyDescent="0.3">
      <c r="A2445" s="38" t="s">
        <v>290</v>
      </c>
      <c r="B2445" s="38">
        <f t="shared" si="4686"/>
        <v>9</v>
      </c>
      <c r="C2445" s="38">
        <f t="shared" si="4687"/>
        <v>7</v>
      </c>
      <c r="E2445" s="38">
        <f t="shared" ref="E2445" si="4708">plan_id</f>
        <v>1536</v>
      </c>
      <c r="F2445" s="38">
        <f t="shared" ca="1" si="4484"/>
        <v>2007</v>
      </c>
      <c r="G2445" s="38">
        <f t="shared" ref="G2445" ca="1" si="4709">VLOOKUP(INDIRECT(CHAR(39)&amp;$A2445&amp;CHAR(39)&amp;"!r2c"&amp;$C2445,0),variables,2,0)</f>
        <v>10974</v>
      </c>
      <c r="H2445" s="4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38" t="s">
        <v>290</v>
      </c>
      <c r="B2446" s="38">
        <f t="shared" si="4686"/>
        <v>9</v>
      </c>
      <c r="C2446" s="38">
        <f t="shared" si="4687"/>
        <v>8</v>
      </c>
      <c r="E2446" s="38">
        <f t="shared" ref="E2446" si="4710">plan_id</f>
        <v>1536</v>
      </c>
      <c r="F2446" s="38">
        <f t="shared" ref="F2446:F2509" ca="1" si="4711">INDIRECT(CHAR(39)&amp;$A2446&amp;CHAR(39)&amp;"!r"&amp;$B2446&amp;"c2",0)</f>
        <v>2007</v>
      </c>
      <c r="G2446" s="38">
        <f t="shared" ref="G2446" ca="1" si="4712">VLOOKUP(INDIRECT(CHAR(39)&amp;$A2446&amp;CHAR(39)&amp;"!r2c"&amp;$C2446,0),variables,2,0)</f>
        <v>10987</v>
      </c>
      <c r="H2446" s="4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0.61</v>
      </c>
    </row>
    <row r="2447" spans="1:8" x14ac:dyDescent="0.3">
      <c r="A2447" s="38" t="s">
        <v>290</v>
      </c>
      <c r="B2447" s="38">
        <f t="shared" si="4686"/>
        <v>9</v>
      </c>
      <c r="C2447" s="38">
        <f t="shared" si="4687"/>
        <v>9</v>
      </c>
      <c r="E2447" s="38">
        <f t="shared" ref="E2447" si="4713">plan_id</f>
        <v>1536</v>
      </c>
      <c r="F2447" s="38">
        <f t="shared" ca="1" si="4711"/>
        <v>2007</v>
      </c>
      <c r="G2447" s="38">
        <f t="shared" ref="G2447" ca="1" si="4714">VLOOKUP(INDIRECT(CHAR(39)&amp;$A2447&amp;CHAR(39)&amp;"!r2c"&amp;$C2447,0),variables,2,0)</f>
        <v>10885</v>
      </c>
      <c r="H2447" s="4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38" t="s">
        <v>290</v>
      </c>
      <c r="B2448" s="38">
        <f t="shared" si="4686"/>
        <v>9</v>
      </c>
      <c r="C2448" s="38">
        <f t="shared" si="4687"/>
        <v>10</v>
      </c>
      <c r="E2448" s="38">
        <f t="shared" ref="E2448" si="4715">plan_id</f>
        <v>1536</v>
      </c>
      <c r="F2448" s="38">
        <f t="shared" ca="1" si="4711"/>
        <v>2007</v>
      </c>
      <c r="G2448" s="38">
        <f t="shared" ref="G2448" ca="1" si="4716">VLOOKUP(INDIRECT(CHAR(39)&amp;$A2448&amp;CHAR(39)&amp;"!r2c"&amp;$C2448,0),variables,2,0)</f>
        <v>10886</v>
      </c>
      <c r="H2448" s="4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38" t="s">
        <v>290</v>
      </c>
      <c r="B2449" s="38">
        <f t="shared" si="4686"/>
        <v>9</v>
      </c>
      <c r="C2449" s="38">
        <f t="shared" si="4687"/>
        <v>11</v>
      </c>
      <c r="E2449" s="38">
        <f t="shared" ref="E2449" si="4717">plan_id</f>
        <v>1536</v>
      </c>
      <c r="F2449" s="38">
        <f t="shared" ca="1" si="4711"/>
        <v>2007</v>
      </c>
      <c r="G2449" s="38">
        <f t="shared" ref="G2449" ca="1" si="4718">VLOOKUP(INDIRECT(CHAR(39)&amp;$A2449&amp;CHAR(39)&amp;"!r2c"&amp;$C2449,0),variables,2,0)</f>
        <v>10887</v>
      </c>
      <c r="H2449" s="4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38" t="s">
        <v>290</v>
      </c>
      <c r="B2450" s="38">
        <f t="shared" si="4686"/>
        <v>9</v>
      </c>
      <c r="C2450" s="38">
        <f t="shared" si="4687"/>
        <v>12</v>
      </c>
      <c r="E2450" s="38">
        <f t="shared" ref="E2450" si="4719">plan_id</f>
        <v>1536</v>
      </c>
      <c r="F2450" s="38">
        <f t="shared" ca="1" si="4711"/>
        <v>2007</v>
      </c>
      <c r="G2450" s="38">
        <f t="shared" ref="G2450" ca="1" si="4720">VLOOKUP(INDIRECT(CHAR(39)&amp;$A2450&amp;CHAR(39)&amp;"!r2c"&amp;$C2450,0),variables,2,0)</f>
        <v>10883</v>
      </c>
      <c r="H2450" s="4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38" t="s">
        <v>290</v>
      </c>
      <c r="B2451" s="38">
        <f t="shared" si="4686"/>
        <v>9</v>
      </c>
      <c r="C2451" s="38">
        <f t="shared" si="4687"/>
        <v>13</v>
      </c>
      <c r="E2451" s="38">
        <f t="shared" ref="E2451" si="4721">plan_id</f>
        <v>1536</v>
      </c>
      <c r="F2451" s="38">
        <f t="shared" ca="1" si="4711"/>
        <v>2007</v>
      </c>
      <c r="G2451" s="38">
        <f t="shared" ref="G2451" ca="1" si="4722">VLOOKUP(INDIRECT(CHAR(39)&amp;$A2451&amp;CHAR(39)&amp;"!r2c"&amp;$C2451,0),variables,2,0)</f>
        <v>10989</v>
      </c>
      <c r="H2451" s="4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1503100000</v>
      </c>
    </row>
    <row r="2452" spans="1:8" x14ac:dyDescent="0.3">
      <c r="A2452" s="38" t="s">
        <v>290</v>
      </c>
      <c r="B2452" s="38">
        <f t="shared" si="4686"/>
        <v>9</v>
      </c>
      <c r="C2452" s="38">
        <f t="shared" si="4687"/>
        <v>14</v>
      </c>
      <c r="E2452" s="38">
        <f t="shared" ref="E2452" si="4723">plan_id</f>
        <v>1536</v>
      </c>
      <c r="F2452" s="38">
        <f t="shared" ca="1" si="4711"/>
        <v>2007</v>
      </c>
      <c r="G2452" s="38">
        <f t="shared" ref="G2452" ca="1" si="4724">VLOOKUP(INDIRECT(CHAR(39)&amp;$A2452&amp;CHAR(39)&amp;"!r2c"&amp;$C2452,0),variables,2,0)</f>
        <v>10990</v>
      </c>
      <c r="H2452" s="4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1610200000</v>
      </c>
    </row>
    <row r="2453" spans="1:8" x14ac:dyDescent="0.3">
      <c r="A2453" s="38" t="s">
        <v>290</v>
      </c>
      <c r="B2453" s="38">
        <f t="shared" si="4686"/>
        <v>9</v>
      </c>
      <c r="C2453" s="38">
        <f t="shared" si="4687"/>
        <v>15</v>
      </c>
      <c r="E2453" s="38">
        <f t="shared" ref="E2453" si="4725">plan_id</f>
        <v>1536</v>
      </c>
      <c r="F2453" s="38">
        <f t="shared" ca="1" si="4711"/>
        <v>2007</v>
      </c>
      <c r="G2453" s="38">
        <f t="shared" ref="G2453" ca="1" si="4726">VLOOKUP(INDIRECT(CHAR(39)&amp;$A2453&amp;CHAR(39)&amp;"!r2c"&amp;$C2453,0),variables,2,0)</f>
        <v>10991</v>
      </c>
      <c r="H2453" s="4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107100000</v>
      </c>
    </row>
    <row r="2454" spans="1:8" x14ac:dyDescent="0.3">
      <c r="A2454" s="38" t="s">
        <v>290</v>
      </c>
      <c r="B2454" s="38">
        <f t="shared" si="4686"/>
        <v>9</v>
      </c>
      <c r="C2454" s="38">
        <f t="shared" si="4687"/>
        <v>16</v>
      </c>
      <c r="E2454" s="38">
        <f t="shared" ref="E2454" si="4727">plan_id</f>
        <v>1536</v>
      </c>
      <c r="F2454" s="38">
        <f t="shared" ca="1" si="4711"/>
        <v>2007</v>
      </c>
      <c r="G2454" s="38">
        <f t="shared" ref="G2454" ca="1" si="4728">VLOOKUP(INDIRECT(CHAR(39)&amp;$A2454&amp;CHAR(39)&amp;"!r2c"&amp;$C2454,0),variables,2,0)</f>
        <v>10992</v>
      </c>
      <c r="H2454" s="4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0.93400000000000005</v>
      </c>
    </row>
    <row r="2455" spans="1:8" x14ac:dyDescent="0.3">
      <c r="A2455" s="38" t="s">
        <v>290</v>
      </c>
      <c r="B2455" s="38">
        <f t="shared" si="4686"/>
        <v>9</v>
      </c>
      <c r="C2455" s="38">
        <f t="shared" si="4687"/>
        <v>17</v>
      </c>
      <c r="E2455" s="38">
        <f t="shared" ref="E2455" si="4729">plan_id</f>
        <v>1536</v>
      </c>
      <c r="F2455" s="38">
        <f t="shared" ca="1" si="4711"/>
        <v>2007</v>
      </c>
      <c r="G2455" s="38">
        <f t="shared" ref="G2455" ca="1" si="4730">VLOOKUP(INDIRECT(CHAR(39)&amp;$A2455&amp;CHAR(39)&amp;"!r2c"&amp;$C2455,0),variables,2,0)</f>
        <v>10993</v>
      </c>
      <c r="H2455" s="4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582300000</v>
      </c>
    </row>
    <row r="2456" spans="1:8" x14ac:dyDescent="0.3">
      <c r="A2456" s="38" t="s">
        <v>290</v>
      </c>
      <c r="B2456" s="38">
        <f t="shared" si="4686"/>
        <v>9</v>
      </c>
      <c r="C2456" s="38">
        <f t="shared" si="4687"/>
        <v>18</v>
      </c>
      <c r="E2456" s="38">
        <f t="shared" ref="E2456" si="4731">plan_id</f>
        <v>1536</v>
      </c>
      <c r="F2456" s="38">
        <f t="shared" ca="1" si="4711"/>
        <v>2007</v>
      </c>
      <c r="G2456" s="38">
        <f t="shared" ref="G2456" ca="1" si="4732">VLOOKUP(INDIRECT(CHAR(39)&amp;$A2456&amp;CHAR(39)&amp;"!r2c"&amp;$C2456,0),variables,2,0)</f>
        <v>11005</v>
      </c>
      <c r="H2456" s="4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38" t="s">
        <v>290</v>
      </c>
      <c r="B2457" s="38">
        <f t="shared" si="4686"/>
        <v>9</v>
      </c>
      <c r="C2457" s="38">
        <f t="shared" si="4687"/>
        <v>19</v>
      </c>
      <c r="E2457" s="38">
        <f t="shared" ref="E2457" si="4733">plan_id</f>
        <v>1536</v>
      </c>
      <c r="F2457" s="38">
        <f t="shared" ca="1" si="4711"/>
        <v>2007</v>
      </c>
      <c r="G2457" s="38">
        <f t="shared" ref="G2457" ca="1" si="4734">VLOOKUP(INDIRECT(CHAR(39)&amp;$A2457&amp;CHAR(39)&amp;"!r2c"&amp;$C2457,0),variables,2,0)</f>
        <v>10988</v>
      </c>
      <c r="H2457" s="4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6.5575321998969607E-2</v>
      </c>
    </row>
    <row r="2458" spans="1:8" x14ac:dyDescent="0.3">
      <c r="A2458" s="38" t="s">
        <v>290</v>
      </c>
      <c r="B2458" s="38">
        <f t="shared" si="4686"/>
        <v>9</v>
      </c>
      <c r="C2458" s="38">
        <f t="shared" si="4687"/>
        <v>20</v>
      </c>
      <c r="E2458" s="38">
        <f t="shared" ref="E2458" si="4735">plan_id</f>
        <v>1536</v>
      </c>
      <c r="F2458" s="38">
        <f t="shared" ca="1" si="4711"/>
        <v>2007</v>
      </c>
      <c r="G2458" s="38">
        <f t="shared" ref="G2458" ca="1" si="4736">VLOOKUP(INDIRECT(CHAR(39)&amp;$A2458&amp;CHAR(39)&amp;"!r2c"&amp;$C2458,0),variables,2,0)</f>
        <v>10996</v>
      </c>
      <c r="H2458" s="4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1878924867</v>
      </c>
    </row>
    <row r="2459" spans="1:8" x14ac:dyDescent="0.3">
      <c r="A2459" s="38" t="s">
        <v>290</v>
      </c>
      <c r="B2459" s="38">
        <f t="shared" si="4686"/>
        <v>9</v>
      </c>
      <c r="C2459" s="38">
        <f t="shared" si="4687"/>
        <v>21</v>
      </c>
      <c r="E2459" s="38">
        <f t="shared" ref="E2459" si="4737">plan_id</f>
        <v>1536</v>
      </c>
      <c r="F2459" s="38">
        <f t="shared" ca="1" si="4711"/>
        <v>2007</v>
      </c>
      <c r="G2459" s="38">
        <f t="shared" ref="G2459" ca="1" si="4738">VLOOKUP(INDIRECT(CHAR(39)&amp;$A2459&amp;CHAR(39)&amp;"!r2c"&amp;$C2459,0),variables,2,0)</f>
        <v>10997</v>
      </c>
      <c r="H2459" s="4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1.1668891237113401</v>
      </c>
    </row>
    <row r="2460" spans="1:8" x14ac:dyDescent="0.3">
      <c r="A2460" s="38" t="s">
        <v>290</v>
      </c>
      <c r="B2460" s="38">
        <f t="shared" si="4686"/>
        <v>9</v>
      </c>
      <c r="C2460" s="38">
        <f t="shared" si="4687"/>
        <v>22</v>
      </c>
      <c r="E2460" s="38">
        <f t="shared" ref="E2460" si="4739">plan_id</f>
        <v>1536</v>
      </c>
      <c r="F2460" s="38">
        <f t="shared" ca="1" si="4711"/>
        <v>2007</v>
      </c>
      <c r="G2460" s="38">
        <f t="shared" ref="G2460" ca="1" si="4740">VLOOKUP(INDIRECT(CHAR(39)&amp;$A2460&amp;CHAR(39)&amp;"!r2c"&amp;$C2460,0),variables,2,0)</f>
        <v>10980</v>
      </c>
      <c r="H2460" s="4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8" t="s">
        <v>290</v>
      </c>
      <c r="B2461" s="38">
        <f t="shared" si="4686"/>
        <v>9</v>
      </c>
      <c r="C2461" s="38">
        <f t="shared" si="4687"/>
        <v>23</v>
      </c>
      <c r="E2461" s="38">
        <f t="shared" ref="E2461" si="4741">plan_id</f>
        <v>1536</v>
      </c>
      <c r="F2461" s="38">
        <f t="shared" ca="1" si="4711"/>
        <v>2007</v>
      </c>
      <c r="G2461" s="38">
        <f t="shared" ref="G2461" ca="1" si="4742">VLOOKUP(INDIRECT(CHAR(39)&amp;$A2461&amp;CHAR(39)&amp;"!r2c"&amp;$C2461,0),variables,2,0)</f>
        <v>10981</v>
      </c>
      <c r="H2461" s="4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38" t="s">
        <v>290</v>
      </c>
      <c r="B2462" s="38">
        <f t="shared" si="4686"/>
        <v>9</v>
      </c>
      <c r="C2462" s="38">
        <f t="shared" si="4687"/>
        <v>24</v>
      </c>
      <c r="E2462" s="38">
        <f t="shared" ref="E2462" si="4743">plan_id</f>
        <v>1536</v>
      </c>
      <c r="F2462" s="38">
        <f t="shared" ca="1" si="4711"/>
        <v>2007</v>
      </c>
      <c r="G2462" s="38">
        <f t="shared" ref="G2462" ca="1" si="4744">VLOOKUP(INDIRECT(CHAR(39)&amp;$A2462&amp;CHAR(39)&amp;"!r2c"&amp;$C2462,0),variables,2,0)</f>
        <v>10998</v>
      </c>
      <c r="H2462" s="4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38" t="s">
        <v>290</v>
      </c>
      <c r="B2463" s="38">
        <f t="shared" si="4686"/>
        <v>9</v>
      </c>
      <c r="C2463" s="38">
        <f t="shared" si="4687"/>
        <v>25</v>
      </c>
      <c r="E2463" s="38">
        <f t="shared" ref="E2463" si="4745">plan_id</f>
        <v>1536</v>
      </c>
      <c r="F2463" s="38">
        <f t="shared" ca="1" si="4711"/>
        <v>2007</v>
      </c>
      <c r="G2463" s="38">
        <f t="shared" ref="G2463" ca="1" si="4746">VLOOKUP(INDIRECT(CHAR(39)&amp;$A2463&amp;CHAR(39)&amp;"!r2c"&amp;$C2463,0),variables,2,0)</f>
        <v>10999</v>
      </c>
      <c r="H2463" s="4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60469904</v>
      </c>
    </row>
    <row r="2464" spans="1:8" x14ac:dyDescent="0.3">
      <c r="A2464" s="38" t="s">
        <v>290</v>
      </c>
      <c r="B2464" s="38">
        <f t="shared" si="4686"/>
        <v>9</v>
      </c>
      <c r="C2464" s="38">
        <f t="shared" si="4687"/>
        <v>26</v>
      </c>
      <c r="E2464" s="38">
        <f t="shared" ref="E2464" si="4747">plan_id</f>
        <v>1536</v>
      </c>
      <c r="F2464" s="38">
        <f t="shared" ca="1" si="4711"/>
        <v>2007</v>
      </c>
      <c r="G2464" s="38">
        <f t="shared" ref="G2464" ca="1" si="4748">VLOOKUP(INDIRECT(CHAR(39)&amp;$A2464&amp;CHAR(39)&amp;"!r2c"&amp;$C2464,0),variables,2,0)</f>
        <v>11000</v>
      </c>
      <c r="H2464" s="4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5131324</v>
      </c>
    </row>
    <row r="2465" spans="1:8" x14ac:dyDescent="0.3">
      <c r="A2465" s="38" t="s">
        <v>290</v>
      </c>
      <c r="B2465" s="38">
        <f t="shared" si="4686"/>
        <v>9</v>
      </c>
      <c r="C2465" s="38">
        <f t="shared" si="4687"/>
        <v>27</v>
      </c>
      <c r="E2465" s="38">
        <f t="shared" ref="E2465" si="4749">plan_id</f>
        <v>1536</v>
      </c>
      <c r="F2465" s="38">
        <f t="shared" ca="1" si="4711"/>
        <v>2007</v>
      </c>
      <c r="G2465" s="38">
        <f t="shared" ref="G2465" ca="1" si="4750">VLOOKUP(INDIRECT(CHAR(39)&amp;$A2465&amp;CHAR(39)&amp;"!r2c"&amp;$C2465,0),variables,2,0)</f>
        <v>11001</v>
      </c>
      <c r="H2465" s="4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1109260</v>
      </c>
    </row>
    <row r="2466" spans="1:8" x14ac:dyDescent="0.3">
      <c r="A2466" s="38" t="s">
        <v>290</v>
      </c>
      <c r="B2466" s="38">
        <f t="shared" si="4686"/>
        <v>9</v>
      </c>
      <c r="C2466" s="38">
        <f t="shared" si="4687"/>
        <v>28</v>
      </c>
      <c r="E2466" s="38">
        <f t="shared" ref="E2466" si="4751">plan_id</f>
        <v>1536</v>
      </c>
      <c r="F2466" s="38">
        <f t="shared" ca="1" si="4711"/>
        <v>2007</v>
      </c>
      <c r="G2466" s="38">
        <f t="shared" ref="G2466" ca="1" si="4752">VLOOKUP(INDIRECT(CHAR(39)&amp;$A2466&amp;CHAR(39)&amp;"!r2c"&amp;$C2466,0),variables,2,0)</f>
        <v>11002</v>
      </c>
      <c r="H2466" s="4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39829</v>
      </c>
    </row>
    <row r="2467" spans="1:8" x14ac:dyDescent="0.3">
      <c r="A2467" s="38" t="s">
        <v>290</v>
      </c>
      <c r="B2467" s="38">
        <f t="shared" si="4686"/>
        <v>9</v>
      </c>
      <c r="C2467" s="38">
        <f t="shared" si="4687"/>
        <v>29</v>
      </c>
      <c r="E2467" s="38">
        <f t="shared" ref="E2467" si="4753">plan_id</f>
        <v>1536</v>
      </c>
      <c r="F2467" s="38">
        <f t="shared" ca="1" si="4711"/>
        <v>2007</v>
      </c>
      <c r="G2467" s="38">
        <f t="shared" ref="G2467" ca="1" si="4754">VLOOKUP(INDIRECT(CHAR(39)&amp;$A2467&amp;CHAR(39)&amp;"!r2c"&amp;$C2467,0),variables,2,0)</f>
        <v>11003</v>
      </c>
      <c r="H2467" s="4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66750317</v>
      </c>
    </row>
    <row r="2468" spans="1:8" x14ac:dyDescent="0.3">
      <c r="A2468" s="38" t="s">
        <v>290</v>
      </c>
      <c r="B2468" s="38">
        <f t="shared" si="4686"/>
        <v>10</v>
      </c>
      <c r="C2468" s="38">
        <f t="shared" si="4687"/>
        <v>3</v>
      </c>
      <c r="E2468" s="38">
        <f t="shared" ref="E2468" si="4755">plan_id</f>
        <v>1536</v>
      </c>
      <c r="F2468" s="38">
        <f t="shared" ca="1" si="4711"/>
        <v>2008</v>
      </c>
      <c r="G2468" s="38">
        <f t="shared" ref="G2468" ca="1" si="4756">VLOOKUP(INDIRECT(CHAR(39)&amp;$A2468&amp;CHAR(39)&amp;"!r2c"&amp;$C2468,0),variables,2,0)</f>
        <v>10982</v>
      </c>
      <c r="H2468" s="4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38" t="s">
        <v>290</v>
      </c>
      <c r="B2469" s="38">
        <f t="shared" si="4686"/>
        <v>10</v>
      </c>
      <c r="C2469" s="38">
        <f t="shared" si="4687"/>
        <v>4</v>
      </c>
      <c r="E2469" s="38">
        <f t="shared" ref="E2469" si="4757">plan_id</f>
        <v>1536</v>
      </c>
      <c r="F2469" s="38">
        <f t="shared" ca="1" si="4711"/>
        <v>2008</v>
      </c>
      <c r="G2469" s="38">
        <f t="shared" ref="G2469" ca="1" si="4758">VLOOKUP(INDIRECT(CHAR(39)&amp;$A2469&amp;CHAR(39)&amp;"!r2c"&amp;$C2469,0),variables,2,0)</f>
        <v>10984</v>
      </c>
      <c r="H2469" s="4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35875117</v>
      </c>
    </row>
    <row r="2470" spans="1:8" x14ac:dyDescent="0.3">
      <c r="A2470" s="38" t="s">
        <v>290</v>
      </c>
      <c r="B2470" s="38">
        <f t="shared" si="4686"/>
        <v>10</v>
      </c>
      <c r="C2470" s="38">
        <f t="shared" si="4687"/>
        <v>5</v>
      </c>
      <c r="E2470" s="38">
        <f t="shared" ref="E2470" si="4759">plan_id</f>
        <v>1536</v>
      </c>
      <c r="F2470" s="38">
        <f t="shared" ca="1" si="4711"/>
        <v>2008</v>
      </c>
      <c r="G2470" s="38">
        <f t="shared" ref="G2470" ca="1" si="4760">VLOOKUP(INDIRECT(CHAR(39)&amp;$A2470&amp;CHAR(39)&amp;"!r2c"&amp;$C2470,0),variables,2,0)</f>
        <v>10985</v>
      </c>
      <c r="H2470" s="4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25112581.899999999</v>
      </c>
    </row>
    <row r="2471" spans="1:8" x14ac:dyDescent="0.3">
      <c r="A2471" s="38" t="s">
        <v>290</v>
      </c>
      <c r="B2471" s="38">
        <f t="shared" si="4686"/>
        <v>10</v>
      </c>
      <c r="C2471" s="38">
        <f t="shared" si="4687"/>
        <v>6</v>
      </c>
      <c r="E2471" s="38">
        <f t="shared" ref="E2471" si="4761">plan_id</f>
        <v>1536</v>
      </c>
      <c r="F2471" s="38">
        <f t="shared" ca="1" si="4711"/>
        <v>2008</v>
      </c>
      <c r="G2471" s="38">
        <f t="shared" ref="G2471" ca="1" si="4762">VLOOKUP(INDIRECT(CHAR(39)&amp;$A2471&amp;CHAR(39)&amp;"!r2c"&amp;$C2471,0),variables,2,0)</f>
        <v>10986</v>
      </c>
      <c r="H2471" s="4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10762535.100000001</v>
      </c>
    </row>
    <row r="2472" spans="1:8" x14ac:dyDescent="0.3">
      <c r="A2472" s="38" t="s">
        <v>290</v>
      </c>
      <c r="B2472" s="38">
        <f t="shared" si="4686"/>
        <v>10</v>
      </c>
      <c r="C2472" s="38">
        <f t="shared" si="4687"/>
        <v>7</v>
      </c>
      <c r="E2472" s="38">
        <f t="shared" ref="E2472" si="4763">plan_id</f>
        <v>1536</v>
      </c>
      <c r="F2472" s="38">
        <f t="shared" ca="1" si="4711"/>
        <v>2008</v>
      </c>
      <c r="G2472" s="38">
        <f t="shared" ref="G2472" ca="1" si="4764">VLOOKUP(INDIRECT(CHAR(39)&amp;$A2472&amp;CHAR(39)&amp;"!r2c"&amp;$C2472,0),variables,2,0)</f>
        <v>10974</v>
      </c>
      <c r="H2472" s="41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38" t="s">
        <v>290</v>
      </c>
      <c r="B2473" s="38">
        <f t="shared" si="4686"/>
        <v>10</v>
      </c>
      <c r="C2473" s="38">
        <f t="shared" si="4687"/>
        <v>8</v>
      </c>
      <c r="E2473" s="38">
        <f t="shared" ref="E2473" si="4765">plan_id</f>
        <v>1536</v>
      </c>
      <c r="F2473" s="38">
        <f t="shared" ca="1" si="4711"/>
        <v>2008</v>
      </c>
      <c r="G2473" s="38">
        <f t="shared" ref="G2473" ca="1" si="4766">VLOOKUP(INDIRECT(CHAR(39)&amp;$A2473&amp;CHAR(39)&amp;"!r2c"&amp;$C2473,0),variables,2,0)</f>
        <v>10987</v>
      </c>
      <c r="H2473" s="4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0.7</v>
      </c>
    </row>
    <row r="2474" spans="1:8" x14ac:dyDescent="0.3">
      <c r="A2474" s="38" t="s">
        <v>290</v>
      </c>
      <c r="B2474" s="38">
        <f t="shared" si="4686"/>
        <v>10</v>
      </c>
      <c r="C2474" s="38">
        <f t="shared" si="4687"/>
        <v>9</v>
      </c>
      <c r="E2474" s="38">
        <f t="shared" ref="E2474" si="4767">plan_id</f>
        <v>1536</v>
      </c>
      <c r="F2474" s="38">
        <f t="shared" ca="1" si="4711"/>
        <v>2008</v>
      </c>
      <c r="G2474" s="38">
        <f t="shared" ref="G2474" ca="1" si="4768">VLOOKUP(INDIRECT(CHAR(39)&amp;$A2474&amp;CHAR(39)&amp;"!r2c"&amp;$C2474,0),variables,2,0)</f>
        <v>10885</v>
      </c>
      <c r="H2474" s="4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38" t="s">
        <v>290</v>
      </c>
      <c r="B2475" s="38">
        <f t="shared" si="4686"/>
        <v>10</v>
      </c>
      <c r="C2475" s="38">
        <f t="shared" si="4687"/>
        <v>10</v>
      </c>
      <c r="E2475" s="38">
        <f t="shared" ref="E2475" si="4769">plan_id</f>
        <v>1536</v>
      </c>
      <c r="F2475" s="38">
        <f t="shared" ca="1" si="4711"/>
        <v>2008</v>
      </c>
      <c r="G2475" s="38">
        <f t="shared" ref="G2475" ca="1" si="4770">VLOOKUP(INDIRECT(CHAR(39)&amp;$A2475&amp;CHAR(39)&amp;"!r2c"&amp;$C2475,0),variables,2,0)</f>
        <v>10886</v>
      </c>
      <c r="H2475" s="4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38" t="s">
        <v>290</v>
      </c>
      <c r="B2476" s="38">
        <f t="shared" si="4686"/>
        <v>10</v>
      </c>
      <c r="C2476" s="38">
        <f t="shared" si="4687"/>
        <v>11</v>
      </c>
      <c r="E2476" s="38">
        <f t="shared" ref="E2476" si="4771">plan_id</f>
        <v>1536</v>
      </c>
      <c r="F2476" s="38">
        <f t="shared" ca="1" si="4711"/>
        <v>2008</v>
      </c>
      <c r="G2476" s="38">
        <f t="shared" ref="G2476" ca="1" si="4772">VLOOKUP(INDIRECT(CHAR(39)&amp;$A2476&amp;CHAR(39)&amp;"!r2c"&amp;$C2476,0),variables,2,0)</f>
        <v>10887</v>
      </c>
      <c r="H2476" s="4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38" t="s">
        <v>290</v>
      </c>
      <c r="B2477" s="38">
        <f t="shared" si="4686"/>
        <v>10</v>
      </c>
      <c r="C2477" s="38">
        <f t="shared" si="4687"/>
        <v>12</v>
      </c>
      <c r="E2477" s="38">
        <f t="shared" ref="E2477" si="4773">plan_id</f>
        <v>1536</v>
      </c>
      <c r="F2477" s="38">
        <f t="shared" ca="1" si="4711"/>
        <v>2008</v>
      </c>
      <c r="G2477" s="38">
        <f t="shared" ref="G2477" ca="1" si="4774">VLOOKUP(INDIRECT(CHAR(39)&amp;$A2477&amp;CHAR(39)&amp;"!r2c"&amp;$C2477,0),variables,2,0)</f>
        <v>10883</v>
      </c>
      <c r="H2477" s="4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38" t="s">
        <v>290</v>
      </c>
      <c r="B2478" s="38">
        <f t="shared" si="4686"/>
        <v>10</v>
      </c>
      <c r="C2478" s="38">
        <f t="shared" si="4687"/>
        <v>13</v>
      </c>
      <c r="E2478" s="38">
        <f t="shared" ref="E2478" si="4775">plan_id</f>
        <v>1536</v>
      </c>
      <c r="F2478" s="38">
        <f t="shared" ca="1" si="4711"/>
        <v>2008</v>
      </c>
      <c r="G2478" s="38">
        <f t="shared" ref="G2478" ca="1" si="4776">VLOOKUP(INDIRECT(CHAR(39)&amp;$A2478&amp;CHAR(39)&amp;"!r2c"&amp;$C2478,0),variables,2,0)</f>
        <v>10989</v>
      </c>
      <c r="H2478" s="4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1609800000</v>
      </c>
    </row>
    <row r="2479" spans="1:8" x14ac:dyDescent="0.3">
      <c r="A2479" s="38" t="s">
        <v>290</v>
      </c>
      <c r="B2479" s="38">
        <f t="shared" si="4686"/>
        <v>10</v>
      </c>
      <c r="C2479" s="38">
        <f t="shared" si="4687"/>
        <v>14</v>
      </c>
      <c r="E2479" s="38">
        <f t="shared" ref="E2479" si="4777">plan_id</f>
        <v>1536</v>
      </c>
      <c r="F2479" s="38">
        <f t="shared" ca="1" si="4711"/>
        <v>2008</v>
      </c>
      <c r="G2479" s="38">
        <f t="shared" ref="G2479" ca="1" si="4778">VLOOKUP(INDIRECT(CHAR(39)&amp;$A2479&amp;CHAR(39)&amp;"!r2c"&amp;$C2479,0),variables,2,0)</f>
        <v>10990</v>
      </c>
      <c r="H2479" s="4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1737600000</v>
      </c>
    </row>
    <row r="2480" spans="1:8" x14ac:dyDescent="0.3">
      <c r="A2480" s="38" t="s">
        <v>290</v>
      </c>
      <c r="B2480" s="38">
        <f t="shared" si="4686"/>
        <v>10</v>
      </c>
      <c r="C2480" s="38">
        <f t="shared" si="4687"/>
        <v>15</v>
      </c>
      <c r="E2480" s="38">
        <f t="shared" ref="E2480" si="4779">plan_id</f>
        <v>1536</v>
      </c>
      <c r="F2480" s="38">
        <f t="shared" ca="1" si="4711"/>
        <v>2008</v>
      </c>
      <c r="G2480" s="38">
        <f t="shared" ref="G2480" ca="1" si="4780">VLOOKUP(INDIRECT(CHAR(39)&amp;$A2480&amp;CHAR(39)&amp;"!r2c"&amp;$C2480,0),variables,2,0)</f>
        <v>10991</v>
      </c>
      <c r="H2480" s="4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127800000</v>
      </c>
    </row>
    <row r="2481" spans="1:8" x14ac:dyDescent="0.3">
      <c r="A2481" s="38" t="s">
        <v>290</v>
      </c>
      <c r="B2481" s="38">
        <f t="shared" si="4686"/>
        <v>10</v>
      </c>
      <c r="C2481" s="38">
        <f t="shared" si="4687"/>
        <v>16</v>
      </c>
      <c r="E2481" s="38">
        <f t="shared" ref="E2481" si="4781">plan_id</f>
        <v>1536</v>
      </c>
      <c r="F2481" s="38">
        <f t="shared" ca="1" si="4711"/>
        <v>2008</v>
      </c>
      <c r="G2481" s="38">
        <f t="shared" ref="G2481" ca="1" si="4782">VLOOKUP(INDIRECT(CHAR(39)&amp;$A2481&amp;CHAR(39)&amp;"!r2c"&amp;$C2481,0),variables,2,0)</f>
        <v>10992</v>
      </c>
      <c r="H2481" s="4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0.92600000000000005</v>
      </c>
    </row>
    <row r="2482" spans="1:8" x14ac:dyDescent="0.3">
      <c r="A2482" s="38" t="s">
        <v>290</v>
      </c>
      <c r="B2482" s="38">
        <f t="shared" si="4686"/>
        <v>10</v>
      </c>
      <c r="C2482" s="38">
        <f t="shared" si="4687"/>
        <v>17</v>
      </c>
      <c r="E2482" s="38">
        <f t="shared" ref="E2482" si="4783">plan_id</f>
        <v>1536</v>
      </c>
      <c r="F2482" s="38">
        <f t="shared" ca="1" si="4711"/>
        <v>2008</v>
      </c>
      <c r="G2482" s="38">
        <f t="shared" ref="G2482" ca="1" si="4784">VLOOKUP(INDIRECT(CHAR(39)&amp;$A2482&amp;CHAR(39)&amp;"!r2c"&amp;$C2482,0),variables,2,0)</f>
        <v>10993</v>
      </c>
      <c r="H2482" s="4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640700000</v>
      </c>
    </row>
    <row r="2483" spans="1:8" x14ac:dyDescent="0.3">
      <c r="A2483" s="38" t="s">
        <v>290</v>
      </c>
      <c r="B2483" s="38">
        <f t="shared" si="4686"/>
        <v>10</v>
      </c>
      <c r="C2483" s="38">
        <f t="shared" si="4687"/>
        <v>18</v>
      </c>
      <c r="E2483" s="38">
        <f t="shared" ref="E2483" si="4785">plan_id</f>
        <v>1536</v>
      </c>
      <c r="F2483" s="38">
        <f t="shared" ca="1" si="4711"/>
        <v>2008</v>
      </c>
      <c r="G2483" s="38">
        <f t="shared" ref="G2483" ca="1" si="4786">VLOOKUP(INDIRECT(CHAR(39)&amp;$A2483&amp;CHAR(39)&amp;"!r2c"&amp;$C2483,0),variables,2,0)</f>
        <v>11005</v>
      </c>
      <c r="H2483" s="41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38" t="s">
        <v>290</v>
      </c>
      <c r="B2484" s="38">
        <f t="shared" si="4686"/>
        <v>10</v>
      </c>
      <c r="C2484" s="38">
        <f t="shared" si="4687"/>
        <v>19</v>
      </c>
      <c r="E2484" s="38">
        <f t="shared" ref="E2484" si="4787">plan_id</f>
        <v>1536</v>
      </c>
      <c r="F2484" s="38">
        <f t="shared" ca="1" si="4711"/>
        <v>2008</v>
      </c>
      <c r="G2484" s="38">
        <f t="shared" ref="G2484" ca="1" si="4788">VLOOKUP(INDIRECT(CHAR(39)&amp;$A2484&amp;CHAR(39)&amp;"!r2c"&amp;$C2484,0),variables,2,0)</f>
        <v>10988</v>
      </c>
      <c r="H2484" s="4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5.5993627282659594E-2</v>
      </c>
    </row>
    <row r="2485" spans="1:8" x14ac:dyDescent="0.3">
      <c r="A2485" s="38" t="s">
        <v>290</v>
      </c>
      <c r="B2485" s="38">
        <f t="shared" si="4686"/>
        <v>10</v>
      </c>
      <c r="C2485" s="38">
        <f t="shared" si="4687"/>
        <v>20</v>
      </c>
      <c r="E2485" s="38">
        <f t="shared" ref="E2485" si="4789">plan_id</f>
        <v>1536</v>
      </c>
      <c r="F2485" s="38">
        <f t="shared" ca="1" si="4711"/>
        <v>2008</v>
      </c>
      <c r="G2485" s="38">
        <f t="shared" ref="G2485" ca="1" si="4790">VLOOKUP(INDIRECT(CHAR(39)&amp;$A2485&amp;CHAR(39)&amp;"!r2c"&amp;$C2485,0),variables,2,0)</f>
        <v>10996</v>
      </c>
      <c r="H2485" s="4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1761223031</v>
      </c>
    </row>
    <row r="2486" spans="1:8" x14ac:dyDescent="0.3">
      <c r="A2486" s="38" t="s">
        <v>290</v>
      </c>
      <c r="B2486" s="38">
        <f t="shared" si="4686"/>
        <v>10</v>
      </c>
      <c r="C2486" s="38">
        <f t="shared" si="4687"/>
        <v>21</v>
      </c>
      <c r="E2486" s="38">
        <f t="shared" ref="E2486" si="4791">plan_id</f>
        <v>1536</v>
      </c>
      <c r="F2486" s="38">
        <f t="shared" ca="1" si="4711"/>
        <v>2008</v>
      </c>
      <c r="G2486" s="38">
        <f t="shared" ref="G2486" ca="1" si="4792">VLOOKUP(INDIRECT(CHAR(39)&amp;$A2486&amp;CHAR(39)&amp;"!r2c"&amp;$C2486,0),variables,2,0)</f>
        <v>10997</v>
      </c>
      <c r="H2486" s="4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1.0135952066068139</v>
      </c>
    </row>
    <row r="2487" spans="1:8" x14ac:dyDescent="0.3">
      <c r="A2487" s="38" t="s">
        <v>290</v>
      </c>
      <c r="B2487" s="38">
        <f t="shared" si="4686"/>
        <v>10</v>
      </c>
      <c r="C2487" s="38">
        <f t="shared" si="4687"/>
        <v>22</v>
      </c>
      <c r="E2487" s="38">
        <f t="shared" ref="E2487" si="4793">plan_id</f>
        <v>1536</v>
      </c>
      <c r="F2487" s="38">
        <f t="shared" ca="1" si="4711"/>
        <v>2008</v>
      </c>
      <c r="G2487" s="38">
        <f t="shared" ref="G2487" ca="1" si="4794">VLOOKUP(INDIRECT(CHAR(39)&amp;$A2487&amp;CHAR(39)&amp;"!r2c"&amp;$C2487,0),variables,2,0)</f>
        <v>10980</v>
      </c>
      <c r="H2487" s="4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8" t="s">
        <v>290</v>
      </c>
      <c r="B2488" s="38">
        <f t="shared" si="4686"/>
        <v>10</v>
      </c>
      <c r="C2488" s="38">
        <f t="shared" si="4687"/>
        <v>23</v>
      </c>
      <c r="E2488" s="38">
        <f t="shared" ref="E2488" si="4795">plan_id</f>
        <v>1536</v>
      </c>
      <c r="F2488" s="38">
        <f t="shared" ca="1" si="4711"/>
        <v>2008</v>
      </c>
      <c r="G2488" s="38">
        <f t="shared" ref="G2488" ca="1" si="4796">VLOOKUP(INDIRECT(CHAR(39)&amp;$A2488&amp;CHAR(39)&amp;"!r2c"&amp;$C2488,0),variables,2,0)</f>
        <v>10981</v>
      </c>
      <c r="H2488" s="4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8" t="s">
        <v>290</v>
      </c>
      <c r="B2489" s="38">
        <f t="shared" si="4686"/>
        <v>10</v>
      </c>
      <c r="C2489" s="38">
        <f t="shared" si="4687"/>
        <v>24</v>
      </c>
      <c r="E2489" s="38">
        <f t="shared" ref="E2489" si="4797">plan_id</f>
        <v>1536</v>
      </c>
      <c r="F2489" s="38">
        <f t="shared" ca="1" si="4711"/>
        <v>2008</v>
      </c>
      <c r="G2489" s="38">
        <f t="shared" ref="G2489" ca="1" si="4798">VLOOKUP(INDIRECT(CHAR(39)&amp;$A2489&amp;CHAR(39)&amp;"!r2c"&amp;$C2489,0),variables,2,0)</f>
        <v>10998</v>
      </c>
      <c r="H2489" s="4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8" t="s">
        <v>290</v>
      </c>
      <c r="B2490" s="38">
        <f t="shared" si="4686"/>
        <v>10</v>
      </c>
      <c r="C2490" s="38">
        <f t="shared" si="4687"/>
        <v>25</v>
      </c>
      <c r="E2490" s="38">
        <f t="shared" ref="E2490" si="4799">plan_id</f>
        <v>1536</v>
      </c>
      <c r="F2490" s="38">
        <f t="shared" ca="1" si="4711"/>
        <v>2008</v>
      </c>
      <c r="G2490" s="38">
        <f t="shared" ref="G2490" ca="1" si="4800">VLOOKUP(INDIRECT(CHAR(39)&amp;$A2490&amp;CHAR(39)&amp;"!r2c"&amp;$C2490,0),variables,2,0)</f>
        <v>10999</v>
      </c>
      <c r="H2490" s="4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70153871</v>
      </c>
    </row>
    <row r="2491" spans="1:8" x14ac:dyDescent="0.3">
      <c r="A2491" s="38" t="s">
        <v>290</v>
      </c>
      <c r="B2491" s="38">
        <f t="shared" si="4686"/>
        <v>10</v>
      </c>
      <c r="C2491" s="38">
        <f t="shared" si="4687"/>
        <v>26</v>
      </c>
      <c r="E2491" s="38">
        <f t="shared" ref="E2491" si="4801">plan_id</f>
        <v>1536</v>
      </c>
      <c r="F2491" s="38">
        <f t="shared" ca="1" si="4711"/>
        <v>2008</v>
      </c>
      <c r="G2491" s="38">
        <f t="shared" ref="G2491" ca="1" si="4802">VLOOKUP(INDIRECT(CHAR(39)&amp;$A2491&amp;CHAR(39)&amp;"!r2c"&amp;$C2491,0),variables,2,0)</f>
        <v>11000</v>
      </c>
      <c r="H2491" s="4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4784327</v>
      </c>
    </row>
    <row r="2492" spans="1:8" x14ac:dyDescent="0.3">
      <c r="A2492" s="38" t="s">
        <v>290</v>
      </c>
      <c r="B2492" s="38">
        <f t="shared" si="4686"/>
        <v>10</v>
      </c>
      <c r="C2492" s="38">
        <f t="shared" si="4687"/>
        <v>27</v>
      </c>
      <c r="E2492" s="38">
        <f t="shared" ref="E2492" si="4803">plan_id</f>
        <v>1536</v>
      </c>
      <c r="F2492" s="38">
        <f t="shared" ca="1" si="4711"/>
        <v>2008</v>
      </c>
      <c r="G2492" s="38">
        <f t="shared" ref="G2492" ca="1" si="4804">VLOOKUP(INDIRECT(CHAR(39)&amp;$A2492&amp;CHAR(39)&amp;"!r2c"&amp;$C2492,0),variables,2,0)</f>
        <v>11001</v>
      </c>
      <c r="H2492" s="4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1118233</v>
      </c>
    </row>
    <row r="2493" spans="1:8" x14ac:dyDescent="0.3">
      <c r="A2493" s="38" t="s">
        <v>290</v>
      </c>
      <c r="B2493" s="38">
        <f t="shared" si="4686"/>
        <v>10</v>
      </c>
      <c r="C2493" s="38">
        <f t="shared" si="4687"/>
        <v>28</v>
      </c>
      <c r="E2493" s="38">
        <f t="shared" ref="E2493" si="4805">plan_id</f>
        <v>1536</v>
      </c>
      <c r="F2493" s="38">
        <f t="shared" ca="1" si="4711"/>
        <v>2008</v>
      </c>
      <c r="G2493" s="38">
        <f t="shared" ref="G2493" ca="1" si="4806">VLOOKUP(INDIRECT(CHAR(39)&amp;$A2493&amp;CHAR(39)&amp;"!r2c"&amp;$C2493,0),variables,2,0)</f>
        <v>11002</v>
      </c>
      <c r="H2493" s="4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76487</v>
      </c>
    </row>
    <row r="2494" spans="1:8" x14ac:dyDescent="0.3">
      <c r="A2494" s="38" t="s">
        <v>290</v>
      </c>
      <c r="B2494" s="38">
        <f t="shared" si="4686"/>
        <v>10</v>
      </c>
      <c r="C2494" s="38">
        <f t="shared" si="4687"/>
        <v>29</v>
      </c>
      <c r="E2494" s="38">
        <f t="shared" ref="E2494" si="4807">plan_id</f>
        <v>1536</v>
      </c>
      <c r="F2494" s="38">
        <f t="shared" ca="1" si="4711"/>
        <v>2008</v>
      </c>
      <c r="G2494" s="38">
        <f t="shared" ref="G2494" ca="1" si="4808">VLOOKUP(INDIRECT(CHAR(39)&amp;$A2494&amp;CHAR(39)&amp;"!r2c"&amp;$C2494,0),variables,2,0)</f>
        <v>11003</v>
      </c>
      <c r="H2494" s="4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76132918</v>
      </c>
    </row>
    <row r="2495" spans="1:8" x14ac:dyDescent="0.3">
      <c r="A2495" s="38" t="s">
        <v>290</v>
      </c>
      <c r="B2495" s="38">
        <f t="shared" si="4686"/>
        <v>11</v>
      </c>
      <c r="C2495" s="38">
        <f t="shared" si="4687"/>
        <v>3</v>
      </c>
      <c r="E2495" s="38">
        <f t="shared" ref="E2495" si="4809">plan_id</f>
        <v>1536</v>
      </c>
      <c r="F2495" s="38">
        <f t="shared" ca="1" si="4711"/>
        <v>2009</v>
      </c>
      <c r="G2495" s="38">
        <f t="shared" ref="G2495" ca="1" si="4810">VLOOKUP(INDIRECT(CHAR(39)&amp;$A2495&amp;CHAR(39)&amp;"!r2c"&amp;$C2495,0),variables,2,0)</f>
        <v>10982</v>
      </c>
      <c r="H2495" s="4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38" t="s">
        <v>290</v>
      </c>
      <c r="B2496" s="38">
        <f t="shared" si="4686"/>
        <v>11</v>
      </c>
      <c r="C2496" s="38">
        <f t="shared" si="4687"/>
        <v>4</v>
      </c>
      <c r="E2496" s="38">
        <f t="shared" ref="E2496" si="4811">plan_id</f>
        <v>1536</v>
      </c>
      <c r="F2496" s="38">
        <f t="shared" ca="1" si="4711"/>
        <v>2009</v>
      </c>
      <c r="G2496" s="38">
        <f t="shared" ref="G2496" ca="1" si="4812">VLOOKUP(INDIRECT(CHAR(39)&amp;$A2496&amp;CHAR(39)&amp;"!r2c"&amp;$C2496,0),variables,2,0)</f>
        <v>10984</v>
      </c>
      <c r="H2496" s="4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40327067</v>
      </c>
    </row>
    <row r="2497" spans="1:8" x14ac:dyDescent="0.3">
      <c r="A2497" s="38" t="s">
        <v>290</v>
      </c>
      <c r="B2497" s="38">
        <f t="shared" si="4686"/>
        <v>11</v>
      </c>
      <c r="C2497" s="38">
        <f t="shared" si="4687"/>
        <v>5</v>
      </c>
      <c r="E2497" s="38">
        <f t="shared" ref="E2497" si="4813">plan_id</f>
        <v>1536</v>
      </c>
      <c r="F2497" s="38">
        <f t="shared" ca="1" si="4711"/>
        <v>2009</v>
      </c>
      <c r="G2497" s="38">
        <f t="shared" ref="G2497" ca="1" si="4814">VLOOKUP(INDIRECT(CHAR(39)&amp;$A2497&amp;CHAR(39)&amp;"!r2c"&amp;$C2497,0),variables,2,0)</f>
        <v>10985</v>
      </c>
      <c r="H2497" s="4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27825676.229999997</v>
      </c>
    </row>
    <row r="2498" spans="1:8" x14ac:dyDescent="0.3">
      <c r="A2498" s="38" t="s">
        <v>290</v>
      </c>
      <c r="B2498" s="38">
        <f t="shared" si="4686"/>
        <v>11</v>
      </c>
      <c r="C2498" s="38">
        <f t="shared" si="4687"/>
        <v>6</v>
      </c>
      <c r="E2498" s="38">
        <f t="shared" ref="E2498" si="4815">plan_id</f>
        <v>1536</v>
      </c>
      <c r="F2498" s="38">
        <f t="shared" ca="1" si="4711"/>
        <v>2009</v>
      </c>
      <c r="G2498" s="38">
        <f t="shared" ref="G2498" ca="1" si="4816">VLOOKUP(INDIRECT(CHAR(39)&amp;$A2498&amp;CHAR(39)&amp;"!r2c"&amp;$C2498,0),variables,2,0)</f>
        <v>10986</v>
      </c>
      <c r="H2498" s="4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12501390.770000003</v>
      </c>
    </row>
    <row r="2499" spans="1:8" x14ac:dyDescent="0.3">
      <c r="A2499" s="38" t="s">
        <v>290</v>
      </c>
      <c r="B2499" s="38">
        <f t="shared" ref="B2499:B2562" si="4817">B2472+1</f>
        <v>11</v>
      </c>
      <c r="C2499" s="38">
        <f t="shared" ref="C2499:C2562" si="4818">C2472</f>
        <v>7</v>
      </c>
      <c r="E2499" s="38">
        <f t="shared" ref="E2499" si="4819">plan_id</f>
        <v>1536</v>
      </c>
      <c r="F2499" s="38">
        <f t="shared" ca="1" si="4711"/>
        <v>2009</v>
      </c>
      <c r="G2499" s="38">
        <f t="shared" ref="G2499" ca="1" si="4820">VLOOKUP(INDIRECT(CHAR(39)&amp;$A2499&amp;CHAR(39)&amp;"!r2c"&amp;$C2499,0),variables,2,0)</f>
        <v>10974</v>
      </c>
      <c r="H2499" s="41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38" t="s">
        <v>290</v>
      </c>
      <c r="B2500" s="38">
        <f t="shared" si="4817"/>
        <v>11</v>
      </c>
      <c r="C2500" s="38">
        <f t="shared" si="4818"/>
        <v>8</v>
      </c>
      <c r="E2500" s="38">
        <f t="shared" ref="E2500" si="4821">plan_id</f>
        <v>1536</v>
      </c>
      <c r="F2500" s="38">
        <f t="shared" ca="1" si="4711"/>
        <v>2009</v>
      </c>
      <c r="G2500" s="38">
        <f t="shared" ref="G2500" ca="1" si="4822">VLOOKUP(INDIRECT(CHAR(39)&amp;$A2500&amp;CHAR(39)&amp;"!r2c"&amp;$C2500,0),variables,2,0)</f>
        <v>10987</v>
      </c>
      <c r="H2500" s="4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0.69</v>
      </c>
    </row>
    <row r="2501" spans="1:8" x14ac:dyDescent="0.3">
      <c r="A2501" s="38" t="s">
        <v>290</v>
      </c>
      <c r="B2501" s="38">
        <f t="shared" si="4817"/>
        <v>11</v>
      </c>
      <c r="C2501" s="38">
        <f t="shared" si="4818"/>
        <v>9</v>
      </c>
      <c r="E2501" s="38">
        <f t="shared" ref="E2501" si="4823">plan_id</f>
        <v>1536</v>
      </c>
      <c r="F2501" s="38">
        <f t="shared" ca="1" si="4711"/>
        <v>2009</v>
      </c>
      <c r="G2501" s="38">
        <f t="shared" ref="G2501" ca="1" si="4824">VLOOKUP(INDIRECT(CHAR(39)&amp;$A2501&amp;CHAR(39)&amp;"!r2c"&amp;$C2501,0),variables,2,0)</f>
        <v>10885</v>
      </c>
      <c r="H2501" s="4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38" t="s">
        <v>290</v>
      </c>
      <c r="B2502" s="38">
        <f t="shared" si="4817"/>
        <v>11</v>
      </c>
      <c r="C2502" s="38">
        <f t="shared" si="4818"/>
        <v>10</v>
      </c>
      <c r="E2502" s="38">
        <f t="shared" ref="E2502" si="4825">plan_id</f>
        <v>1536</v>
      </c>
      <c r="F2502" s="38">
        <f t="shared" ca="1" si="4711"/>
        <v>2009</v>
      </c>
      <c r="G2502" s="38">
        <f t="shared" ref="G2502" ca="1" si="4826">VLOOKUP(INDIRECT(CHAR(39)&amp;$A2502&amp;CHAR(39)&amp;"!r2c"&amp;$C2502,0),variables,2,0)</f>
        <v>10886</v>
      </c>
      <c r="H2502" s="4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38" t="s">
        <v>290</v>
      </c>
      <c r="B2503" s="38">
        <f t="shared" si="4817"/>
        <v>11</v>
      </c>
      <c r="C2503" s="38">
        <f t="shared" si="4818"/>
        <v>11</v>
      </c>
      <c r="E2503" s="38">
        <f t="shared" ref="E2503" si="4827">plan_id</f>
        <v>1536</v>
      </c>
      <c r="F2503" s="38">
        <f t="shared" ca="1" si="4711"/>
        <v>2009</v>
      </c>
      <c r="G2503" s="38">
        <f t="shared" ref="G2503" ca="1" si="4828">VLOOKUP(INDIRECT(CHAR(39)&amp;$A2503&amp;CHAR(39)&amp;"!r2c"&amp;$C2503,0),variables,2,0)</f>
        <v>10887</v>
      </c>
      <c r="H2503" s="4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38" t="s">
        <v>290</v>
      </c>
      <c r="B2504" s="38">
        <f t="shared" si="4817"/>
        <v>11</v>
      </c>
      <c r="C2504" s="38">
        <f t="shared" si="4818"/>
        <v>12</v>
      </c>
      <c r="E2504" s="38">
        <f t="shared" ref="E2504" si="4829">plan_id</f>
        <v>1536</v>
      </c>
      <c r="F2504" s="38">
        <f t="shared" ca="1" si="4711"/>
        <v>2009</v>
      </c>
      <c r="G2504" s="38">
        <f t="shared" ref="G2504" ca="1" si="4830">VLOOKUP(INDIRECT(CHAR(39)&amp;$A2504&amp;CHAR(39)&amp;"!r2c"&amp;$C2504,0),variables,2,0)</f>
        <v>10883</v>
      </c>
      <c r="H2504" s="4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38" t="s">
        <v>290</v>
      </c>
      <c r="B2505" s="38">
        <f t="shared" si="4817"/>
        <v>11</v>
      </c>
      <c r="C2505" s="38">
        <f t="shared" si="4818"/>
        <v>13</v>
      </c>
      <c r="E2505" s="38">
        <f t="shared" ref="E2505" si="4831">plan_id</f>
        <v>1536</v>
      </c>
      <c r="F2505" s="38">
        <f t="shared" ca="1" si="4711"/>
        <v>2009</v>
      </c>
      <c r="G2505" s="38">
        <f t="shared" ref="G2505" ca="1" si="4832">VLOOKUP(INDIRECT(CHAR(39)&amp;$A2505&amp;CHAR(39)&amp;"!r2c"&amp;$C2505,0),variables,2,0)</f>
        <v>10989</v>
      </c>
      <c r="H2505" s="4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1617100000</v>
      </c>
    </row>
    <row r="2506" spans="1:8" x14ac:dyDescent="0.3">
      <c r="A2506" s="38" t="s">
        <v>290</v>
      </c>
      <c r="B2506" s="38">
        <f t="shared" si="4817"/>
        <v>11</v>
      </c>
      <c r="C2506" s="38">
        <f t="shared" si="4818"/>
        <v>14</v>
      </c>
      <c r="E2506" s="38">
        <f t="shared" ref="E2506" si="4833">plan_id</f>
        <v>1536</v>
      </c>
      <c r="F2506" s="38">
        <f t="shared" ca="1" si="4711"/>
        <v>2009</v>
      </c>
      <c r="G2506" s="38">
        <f t="shared" ref="G2506" ca="1" si="4834">VLOOKUP(INDIRECT(CHAR(39)&amp;$A2506&amp;CHAR(39)&amp;"!r2c"&amp;$C2506,0),variables,2,0)</f>
        <v>10990</v>
      </c>
      <c r="H2506" s="4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1901200000</v>
      </c>
    </row>
    <row r="2507" spans="1:8" x14ac:dyDescent="0.3">
      <c r="A2507" s="38" t="s">
        <v>290</v>
      </c>
      <c r="B2507" s="38">
        <f t="shared" si="4817"/>
        <v>11</v>
      </c>
      <c r="C2507" s="38">
        <f t="shared" si="4818"/>
        <v>15</v>
      </c>
      <c r="E2507" s="38">
        <f t="shared" ref="E2507" si="4835">plan_id</f>
        <v>1536</v>
      </c>
      <c r="F2507" s="38">
        <f t="shared" ca="1" si="4711"/>
        <v>2009</v>
      </c>
      <c r="G2507" s="38">
        <f t="shared" ref="G2507" ca="1" si="4836">VLOOKUP(INDIRECT(CHAR(39)&amp;$A2507&amp;CHAR(39)&amp;"!r2c"&amp;$C2507,0),variables,2,0)</f>
        <v>10991</v>
      </c>
      <c r="H2507" s="4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284100000</v>
      </c>
    </row>
    <row r="2508" spans="1:8" x14ac:dyDescent="0.3">
      <c r="A2508" s="38" t="s">
        <v>290</v>
      </c>
      <c r="B2508" s="38">
        <f t="shared" si="4817"/>
        <v>11</v>
      </c>
      <c r="C2508" s="38">
        <f t="shared" si="4818"/>
        <v>16</v>
      </c>
      <c r="E2508" s="38">
        <f t="shared" ref="E2508" si="4837">plan_id</f>
        <v>1536</v>
      </c>
      <c r="F2508" s="38">
        <f t="shared" ca="1" si="4711"/>
        <v>2009</v>
      </c>
      <c r="G2508" s="38">
        <f t="shared" ref="G2508" ca="1" si="4838">VLOOKUP(INDIRECT(CHAR(39)&amp;$A2508&amp;CHAR(39)&amp;"!r2c"&amp;$C2508,0),variables,2,0)</f>
        <v>10992</v>
      </c>
      <c r="H2508" s="4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0.85099999999999998</v>
      </c>
    </row>
    <row r="2509" spans="1:8" x14ac:dyDescent="0.3">
      <c r="A2509" s="38" t="s">
        <v>290</v>
      </c>
      <c r="B2509" s="38">
        <f t="shared" si="4817"/>
        <v>11</v>
      </c>
      <c r="C2509" s="38">
        <f t="shared" si="4818"/>
        <v>17</v>
      </c>
      <c r="E2509" s="38">
        <f t="shared" ref="E2509" si="4839">plan_id</f>
        <v>1536</v>
      </c>
      <c r="F2509" s="38">
        <f t="shared" ca="1" si="4711"/>
        <v>2009</v>
      </c>
      <c r="G2509" s="38">
        <f t="shared" ref="G2509" ca="1" si="4840">VLOOKUP(INDIRECT(CHAR(39)&amp;$A2509&amp;CHAR(39)&amp;"!r2c"&amp;$C2509,0),variables,2,0)</f>
        <v>10993</v>
      </c>
      <c r="H2509" s="4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697700000</v>
      </c>
    </row>
    <row r="2510" spans="1:8" x14ac:dyDescent="0.3">
      <c r="A2510" s="38" t="s">
        <v>290</v>
      </c>
      <c r="B2510" s="38">
        <f t="shared" si="4817"/>
        <v>11</v>
      </c>
      <c r="C2510" s="38">
        <f t="shared" si="4818"/>
        <v>18</v>
      </c>
      <c r="E2510" s="38">
        <f t="shared" ref="E2510" si="4841">plan_id</f>
        <v>1536</v>
      </c>
      <c r="F2510" s="38">
        <f t="shared" ref="F2510:F2573" ca="1" si="4842">INDIRECT(CHAR(39)&amp;$A2510&amp;CHAR(39)&amp;"!r"&amp;$B2510&amp;"c2",0)</f>
        <v>2009</v>
      </c>
      <c r="G2510" s="38">
        <f t="shared" ref="G2510" ca="1" si="4843">VLOOKUP(INDIRECT(CHAR(39)&amp;$A2510&amp;CHAR(39)&amp;"!r2c"&amp;$C2510,0),variables,2,0)</f>
        <v>11005</v>
      </c>
      <c r="H2510" s="41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38" t="s">
        <v>290</v>
      </c>
      <c r="B2511" s="38">
        <f t="shared" si="4817"/>
        <v>11</v>
      </c>
      <c r="C2511" s="38">
        <f t="shared" si="4818"/>
        <v>19</v>
      </c>
      <c r="E2511" s="38">
        <f t="shared" ref="E2511" si="4844">plan_id</f>
        <v>1536</v>
      </c>
      <c r="F2511" s="38">
        <f t="shared" ca="1" si="4842"/>
        <v>2009</v>
      </c>
      <c r="G2511" s="38">
        <f t="shared" ref="G2511" ca="1" si="4845">VLOOKUP(INDIRECT(CHAR(39)&amp;$A2511&amp;CHAR(39)&amp;"!r2c"&amp;$C2511,0),variables,2,0)</f>
        <v>10988</v>
      </c>
      <c r="H2511" s="4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5.7800010032965456E-2</v>
      </c>
    </row>
    <row r="2512" spans="1:8" x14ac:dyDescent="0.3">
      <c r="A2512" s="38" t="s">
        <v>290</v>
      </c>
      <c r="B2512" s="38">
        <f t="shared" si="4817"/>
        <v>11</v>
      </c>
      <c r="C2512" s="38">
        <f t="shared" si="4818"/>
        <v>20</v>
      </c>
      <c r="E2512" s="38">
        <f t="shared" ref="E2512" si="4846">plan_id</f>
        <v>1536</v>
      </c>
      <c r="F2512" s="38">
        <f t="shared" ca="1" si="4842"/>
        <v>2009</v>
      </c>
      <c r="G2512" s="38">
        <f t="shared" ref="G2512" ca="1" si="4847">VLOOKUP(INDIRECT(CHAR(39)&amp;$A2512&amp;CHAR(39)&amp;"!r2c"&amp;$C2512,0),variables,2,0)</f>
        <v>10996</v>
      </c>
      <c r="H2512" s="4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1320003266</v>
      </c>
    </row>
    <row r="2513" spans="1:8" x14ac:dyDescent="0.3">
      <c r="A2513" s="38" t="s">
        <v>290</v>
      </c>
      <c r="B2513" s="38">
        <f t="shared" si="4817"/>
        <v>11</v>
      </c>
      <c r="C2513" s="38">
        <f t="shared" si="4818"/>
        <v>21</v>
      </c>
      <c r="E2513" s="38">
        <f t="shared" ref="E2513" si="4848">plan_id</f>
        <v>1536</v>
      </c>
      <c r="F2513" s="38">
        <f t="shared" ca="1" si="4842"/>
        <v>2009</v>
      </c>
      <c r="G2513" s="38">
        <f t="shared" ref="G2513" ca="1" si="4849">VLOOKUP(INDIRECT(CHAR(39)&amp;$A2513&amp;CHAR(39)&amp;"!r2c"&amp;$C2513,0),variables,2,0)</f>
        <v>10997</v>
      </c>
      <c r="H2513" s="4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0.69430005575426046</v>
      </c>
    </row>
    <row r="2514" spans="1:8" x14ac:dyDescent="0.3">
      <c r="A2514" s="38" t="s">
        <v>290</v>
      </c>
      <c r="B2514" s="38">
        <f t="shared" si="4817"/>
        <v>11</v>
      </c>
      <c r="C2514" s="38">
        <f t="shared" si="4818"/>
        <v>22</v>
      </c>
      <c r="E2514" s="38">
        <f t="shared" ref="E2514" si="4850">plan_id</f>
        <v>1536</v>
      </c>
      <c r="F2514" s="38">
        <f t="shared" ca="1" si="4842"/>
        <v>2009</v>
      </c>
      <c r="G2514" s="38">
        <f t="shared" ref="G2514" ca="1" si="4851">VLOOKUP(INDIRECT(CHAR(39)&amp;$A2514&amp;CHAR(39)&amp;"!r2c"&amp;$C2514,0),variables,2,0)</f>
        <v>10980</v>
      </c>
      <c r="H2514" s="4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8" t="s">
        <v>290</v>
      </c>
      <c r="B2515" s="38">
        <f t="shared" si="4817"/>
        <v>11</v>
      </c>
      <c r="C2515" s="38">
        <f t="shared" si="4818"/>
        <v>23</v>
      </c>
      <c r="E2515" s="38">
        <f t="shared" ref="E2515" si="4852">plan_id</f>
        <v>1536</v>
      </c>
      <c r="F2515" s="38">
        <f t="shared" ca="1" si="4842"/>
        <v>2009</v>
      </c>
      <c r="G2515" s="38">
        <f t="shared" ref="G2515" ca="1" si="4853">VLOOKUP(INDIRECT(CHAR(39)&amp;$A2515&amp;CHAR(39)&amp;"!r2c"&amp;$C2515,0),variables,2,0)</f>
        <v>10981</v>
      </c>
      <c r="H2515" s="4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38" t="s">
        <v>290</v>
      </c>
      <c r="B2516" s="38">
        <f t="shared" si="4817"/>
        <v>11</v>
      </c>
      <c r="C2516" s="38">
        <f t="shared" si="4818"/>
        <v>24</v>
      </c>
      <c r="E2516" s="38">
        <f t="shared" ref="E2516" si="4854">plan_id</f>
        <v>1536</v>
      </c>
      <c r="F2516" s="38">
        <f t="shared" ca="1" si="4842"/>
        <v>2009</v>
      </c>
      <c r="G2516" s="38">
        <f t="shared" ref="G2516" ca="1" si="4855">VLOOKUP(INDIRECT(CHAR(39)&amp;$A2516&amp;CHAR(39)&amp;"!r2c"&amp;$C2516,0),variables,2,0)</f>
        <v>10998</v>
      </c>
      <c r="H2516" s="4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38" t="s">
        <v>290</v>
      </c>
      <c r="B2517" s="38">
        <f t="shared" si="4817"/>
        <v>11</v>
      </c>
      <c r="C2517" s="38">
        <f t="shared" si="4818"/>
        <v>25</v>
      </c>
      <c r="E2517" s="38">
        <f t="shared" ref="E2517" si="4856">plan_id</f>
        <v>1536</v>
      </c>
      <c r="F2517" s="38">
        <f t="shared" ca="1" si="4842"/>
        <v>2009</v>
      </c>
      <c r="G2517" s="38">
        <f t="shared" ref="G2517" ca="1" si="4857">VLOOKUP(INDIRECT(CHAR(39)&amp;$A2517&amp;CHAR(39)&amp;"!r2c"&amp;$C2517,0),variables,2,0)</f>
        <v>10999</v>
      </c>
      <c r="H2517" s="4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71169574</v>
      </c>
    </row>
    <row r="2518" spans="1:8" x14ac:dyDescent="0.3">
      <c r="A2518" s="38" t="s">
        <v>290</v>
      </c>
      <c r="B2518" s="38">
        <f t="shared" si="4817"/>
        <v>11</v>
      </c>
      <c r="C2518" s="38">
        <f t="shared" si="4818"/>
        <v>26</v>
      </c>
      <c r="E2518" s="38">
        <f t="shared" ref="E2518" si="4858">plan_id</f>
        <v>1536</v>
      </c>
      <c r="F2518" s="38">
        <f t="shared" ca="1" si="4842"/>
        <v>2009</v>
      </c>
      <c r="G2518" s="38">
        <f t="shared" ref="G2518" ca="1" si="4859">VLOOKUP(INDIRECT(CHAR(39)&amp;$A2518&amp;CHAR(39)&amp;"!r2c"&amp;$C2518,0),variables,2,0)</f>
        <v>11000</v>
      </c>
      <c r="H2518" s="4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4921163</v>
      </c>
    </row>
    <row r="2519" spans="1:8" x14ac:dyDescent="0.3">
      <c r="A2519" s="38" t="s">
        <v>290</v>
      </c>
      <c r="B2519" s="38">
        <f t="shared" si="4817"/>
        <v>11</v>
      </c>
      <c r="C2519" s="38">
        <f t="shared" si="4818"/>
        <v>27</v>
      </c>
      <c r="E2519" s="38">
        <f t="shared" ref="E2519" si="4860">plan_id</f>
        <v>1536</v>
      </c>
      <c r="F2519" s="38">
        <f t="shared" ca="1" si="4842"/>
        <v>2009</v>
      </c>
      <c r="G2519" s="38">
        <f t="shared" ref="G2519" ca="1" si="4861">VLOOKUP(INDIRECT(CHAR(39)&amp;$A2519&amp;CHAR(39)&amp;"!r2c"&amp;$C2519,0),variables,2,0)</f>
        <v>11001</v>
      </c>
      <c r="H2519" s="4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1261120</v>
      </c>
    </row>
    <row r="2520" spans="1:8" x14ac:dyDescent="0.3">
      <c r="A2520" s="38" t="s">
        <v>290</v>
      </c>
      <c r="B2520" s="38">
        <f t="shared" si="4817"/>
        <v>11</v>
      </c>
      <c r="C2520" s="38">
        <f t="shared" si="4818"/>
        <v>28</v>
      </c>
      <c r="E2520" s="38">
        <f t="shared" ref="E2520" si="4862">plan_id</f>
        <v>1536</v>
      </c>
      <c r="F2520" s="38">
        <f t="shared" ca="1" si="4842"/>
        <v>2009</v>
      </c>
      <c r="G2520" s="38">
        <f t="shared" ref="G2520" ca="1" si="4863">VLOOKUP(INDIRECT(CHAR(39)&amp;$A2520&amp;CHAR(39)&amp;"!r2c"&amp;$C2520,0),variables,2,0)</f>
        <v>11002</v>
      </c>
      <c r="H2520" s="4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496072</v>
      </c>
    </row>
    <row r="2521" spans="1:8" x14ac:dyDescent="0.3">
      <c r="A2521" s="38" t="s">
        <v>290</v>
      </c>
      <c r="B2521" s="38">
        <f t="shared" si="4817"/>
        <v>11</v>
      </c>
      <c r="C2521" s="38">
        <f t="shared" si="4818"/>
        <v>29</v>
      </c>
      <c r="E2521" s="38">
        <f t="shared" ref="E2521" si="4864">plan_id</f>
        <v>1536</v>
      </c>
      <c r="F2521" s="38">
        <f t="shared" ca="1" si="4842"/>
        <v>2009</v>
      </c>
      <c r="G2521" s="38">
        <f t="shared" ref="G2521" ca="1" si="4865">VLOOKUP(INDIRECT(CHAR(39)&amp;$A2521&amp;CHAR(39)&amp;"!r2c"&amp;$C2521,0),variables,2,0)</f>
        <v>11003</v>
      </c>
      <c r="H2521" s="4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77847929</v>
      </c>
    </row>
    <row r="2522" spans="1:8" x14ac:dyDescent="0.3">
      <c r="A2522" s="38" t="s">
        <v>290</v>
      </c>
      <c r="B2522" s="38">
        <f t="shared" si="4817"/>
        <v>12</v>
      </c>
      <c r="C2522" s="38">
        <f t="shared" si="4818"/>
        <v>3</v>
      </c>
      <c r="E2522" s="38">
        <f t="shared" ref="E2522" si="4866">plan_id</f>
        <v>1536</v>
      </c>
      <c r="F2522" s="38">
        <f t="shared" ca="1" si="4842"/>
        <v>2010</v>
      </c>
      <c r="G2522" s="38">
        <f t="shared" ref="G2522" ca="1" si="4867">VLOOKUP(INDIRECT(CHAR(39)&amp;$A2522&amp;CHAR(39)&amp;"!r2c"&amp;$C2522,0),variables,2,0)</f>
        <v>10982</v>
      </c>
      <c r="H2522" s="4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38" t="s">
        <v>290</v>
      </c>
      <c r="B2523" s="38">
        <f t="shared" si="4817"/>
        <v>12</v>
      </c>
      <c r="C2523" s="38">
        <f t="shared" si="4818"/>
        <v>4</v>
      </c>
      <c r="E2523" s="38">
        <f t="shared" ref="E2523" si="4868">plan_id</f>
        <v>1536</v>
      </c>
      <c r="F2523" s="38">
        <f t="shared" ca="1" si="4842"/>
        <v>2010</v>
      </c>
      <c r="G2523" s="38">
        <f t="shared" ref="G2523" ca="1" si="4869">VLOOKUP(INDIRECT(CHAR(39)&amp;$A2523&amp;CHAR(39)&amp;"!r2c"&amp;$C2523,0),variables,2,0)</f>
        <v>10984</v>
      </c>
      <c r="H2523" s="4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54157866</v>
      </c>
    </row>
    <row r="2524" spans="1:8" x14ac:dyDescent="0.3">
      <c r="A2524" s="38" t="s">
        <v>290</v>
      </c>
      <c r="B2524" s="38">
        <f t="shared" si="4817"/>
        <v>12</v>
      </c>
      <c r="C2524" s="38">
        <f t="shared" si="4818"/>
        <v>5</v>
      </c>
      <c r="E2524" s="38">
        <f t="shared" ref="E2524" si="4870">plan_id</f>
        <v>1536</v>
      </c>
      <c r="F2524" s="38">
        <f t="shared" ca="1" si="4842"/>
        <v>2010</v>
      </c>
      <c r="G2524" s="38">
        <f t="shared" ref="G2524" ca="1" si="4871">VLOOKUP(INDIRECT(CHAR(39)&amp;$A2524&amp;CHAR(39)&amp;"!r2c"&amp;$C2524,0),variables,2,0)</f>
        <v>10985</v>
      </c>
      <c r="H2524" s="4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30328404.960000005</v>
      </c>
    </row>
    <row r="2525" spans="1:8" x14ac:dyDescent="0.3">
      <c r="A2525" s="38" t="s">
        <v>290</v>
      </c>
      <c r="B2525" s="38">
        <f t="shared" si="4817"/>
        <v>12</v>
      </c>
      <c r="C2525" s="38">
        <f t="shared" si="4818"/>
        <v>6</v>
      </c>
      <c r="E2525" s="38">
        <f t="shared" ref="E2525" si="4872">plan_id</f>
        <v>1536</v>
      </c>
      <c r="F2525" s="38">
        <f t="shared" ca="1" si="4842"/>
        <v>2010</v>
      </c>
      <c r="G2525" s="38">
        <f t="shared" ref="G2525" ca="1" si="4873">VLOOKUP(INDIRECT(CHAR(39)&amp;$A2525&amp;CHAR(39)&amp;"!r2c"&amp;$C2525,0),variables,2,0)</f>
        <v>10986</v>
      </c>
      <c r="H2525" s="4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23829461.039999995</v>
      </c>
    </row>
    <row r="2526" spans="1:8" x14ac:dyDescent="0.3">
      <c r="A2526" s="38" t="s">
        <v>290</v>
      </c>
      <c r="B2526" s="38">
        <f t="shared" si="4817"/>
        <v>12</v>
      </c>
      <c r="C2526" s="38">
        <f t="shared" si="4818"/>
        <v>7</v>
      </c>
      <c r="E2526" s="38">
        <f t="shared" ref="E2526" si="4874">plan_id</f>
        <v>1536</v>
      </c>
      <c r="F2526" s="38">
        <f t="shared" ca="1" si="4842"/>
        <v>2010</v>
      </c>
      <c r="G2526" s="38">
        <f t="shared" ref="G2526" ca="1" si="4875">VLOOKUP(INDIRECT(CHAR(39)&amp;$A2526&amp;CHAR(39)&amp;"!r2c"&amp;$C2526,0),variables,2,0)</f>
        <v>10974</v>
      </c>
      <c r="H2526" s="4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38" t="s">
        <v>290</v>
      </c>
      <c r="B2527" s="38">
        <f t="shared" si="4817"/>
        <v>12</v>
      </c>
      <c r="C2527" s="38">
        <f t="shared" si="4818"/>
        <v>8</v>
      </c>
      <c r="E2527" s="38">
        <f t="shared" ref="E2527" si="4876">plan_id</f>
        <v>1536</v>
      </c>
      <c r="F2527" s="38">
        <f t="shared" ca="1" si="4842"/>
        <v>2010</v>
      </c>
      <c r="G2527" s="38">
        <f t="shared" ref="G2527" ca="1" si="4877">VLOOKUP(INDIRECT(CHAR(39)&amp;$A2527&amp;CHAR(39)&amp;"!r2c"&amp;$C2527,0),variables,2,0)</f>
        <v>10987</v>
      </c>
      <c r="H2527" s="4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0.56000000000000005</v>
      </c>
    </row>
    <row r="2528" spans="1:8" x14ac:dyDescent="0.3">
      <c r="A2528" s="38" t="s">
        <v>290</v>
      </c>
      <c r="B2528" s="38">
        <f t="shared" si="4817"/>
        <v>12</v>
      </c>
      <c r="C2528" s="38">
        <f t="shared" si="4818"/>
        <v>9</v>
      </c>
      <c r="E2528" s="38">
        <f t="shared" ref="E2528" si="4878">plan_id</f>
        <v>1536</v>
      </c>
      <c r="F2528" s="38">
        <f t="shared" ca="1" si="4842"/>
        <v>2010</v>
      </c>
      <c r="G2528" s="38">
        <f t="shared" ref="G2528" ca="1" si="4879">VLOOKUP(INDIRECT(CHAR(39)&amp;$A2528&amp;CHAR(39)&amp;"!r2c"&amp;$C2528,0),variables,2,0)</f>
        <v>10885</v>
      </c>
      <c r="H2528" s="4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38" t="s">
        <v>290</v>
      </c>
      <c r="B2529" s="38">
        <f t="shared" si="4817"/>
        <v>12</v>
      </c>
      <c r="C2529" s="38">
        <f t="shared" si="4818"/>
        <v>10</v>
      </c>
      <c r="E2529" s="38">
        <f t="shared" ref="E2529" si="4880">plan_id</f>
        <v>1536</v>
      </c>
      <c r="F2529" s="38">
        <f t="shared" ca="1" si="4842"/>
        <v>2010</v>
      </c>
      <c r="G2529" s="38">
        <f t="shared" ref="G2529" ca="1" si="4881">VLOOKUP(INDIRECT(CHAR(39)&amp;$A2529&amp;CHAR(39)&amp;"!r2c"&amp;$C2529,0),variables,2,0)</f>
        <v>10886</v>
      </c>
      <c r="H2529" s="4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38" t="s">
        <v>290</v>
      </c>
      <c r="B2530" s="38">
        <f t="shared" si="4817"/>
        <v>12</v>
      </c>
      <c r="C2530" s="38">
        <f t="shared" si="4818"/>
        <v>11</v>
      </c>
      <c r="E2530" s="38">
        <f t="shared" ref="E2530" si="4882">plan_id</f>
        <v>1536</v>
      </c>
      <c r="F2530" s="38">
        <f t="shared" ca="1" si="4842"/>
        <v>2010</v>
      </c>
      <c r="G2530" s="38">
        <f t="shared" ref="G2530" ca="1" si="4883">VLOOKUP(INDIRECT(CHAR(39)&amp;$A2530&amp;CHAR(39)&amp;"!r2c"&amp;$C2530,0),variables,2,0)</f>
        <v>10887</v>
      </c>
      <c r="H2530" s="4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38" t="s">
        <v>290</v>
      </c>
      <c r="B2531" s="38">
        <f t="shared" si="4817"/>
        <v>12</v>
      </c>
      <c r="C2531" s="38">
        <f t="shared" si="4818"/>
        <v>12</v>
      </c>
      <c r="E2531" s="38">
        <f t="shared" ref="E2531" si="4884">plan_id</f>
        <v>1536</v>
      </c>
      <c r="F2531" s="38">
        <f t="shared" ca="1" si="4842"/>
        <v>2010</v>
      </c>
      <c r="G2531" s="38">
        <f t="shared" ref="G2531" ca="1" si="4885">VLOOKUP(INDIRECT(CHAR(39)&amp;$A2531&amp;CHAR(39)&amp;"!r2c"&amp;$C2531,0),variables,2,0)</f>
        <v>10883</v>
      </c>
      <c r="H2531" s="4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38" t="s">
        <v>290</v>
      </c>
      <c r="B2532" s="38">
        <f t="shared" si="4817"/>
        <v>12</v>
      </c>
      <c r="C2532" s="38">
        <f t="shared" si="4818"/>
        <v>13</v>
      </c>
      <c r="E2532" s="38">
        <f t="shared" ref="E2532" si="4886">plan_id</f>
        <v>1536</v>
      </c>
      <c r="F2532" s="38">
        <f t="shared" ca="1" si="4842"/>
        <v>2010</v>
      </c>
      <c r="G2532" s="38">
        <f t="shared" ref="G2532" ca="1" si="4887">VLOOKUP(INDIRECT(CHAR(39)&amp;$A2532&amp;CHAR(39)&amp;"!r2c"&amp;$C2532,0),variables,2,0)</f>
        <v>10989</v>
      </c>
      <c r="H2532" s="4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1621700000</v>
      </c>
    </row>
    <row r="2533" spans="1:8" x14ac:dyDescent="0.3">
      <c r="A2533" s="38" t="s">
        <v>290</v>
      </c>
      <c r="B2533" s="38">
        <f t="shared" si="4817"/>
        <v>12</v>
      </c>
      <c r="C2533" s="38">
        <f t="shared" si="4818"/>
        <v>14</v>
      </c>
      <c r="E2533" s="38">
        <f t="shared" ref="E2533" si="4888">plan_id</f>
        <v>1536</v>
      </c>
      <c r="F2533" s="38">
        <f t="shared" ca="1" si="4842"/>
        <v>2010</v>
      </c>
      <c r="G2533" s="38">
        <f t="shared" ref="G2533" ca="1" si="4889">VLOOKUP(INDIRECT(CHAR(39)&amp;$A2533&amp;CHAR(39)&amp;"!r2c"&amp;$C2533,0),variables,2,0)</f>
        <v>10990</v>
      </c>
      <c r="H2533" s="4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2208400000</v>
      </c>
    </row>
    <row r="2534" spans="1:8" x14ac:dyDescent="0.3">
      <c r="A2534" s="38" t="s">
        <v>290</v>
      </c>
      <c r="B2534" s="38">
        <f t="shared" si="4817"/>
        <v>12</v>
      </c>
      <c r="C2534" s="38">
        <f t="shared" si="4818"/>
        <v>15</v>
      </c>
      <c r="E2534" s="38">
        <f t="shared" ref="E2534" si="4890">plan_id</f>
        <v>1536</v>
      </c>
      <c r="F2534" s="38">
        <f t="shared" ca="1" si="4842"/>
        <v>2010</v>
      </c>
      <c r="G2534" s="38">
        <f t="shared" ref="G2534" ca="1" si="4891">VLOOKUP(INDIRECT(CHAR(39)&amp;$A2534&amp;CHAR(39)&amp;"!r2c"&amp;$C2534,0),variables,2,0)</f>
        <v>10991</v>
      </c>
      <c r="H2534" s="4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586700000</v>
      </c>
    </row>
    <row r="2535" spans="1:8" x14ac:dyDescent="0.3">
      <c r="A2535" s="38" t="s">
        <v>290</v>
      </c>
      <c r="B2535" s="38">
        <f t="shared" si="4817"/>
        <v>12</v>
      </c>
      <c r="C2535" s="38">
        <f t="shared" si="4818"/>
        <v>16</v>
      </c>
      <c r="E2535" s="38">
        <f t="shared" ref="E2535" si="4892">plan_id</f>
        <v>1536</v>
      </c>
      <c r="F2535" s="38">
        <f t="shared" ca="1" si="4842"/>
        <v>2010</v>
      </c>
      <c r="G2535" s="38">
        <f t="shared" ref="G2535" ca="1" si="4893">VLOOKUP(INDIRECT(CHAR(39)&amp;$A2535&amp;CHAR(39)&amp;"!r2c"&amp;$C2535,0),variables,2,0)</f>
        <v>10992</v>
      </c>
      <c r="H2535" s="4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0.73399999999999999</v>
      </c>
    </row>
    <row r="2536" spans="1:8" x14ac:dyDescent="0.3">
      <c r="A2536" s="38" t="s">
        <v>290</v>
      </c>
      <c r="B2536" s="38">
        <f t="shared" si="4817"/>
        <v>12</v>
      </c>
      <c r="C2536" s="38">
        <f t="shared" si="4818"/>
        <v>17</v>
      </c>
      <c r="E2536" s="38">
        <f t="shared" ref="E2536" si="4894">plan_id</f>
        <v>1536</v>
      </c>
      <c r="F2536" s="38">
        <f t="shared" ca="1" si="4842"/>
        <v>2010</v>
      </c>
      <c r="G2536" s="38">
        <f t="shared" ref="G2536" ca="1" si="4895">VLOOKUP(INDIRECT(CHAR(39)&amp;$A2536&amp;CHAR(39)&amp;"!r2c"&amp;$C2536,0),variables,2,0)</f>
        <v>10993</v>
      </c>
      <c r="H2536" s="4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769700000</v>
      </c>
    </row>
    <row r="2537" spans="1:8" x14ac:dyDescent="0.3">
      <c r="A2537" s="38" t="s">
        <v>290</v>
      </c>
      <c r="B2537" s="38">
        <f t="shared" si="4817"/>
        <v>12</v>
      </c>
      <c r="C2537" s="38">
        <f t="shared" si="4818"/>
        <v>18</v>
      </c>
      <c r="E2537" s="38">
        <f t="shared" ref="E2537" si="4896">plan_id</f>
        <v>1536</v>
      </c>
      <c r="F2537" s="38">
        <f t="shared" ca="1" si="4842"/>
        <v>2010</v>
      </c>
      <c r="G2537" s="38">
        <f t="shared" ref="G2537" ca="1" si="4897">VLOOKUP(INDIRECT(CHAR(39)&amp;$A2537&amp;CHAR(39)&amp;"!r2c"&amp;$C2537,0),variables,2,0)</f>
        <v>11005</v>
      </c>
      <c r="H2537" s="4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38" t="s">
        <v>290</v>
      </c>
      <c r="B2538" s="38">
        <f t="shared" si="4817"/>
        <v>12</v>
      </c>
      <c r="C2538" s="38">
        <f t="shared" si="4818"/>
        <v>19</v>
      </c>
      <c r="E2538" s="38">
        <f t="shared" ref="E2538" si="4898">plan_id</f>
        <v>1536</v>
      </c>
      <c r="F2538" s="38">
        <f t="shared" ca="1" si="4842"/>
        <v>2010</v>
      </c>
      <c r="G2538" s="38">
        <f t="shared" ref="G2538" ca="1" si="4899">VLOOKUP(INDIRECT(CHAR(39)&amp;$A2538&amp;CHAR(39)&amp;"!r2c"&amp;$C2538,0),variables,2,0)</f>
        <v>10988</v>
      </c>
      <c r="H2538" s="4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7.0362304794075611E-2</v>
      </c>
    </row>
    <row r="2539" spans="1:8" x14ac:dyDescent="0.3">
      <c r="A2539" s="38" t="s">
        <v>290</v>
      </c>
      <c r="B2539" s="38">
        <f t="shared" si="4817"/>
        <v>12</v>
      </c>
      <c r="C2539" s="38">
        <f t="shared" si="4818"/>
        <v>20</v>
      </c>
      <c r="E2539" s="38">
        <f t="shared" ref="E2539" si="4900">plan_id</f>
        <v>1536</v>
      </c>
      <c r="F2539" s="38">
        <f t="shared" ca="1" si="4842"/>
        <v>2010</v>
      </c>
      <c r="G2539" s="38">
        <f t="shared" ref="G2539" ca="1" si="4901">VLOOKUP(INDIRECT(CHAR(39)&amp;$A2539&amp;CHAR(39)&amp;"!r2c"&amp;$C2539,0),variables,2,0)</f>
        <v>10996</v>
      </c>
      <c r="H2539" s="4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1474184982</v>
      </c>
    </row>
    <row r="2540" spans="1:8" x14ac:dyDescent="0.3">
      <c r="A2540" s="38" t="s">
        <v>290</v>
      </c>
      <c r="B2540" s="38">
        <f t="shared" si="4817"/>
        <v>12</v>
      </c>
      <c r="C2540" s="38">
        <f t="shared" si="4818"/>
        <v>21</v>
      </c>
      <c r="E2540" s="38">
        <f t="shared" ref="E2540" si="4902">plan_id</f>
        <v>1536</v>
      </c>
      <c r="F2540" s="38">
        <f t="shared" ca="1" si="4842"/>
        <v>2010</v>
      </c>
      <c r="G2540" s="38">
        <f t="shared" ref="G2540" ca="1" si="4903">VLOOKUP(INDIRECT(CHAR(39)&amp;$A2540&amp;CHAR(39)&amp;"!r2c"&amp;$C2540,0),variables,2,0)</f>
        <v>10997</v>
      </c>
      <c r="H2540" s="4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0.66753531153776491</v>
      </c>
    </row>
    <row r="2541" spans="1:8" x14ac:dyDescent="0.3">
      <c r="A2541" s="38" t="s">
        <v>290</v>
      </c>
      <c r="B2541" s="38">
        <f t="shared" si="4817"/>
        <v>12</v>
      </c>
      <c r="C2541" s="38">
        <f t="shared" si="4818"/>
        <v>22</v>
      </c>
      <c r="E2541" s="38">
        <f t="shared" ref="E2541" si="4904">plan_id</f>
        <v>1536</v>
      </c>
      <c r="F2541" s="38">
        <f t="shared" ca="1" si="4842"/>
        <v>2010</v>
      </c>
      <c r="G2541" s="38">
        <f t="shared" ref="G2541" ca="1" si="4905">VLOOKUP(INDIRECT(CHAR(39)&amp;$A2541&amp;CHAR(39)&amp;"!r2c"&amp;$C2541,0),variables,2,0)</f>
        <v>10980</v>
      </c>
      <c r="H2541" s="4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38" t="s">
        <v>290</v>
      </c>
      <c r="B2542" s="38">
        <f t="shared" si="4817"/>
        <v>12</v>
      </c>
      <c r="C2542" s="38">
        <f t="shared" si="4818"/>
        <v>23</v>
      </c>
      <c r="E2542" s="38">
        <f t="shared" ref="E2542" si="4906">plan_id</f>
        <v>1536</v>
      </c>
      <c r="F2542" s="38">
        <f t="shared" ca="1" si="4842"/>
        <v>2010</v>
      </c>
      <c r="G2542" s="38">
        <f t="shared" ref="G2542" ca="1" si="4907">VLOOKUP(INDIRECT(CHAR(39)&amp;$A2542&amp;CHAR(39)&amp;"!r2c"&amp;$C2542,0),variables,2,0)</f>
        <v>10981</v>
      </c>
      <c r="H2542" s="4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8" t="s">
        <v>290</v>
      </c>
      <c r="B2543" s="38">
        <f t="shared" si="4817"/>
        <v>12</v>
      </c>
      <c r="C2543" s="38">
        <f t="shared" si="4818"/>
        <v>24</v>
      </c>
      <c r="E2543" s="38">
        <f t="shared" ref="E2543" si="4908">plan_id</f>
        <v>1536</v>
      </c>
      <c r="F2543" s="38">
        <f t="shared" ca="1" si="4842"/>
        <v>2010</v>
      </c>
      <c r="G2543" s="38">
        <f t="shared" ref="G2543" ca="1" si="4909">VLOOKUP(INDIRECT(CHAR(39)&amp;$A2543&amp;CHAR(39)&amp;"!r2c"&amp;$C2543,0),variables,2,0)</f>
        <v>10998</v>
      </c>
      <c r="H2543" s="4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8" t="s">
        <v>290</v>
      </c>
      <c r="B2544" s="38">
        <f t="shared" si="4817"/>
        <v>12</v>
      </c>
      <c r="C2544" s="38">
        <f t="shared" si="4818"/>
        <v>25</v>
      </c>
      <c r="E2544" s="38">
        <f t="shared" ref="E2544" si="4910">plan_id</f>
        <v>1536</v>
      </c>
      <c r="F2544" s="38">
        <f t="shared" ca="1" si="4842"/>
        <v>2010</v>
      </c>
      <c r="G2544" s="38">
        <f t="shared" ref="G2544" ca="1" si="4911">VLOOKUP(INDIRECT(CHAR(39)&amp;$A2544&amp;CHAR(39)&amp;"!r2c"&amp;$C2544,0),variables,2,0)</f>
        <v>10999</v>
      </c>
      <c r="H2544" s="4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76884950</v>
      </c>
    </row>
    <row r="2545" spans="1:8" x14ac:dyDescent="0.3">
      <c r="A2545" s="38" t="s">
        <v>290</v>
      </c>
      <c r="B2545" s="38">
        <f t="shared" si="4817"/>
        <v>12</v>
      </c>
      <c r="C2545" s="38">
        <f t="shared" si="4818"/>
        <v>26</v>
      </c>
      <c r="E2545" s="38">
        <f t="shared" ref="E2545" si="4912">plan_id</f>
        <v>1536</v>
      </c>
      <c r="F2545" s="38">
        <f t="shared" ca="1" si="4842"/>
        <v>2010</v>
      </c>
      <c r="G2545" s="38">
        <f t="shared" ref="G2545" ca="1" si="4913">VLOOKUP(INDIRECT(CHAR(39)&amp;$A2545&amp;CHAR(39)&amp;"!r2c"&amp;$C2545,0),variables,2,0)</f>
        <v>11000</v>
      </c>
      <c r="H2545" s="4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3942154</v>
      </c>
    </row>
    <row r="2546" spans="1:8" x14ac:dyDescent="0.3">
      <c r="A2546" s="38" t="s">
        <v>290</v>
      </c>
      <c r="B2546" s="38">
        <f t="shared" si="4817"/>
        <v>12</v>
      </c>
      <c r="C2546" s="38">
        <f t="shared" si="4818"/>
        <v>27</v>
      </c>
      <c r="E2546" s="38">
        <f t="shared" ref="E2546" si="4914">plan_id</f>
        <v>1536</v>
      </c>
      <c r="F2546" s="38">
        <f t="shared" ca="1" si="4842"/>
        <v>2010</v>
      </c>
      <c r="G2546" s="38">
        <f t="shared" ref="G2546" ca="1" si="4915">VLOOKUP(INDIRECT(CHAR(39)&amp;$A2546&amp;CHAR(39)&amp;"!r2c"&amp;$C2546,0),variables,2,0)</f>
        <v>11001</v>
      </c>
      <c r="H2546" s="4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1214733</v>
      </c>
    </row>
    <row r="2547" spans="1:8" x14ac:dyDescent="0.3">
      <c r="A2547" s="38" t="s">
        <v>290</v>
      </c>
      <c r="B2547" s="38">
        <f t="shared" si="4817"/>
        <v>12</v>
      </c>
      <c r="C2547" s="38">
        <f t="shared" si="4818"/>
        <v>28</v>
      </c>
      <c r="E2547" s="38">
        <f t="shared" ref="E2547" si="4916">plan_id</f>
        <v>1536</v>
      </c>
      <c r="F2547" s="38">
        <f t="shared" ca="1" si="4842"/>
        <v>2010</v>
      </c>
      <c r="G2547" s="38">
        <f t="shared" ref="G2547" ca="1" si="4917">VLOOKUP(INDIRECT(CHAR(39)&amp;$A2547&amp;CHAR(39)&amp;"!r2c"&amp;$C2547,0),variables,2,0)</f>
        <v>11002</v>
      </c>
      <c r="H2547" s="4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210638</v>
      </c>
    </row>
    <row r="2548" spans="1:8" x14ac:dyDescent="0.3">
      <c r="A2548" s="38" t="s">
        <v>290</v>
      </c>
      <c r="B2548" s="38">
        <f t="shared" si="4817"/>
        <v>12</v>
      </c>
      <c r="C2548" s="38">
        <f t="shared" si="4818"/>
        <v>29</v>
      </c>
      <c r="E2548" s="38">
        <f t="shared" ref="E2548" si="4918">plan_id</f>
        <v>1536</v>
      </c>
      <c r="F2548" s="38">
        <f t="shared" ca="1" si="4842"/>
        <v>2010</v>
      </c>
      <c r="G2548" s="38">
        <f t="shared" ref="G2548" ca="1" si="4919">VLOOKUP(INDIRECT(CHAR(39)&amp;$A2548&amp;CHAR(39)&amp;"!r2c"&amp;$C2548,0),variables,2,0)</f>
        <v>11003</v>
      </c>
      <c r="H2548" s="4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82252475</v>
      </c>
    </row>
    <row r="2549" spans="1:8" x14ac:dyDescent="0.3">
      <c r="A2549" s="38" t="s">
        <v>290</v>
      </c>
      <c r="B2549" s="38">
        <f t="shared" si="4817"/>
        <v>13</v>
      </c>
      <c r="C2549" s="38">
        <f t="shared" si="4818"/>
        <v>3</v>
      </c>
      <c r="E2549" s="38">
        <f t="shared" ref="E2549" si="4920">plan_id</f>
        <v>1536</v>
      </c>
      <c r="F2549" s="38">
        <f t="shared" ca="1" si="4842"/>
        <v>2011</v>
      </c>
      <c r="G2549" s="38">
        <f t="shared" ref="G2549" ca="1" si="4921">VLOOKUP(INDIRECT(CHAR(39)&amp;$A2549&amp;CHAR(39)&amp;"!r2c"&amp;$C2549,0),variables,2,0)</f>
        <v>10982</v>
      </c>
      <c r="H2549" s="4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38" t="s">
        <v>290</v>
      </c>
      <c r="B2550" s="38">
        <f t="shared" si="4817"/>
        <v>13</v>
      </c>
      <c r="C2550" s="38">
        <f t="shared" si="4818"/>
        <v>4</v>
      </c>
      <c r="E2550" s="38">
        <f t="shared" ref="E2550" si="4922">plan_id</f>
        <v>1536</v>
      </c>
      <c r="F2550" s="38">
        <f t="shared" ca="1" si="4842"/>
        <v>2011</v>
      </c>
      <c r="G2550" s="38">
        <f t="shared" ref="G2550" ca="1" si="4923">VLOOKUP(INDIRECT(CHAR(39)&amp;$A2550&amp;CHAR(39)&amp;"!r2c"&amp;$C2550,0),variables,2,0)</f>
        <v>10984</v>
      </c>
      <c r="H2550" s="4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82909840</v>
      </c>
    </row>
    <row r="2551" spans="1:8" x14ac:dyDescent="0.3">
      <c r="A2551" s="38" t="s">
        <v>290</v>
      </c>
      <c r="B2551" s="38">
        <f t="shared" si="4817"/>
        <v>13</v>
      </c>
      <c r="C2551" s="38">
        <f t="shared" si="4818"/>
        <v>5</v>
      </c>
      <c r="E2551" s="38">
        <f t="shared" ref="E2551" si="4924">plan_id</f>
        <v>1536</v>
      </c>
      <c r="F2551" s="38">
        <f t="shared" ca="1" si="4842"/>
        <v>2011</v>
      </c>
      <c r="G2551" s="38">
        <f t="shared" ref="G2551" ca="1" si="4925">VLOOKUP(INDIRECT(CHAR(39)&amp;$A2551&amp;CHAR(39)&amp;"!r2c"&amp;$C2551,0),variables,2,0)</f>
        <v>10985</v>
      </c>
      <c r="H2551" s="4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32334837.600000001</v>
      </c>
    </row>
    <row r="2552" spans="1:8" x14ac:dyDescent="0.3">
      <c r="A2552" s="38" t="s">
        <v>290</v>
      </c>
      <c r="B2552" s="38">
        <f t="shared" si="4817"/>
        <v>13</v>
      </c>
      <c r="C2552" s="38">
        <f t="shared" si="4818"/>
        <v>6</v>
      </c>
      <c r="E2552" s="38">
        <f t="shared" ref="E2552" si="4926">plan_id</f>
        <v>1536</v>
      </c>
      <c r="F2552" s="38">
        <f t="shared" ca="1" si="4842"/>
        <v>2011</v>
      </c>
      <c r="G2552" s="38">
        <f t="shared" ref="G2552" ca="1" si="4927">VLOOKUP(INDIRECT(CHAR(39)&amp;$A2552&amp;CHAR(39)&amp;"!r2c"&amp;$C2552,0),variables,2,0)</f>
        <v>10986</v>
      </c>
      <c r="H2552" s="4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50575002.399999999</v>
      </c>
    </row>
    <row r="2553" spans="1:8" x14ac:dyDescent="0.3">
      <c r="A2553" s="38" t="s">
        <v>290</v>
      </c>
      <c r="B2553" s="38">
        <f t="shared" si="4817"/>
        <v>13</v>
      </c>
      <c r="C2553" s="38">
        <f t="shared" si="4818"/>
        <v>7</v>
      </c>
      <c r="E2553" s="38">
        <f t="shared" ref="E2553" si="4928">plan_id</f>
        <v>1536</v>
      </c>
      <c r="F2553" s="38">
        <f t="shared" ca="1" si="4842"/>
        <v>2011</v>
      </c>
      <c r="G2553" s="38">
        <f t="shared" ref="G2553" ca="1" si="4929">VLOOKUP(INDIRECT(CHAR(39)&amp;$A2553&amp;CHAR(39)&amp;"!r2c"&amp;$C2553,0),variables,2,0)</f>
        <v>10974</v>
      </c>
      <c r="H2553" s="41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38" t="s">
        <v>290</v>
      </c>
      <c r="B2554" s="38">
        <f t="shared" si="4817"/>
        <v>13</v>
      </c>
      <c r="C2554" s="38">
        <f t="shared" si="4818"/>
        <v>8</v>
      </c>
      <c r="E2554" s="38">
        <f t="shared" ref="E2554" si="4930">plan_id</f>
        <v>1536</v>
      </c>
      <c r="F2554" s="38">
        <f t="shared" ca="1" si="4842"/>
        <v>2011</v>
      </c>
      <c r="G2554" s="38">
        <f t="shared" ref="G2554" ca="1" si="4931">VLOOKUP(INDIRECT(CHAR(39)&amp;$A2554&amp;CHAR(39)&amp;"!r2c"&amp;$C2554,0),variables,2,0)</f>
        <v>10987</v>
      </c>
      <c r="H2554" s="4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0.39</v>
      </c>
    </row>
    <row r="2555" spans="1:8" x14ac:dyDescent="0.3">
      <c r="A2555" s="38" t="s">
        <v>290</v>
      </c>
      <c r="B2555" s="38">
        <f t="shared" si="4817"/>
        <v>13</v>
      </c>
      <c r="C2555" s="38">
        <f t="shared" si="4818"/>
        <v>9</v>
      </c>
      <c r="E2555" s="38">
        <f t="shared" ref="E2555" si="4932">plan_id</f>
        <v>1536</v>
      </c>
      <c r="F2555" s="38">
        <f t="shared" ca="1" si="4842"/>
        <v>2011</v>
      </c>
      <c r="G2555" s="38">
        <f t="shared" ref="G2555" ca="1" si="4933">VLOOKUP(INDIRECT(CHAR(39)&amp;$A2555&amp;CHAR(39)&amp;"!r2c"&amp;$C2555,0),variables,2,0)</f>
        <v>10885</v>
      </c>
      <c r="H2555" s="4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38" t="s">
        <v>290</v>
      </c>
      <c r="B2556" s="38">
        <f t="shared" si="4817"/>
        <v>13</v>
      </c>
      <c r="C2556" s="38">
        <f t="shared" si="4818"/>
        <v>10</v>
      </c>
      <c r="E2556" s="38">
        <f t="shared" ref="E2556" si="4934">plan_id</f>
        <v>1536</v>
      </c>
      <c r="F2556" s="38">
        <f t="shared" ca="1" si="4842"/>
        <v>2011</v>
      </c>
      <c r="G2556" s="38">
        <f t="shared" ref="G2556" ca="1" si="4935">VLOOKUP(INDIRECT(CHAR(39)&amp;$A2556&amp;CHAR(39)&amp;"!r2c"&amp;$C2556,0),variables,2,0)</f>
        <v>10886</v>
      </c>
      <c r="H2556" s="4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38" t="s">
        <v>290</v>
      </c>
      <c r="B2557" s="38">
        <f t="shared" si="4817"/>
        <v>13</v>
      </c>
      <c r="C2557" s="38">
        <f t="shared" si="4818"/>
        <v>11</v>
      </c>
      <c r="E2557" s="38">
        <f t="shared" ref="E2557" si="4936">plan_id</f>
        <v>1536</v>
      </c>
      <c r="F2557" s="38">
        <f t="shared" ca="1" si="4842"/>
        <v>2011</v>
      </c>
      <c r="G2557" s="38">
        <f t="shared" ref="G2557" ca="1" si="4937">VLOOKUP(INDIRECT(CHAR(39)&amp;$A2557&amp;CHAR(39)&amp;"!r2c"&amp;$C2557,0),variables,2,0)</f>
        <v>10887</v>
      </c>
      <c r="H2557" s="4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38" t="s">
        <v>290</v>
      </c>
      <c r="B2558" s="38">
        <f t="shared" si="4817"/>
        <v>13</v>
      </c>
      <c r="C2558" s="38">
        <f t="shared" si="4818"/>
        <v>12</v>
      </c>
      <c r="E2558" s="38">
        <f t="shared" ref="E2558" si="4938">plan_id</f>
        <v>1536</v>
      </c>
      <c r="F2558" s="38">
        <f t="shared" ca="1" si="4842"/>
        <v>2011</v>
      </c>
      <c r="G2558" s="38">
        <f t="shared" ref="G2558" ca="1" si="4939">VLOOKUP(INDIRECT(CHAR(39)&amp;$A2558&amp;CHAR(39)&amp;"!r2c"&amp;$C2558,0),variables,2,0)</f>
        <v>10883</v>
      </c>
      <c r="H2558" s="4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38" t="s">
        <v>290</v>
      </c>
      <c r="B2559" s="38">
        <f t="shared" si="4817"/>
        <v>13</v>
      </c>
      <c r="C2559" s="38">
        <f t="shared" si="4818"/>
        <v>13</v>
      </c>
      <c r="E2559" s="38">
        <f t="shared" ref="E2559" si="4940">plan_id</f>
        <v>1536</v>
      </c>
      <c r="F2559" s="38">
        <f t="shared" ca="1" si="4842"/>
        <v>2011</v>
      </c>
      <c r="G2559" s="38">
        <f t="shared" ref="G2559" ca="1" si="4941">VLOOKUP(INDIRECT(CHAR(39)&amp;$A2559&amp;CHAR(39)&amp;"!r2c"&amp;$C2559,0),variables,2,0)</f>
        <v>10989</v>
      </c>
      <c r="H2559" s="4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1650400000</v>
      </c>
    </row>
    <row r="2560" spans="1:8" x14ac:dyDescent="0.3">
      <c r="A2560" s="38" t="s">
        <v>290</v>
      </c>
      <c r="B2560" s="38">
        <f t="shared" si="4817"/>
        <v>13</v>
      </c>
      <c r="C2560" s="38">
        <f t="shared" si="4818"/>
        <v>14</v>
      </c>
      <c r="E2560" s="38">
        <f t="shared" ref="E2560" si="4942">plan_id</f>
        <v>1536</v>
      </c>
      <c r="F2560" s="38">
        <f t="shared" ca="1" si="4842"/>
        <v>2011</v>
      </c>
      <c r="G2560" s="38">
        <f t="shared" ref="G2560" ca="1" si="4943">VLOOKUP(INDIRECT(CHAR(39)&amp;$A2560&amp;CHAR(39)&amp;"!r2c"&amp;$C2560,0),variables,2,0)</f>
        <v>10990</v>
      </c>
      <c r="H2560" s="4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2339800000</v>
      </c>
    </row>
    <row r="2561" spans="1:8" x14ac:dyDescent="0.3">
      <c r="A2561" s="38" t="s">
        <v>290</v>
      </c>
      <c r="B2561" s="38">
        <f t="shared" si="4817"/>
        <v>13</v>
      </c>
      <c r="C2561" s="38">
        <f t="shared" si="4818"/>
        <v>15</v>
      </c>
      <c r="E2561" s="38">
        <f t="shared" ref="E2561" si="4944">plan_id</f>
        <v>1536</v>
      </c>
      <c r="F2561" s="38">
        <f t="shared" ca="1" si="4842"/>
        <v>2011</v>
      </c>
      <c r="G2561" s="38">
        <f t="shared" ref="G2561" ca="1" si="4945">VLOOKUP(INDIRECT(CHAR(39)&amp;$A2561&amp;CHAR(39)&amp;"!r2c"&amp;$C2561,0),variables,2,0)</f>
        <v>10991</v>
      </c>
      <c r="H2561" s="4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689400000</v>
      </c>
    </row>
    <row r="2562" spans="1:8" x14ac:dyDescent="0.3">
      <c r="A2562" s="38" t="s">
        <v>290</v>
      </c>
      <c r="B2562" s="38">
        <f t="shared" si="4817"/>
        <v>13</v>
      </c>
      <c r="C2562" s="38">
        <f t="shared" si="4818"/>
        <v>16</v>
      </c>
      <c r="E2562" s="38">
        <f t="shared" ref="E2562" si="4946">plan_id</f>
        <v>1536</v>
      </c>
      <c r="F2562" s="38">
        <f t="shared" ca="1" si="4842"/>
        <v>2011</v>
      </c>
      <c r="G2562" s="38">
        <f t="shared" ref="G2562" ca="1" si="4947">VLOOKUP(INDIRECT(CHAR(39)&amp;$A2562&amp;CHAR(39)&amp;"!r2c"&amp;$C2562,0),variables,2,0)</f>
        <v>10992</v>
      </c>
      <c r="H2562" s="4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0.70499999999999996</v>
      </c>
    </row>
    <row r="2563" spans="1:8" x14ac:dyDescent="0.3">
      <c r="A2563" s="38" t="s">
        <v>290</v>
      </c>
      <c r="B2563" s="38">
        <f t="shared" ref="B2563:B2626" si="4948">B2536+1</f>
        <v>13</v>
      </c>
      <c r="C2563" s="38">
        <f t="shared" ref="C2563:C2626" si="4949">C2536</f>
        <v>17</v>
      </c>
      <c r="E2563" s="38">
        <f t="shared" ref="E2563" si="4950">plan_id</f>
        <v>1536</v>
      </c>
      <c r="F2563" s="38">
        <f t="shared" ca="1" si="4842"/>
        <v>2011</v>
      </c>
      <c r="G2563" s="38">
        <f t="shared" ref="G2563" ca="1" si="4951">VLOOKUP(INDIRECT(CHAR(39)&amp;$A2563&amp;CHAR(39)&amp;"!r2c"&amp;$C2563,0),variables,2,0)</f>
        <v>10993</v>
      </c>
      <c r="H2563" s="4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804200000</v>
      </c>
    </row>
    <row r="2564" spans="1:8" x14ac:dyDescent="0.3">
      <c r="A2564" s="38" t="s">
        <v>290</v>
      </c>
      <c r="B2564" s="38">
        <f t="shared" si="4948"/>
        <v>13</v>
      </c>
      <c r="C2564" s="38">
        <f t="shared" si="4949"/>
        <v>18</v>
      </c>
      <c r="E2564" s="38">
        <f t="shared" ref="E2564" si="4952">plan_id</f>
        <v>1536</v>
      </c>
      <c r="F2564" s="38">
        <f t="shared" ca="1" si="4842"/>
        <v>2011</v>
      </c>
      <c r="G2564" s="38">
        <f t="shared" ref="G2564" ca="1" si="4953">VLOOKUP(INDIRECT(CHAR(39)&amp;$A2564&amp;CHAR(39)&amp;"!r2c"&amp;$C2564,0),variables,2,0)</f>
        <v>11005</v>
      </c>
      <c r="H2564" s="41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38" t="s">
        <v>290</v>
      </c>
      <c r="B2565" s="38">
        <f t="shared" si="4948"/>
        <v>13</v>
      </c>
      <c r="C2565" s="38">
        <f t="shared" si="4949"/>
        <v>19</v>
      </c>
      <c r="E2565" s="38">
        <f t="shared" ref="E2565" si="4954">plan_id</f>
        <v>1536</v>
      </c>
      <c r="F2565" s="38">
        <f t="shared" ca="1" si="4842"/>
        <v>2011</v>
      </c>
      <c r="G2565" s="38">
        <f t="shared" ref="G2565" ca="1" si="4955">VLOOKUP(INDIRECT(CHAR(39)&amp;$A2565&amp;CHAR(39)&amp;"!r2c"&amp;$C2565,0),variables,2,0)</f>
        <v>10988</v>
      </c>
      <c r="H2565" s="4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0.10309604575976125</v>
      </c>
    </row>
    <row r="2566" spans="1:8" x14ac:dyDescent="0.3">
      <c r="A2566" s="38" t="s">
        <v>290</v>
      </c>
      <c r="B2566" s="38">
        <f t="shared" si="4948"/>
        <v>13</v>
      </c>
      <c r="C2566" s="38">
        <f t="shared" si="4949"/>
        <v>20</v>
      </c>
      <c r="E2566" s="38">
        <f t="shared" ref="E2566" si="4956">plan_id</f>
        <v>1536</v>
      </c>
      <c r="F2566" s="38">
        <f t="shared" ca="1" si="4842"/>
        <v>2011</v>
      </c>
      <c r="G2566" s="38">
        <f t="shared" ref="G2566" ca="1" si="4957">VLOOKUP(INDIRECT(CHAR(39)&amp;$A2566&amp;CHAR(39)&amp;"!r2c"&amp;$C2566,0),variables,2,0)</f>
        <v>10996</v>
      </c>
      <c r="H2566" s="4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1758056598</v>
      </c>
    </row>
    <row r="2567" spans="1:8" x14ac:dyDescent="0.3">
      <c r="A2567" s="38" t="s">
        <v>290</v>
      </c>
      <c r="B2567" s="38">
        <f t="shared" si="4948"/>
        <v>13</v>
      </c>
      <c r="C2567" s="38">
        <f t="shared" si="4949"/>
        <v>21</v>
      </c>
      <c r="E2567" s="38">
        <f t="shared" ref="E2567" si="4958">plan_id</f>
        <v>1536</v>
      </c>
      <c r="F2567" s="38">
        <f t="shared" ca="1" si="4842"/>
        <v>2011</v>
      </c>
      <c r="G2567" s="38">
        <f t="shared" ref="G2567" ca="1" si="4959">VLOOKUP(INDIRECT(CHAR(39)&amp;$A2567&amp;CHAR(39)&amp;"!r2c"&amp;$C2567,0),variables,2,0)</f>
        <v>10997</v>
      </c>
      <c r="H2567" s="4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0.75137045815881698</v>
      </c>
    </row>
    <row r="2568" spans="1:8" x14ac:dyDescent="0.3">
      <c r="A2568" s="38" t="s">
        <v>290</v>
      </c>
      <c r="B2568" s="38">
        <f t="shared" si="4948"/>
        <v>13</v>
      </c>
      <c r="C2568" s="38">
        <f t="shared" si="4949"/>
        <v>22</v>
      </c>
      <c r="E2568" s="38">
        <f t="shared" ref="E2568" si="4960">plan_id</f>
        <v>1536</v>
      </c>
      <c r="F2568" s="38">
        <f t="shared" ca="1" si="4842"/>
        <v>2011</v>
      </c>
      <c r="G2568" s="38">
        <f t="shared" ref="G2568" ca="1" si="4961">VLOOKUP(INDIRECT(CHAR(39)&amp;$A2568&amp;CHAR(39)&amp;"!r2c"&amp;$C2568,0),variables,2,0)</f>
        <v>10980</v>
      </c>
      <c r="H2568" s="4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8" t="s">
        <v>290</v>
      </c>
      <c r="B2569" s="38">
        <f t="shared" si="4948"/>
        <v>13</v>
      </c>
      <c r="C2569" s="38">
        <f t="shared" si="4949"/>
        <v>23</v>
      </c>
      <c r="E2569" s="38">
        <f t="shared" ref="E2569" si="4962">plan_id</f>
        <v>1536</v>
      </c>
      <c r="F2569" s="38">
        <f t="shared" ca="1" si="4842"/>
        <v>2011</v>
      </c>
      <c r="G2569" s="38">
        <f t="shared" ref="G2569" ca="1" si="4963">VLOOKUP(INDIRECT(CHAR(39)&amp;$A2569&amp;CHAR(39)&amp;"!r2c"&amp;$C2569,0),variables,2,0)</f>
        <v>10981</v>
      </c>
      <c r="H2569" s="4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8" t="s">
        <v>290</v>
      </c>
      <c r="B2570" s="38">
        <f t="shared" si="4948"/>
        <v>13</v>
      </c>
      <c r="C2570" s="38">
        <f t="shared" si="4949"/>
        <v>24</v>
      </c>
      <c r="E2570" s="38">
        <f t="shared" ref="E2570" si="4964">plan_id</f>
        <v>1536</v>
      </c>
      <c r="F2570" s="38">
        <f t="shared" ca="1" si="4842"/>
        <v>2011</v>
      </c>
      <c r="G2570" s="38">
        <f t="shared" ref="G2570" ca="1" si="4965">VLOOKUP(INDIRECT(CHAR(39)&amp;$A2570&amp;CHAR(39)&amp;"!r2c"&amp;$C2570,0),variables,2,0)</f>
        <v>10998</v>
      </c>
      <c r="H2570" s="4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8" t="s">
        <v>290</v>
      </c>
      <c r="B2571" s="38">
        <f t="shared" si="4948"/>
        <v>13</v>
      </c>
      <c r="C2571" s="38">
        <f t="shared" si="4949"/>
        <v>25</v>
      </c>
      <c r="E2571" s="38">
        <f t="shared" ref="E2571" si="4966">plan_id</f>
        <v>1536</v>
      </c>
      <c r="F2571" s="38">
        <f t="shared" ca="1" si="4842"/>
        <v>2011</v>
      </c>
      <c r="G2571" s="38">
        <f t="shared" ref="G2571" ca="1" si="4967">VLOOKUP(INDIRECT(CHAR(39)&amp;$A2571&amp;CHAR(39)&amp;"!r2c"&amp;$C2571,0),variables,2,0)</f>
        <v>10999</v>
      </c>
      <c r="H2571" s="4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84307028</v>
      </c>
    </row>
    <row r="2572" spans="1:8" x14ac:dyDescent="0.3">
      <c r="A2572" s="38" t="s">
        <v>290</v>
      </c>
      <c r="B2572" s="38">
        <f t="shared" si="4948"/>
        <v>13</v>
      </c>
      <c r="C2572" s="38">
        <f t="shared" si="4949"/>
        <v>26</v>
      </c>
      <c r="E2572" s="38">
        <f t="shared" ref="E2572" si="4968">plan_id</f>
        <v>1536</v>
      </c>
      <c r="F2572" s="38">
        <f t="shared" ca="1" si="4842"/>
        <v>2011</v>
      </c>
      <c r="G2572" s="38">
        <f t="shared" ref="G2572" ca="1" si="4969">VLOOKUP(INDIRECT(CHAR(39)&amp;$A2572&amp;CHAR(39)&amp;"!r2c"&amp;$C2572,0),variables,2,0)</f>
        <v>11000</v>
      </c>
      <c r="H2572" s="4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4669072</v>
      </c>
    </row>
    <row r="2573" spans="1:8" x14ac:dyDescent="0.3">
      <c r="A2573" s="38" t="s">
        <v>290</v>
      </c>
      <c r="B2573" s="38">
        <f t="shared" si="4948"/>
        <v>13</v>
      </c>
      <c r="C2573" s="38">
        <f t="shared" si="4949"/>
        <v>27</v>
      </c>
      <c r="E2573" s="38">
        <f t="shared" ref="E2573" si="4970">plan_id</f>
        <v>1536</v>
      </c>
      <c r="F2573" s="38">
        <f t="shared" ca="1" si="4842"/>
        <v>2011</v>
      </c>
      <c r="G2573" s="38">
        <f t="shared" ref="G2573" ca="1" si="4971">VLOOKUP(INDIRECT(CHAR(39)&amp;$A2573&amp;CHAR(39)&amp;"!r2c"&amp;$C2573,0),variables,2,0)</f>
        <v>11001</v>
      </c>
      <c r="H2573" s="4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1797287</v>
      </c>
    </row>
    <row r="2574" spans="1:8" x14ac:dyDescent="0.3">
      <c r="A2574" s="38" t="s">
        <v>290</v>
      </c>
      <c r="B2574" s="38">
        <f t="shared" si="4948"/>
        <v>13</v>
      </c>
      <c r="C2574" s="38">
        <f t="shared" si="4949"/>
        <v>28</v>
      </c>
      <c r="E2574" s="38">
        <f t="shared" ref="E2574" si="4972">plan_id</f>
        <v>1536</v>
      </c>
      <c r="F2574" s="38">
        <f t="shared" ref="F2574:F2637" ca="1" si="4973">INDIRECT(CHAR(39)&amp;$A2574&amp;CHAR(39)&amp;"!r"&amp;$B2574&amp;"c2",0)</f>
        <v>2011</v>
      </c>
      <c r="G2574" s="38">
        <f t="shared" ref="G2574" ca="1" si="4974">VLOOKUP(INDIRECT(CHAR(39)&amp;$A2574&amp;CHAR(39)&amp;"!r2c"&amp;$C2574,0),variables,2,0)</f>
        <v>11002</v>
      </c>
      <c r="H2574" s="4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264688</v>
      </c>
    </row>
    <row r="2575" spans="1:8" x14ac:dyDescent="0.3">
      <c r="A2575" s="38" t="s">
        <v>290</v>
      </c>
      <c r="B2575" s="38">
        <f t="shared" si="4948"/>
        <v>13</v>
      </c>
      <c r="C2575" s="38">
        <f t="shared" si="4949"/>
        <v>29</v>
      </c>
      <c r="E2575" s="38">
        <f t="shared" ref="E2575" si="4975">plan_id</f>
        <v>1536</v>
      </c>
      <c r="F2575" s="38">
        <f t="shared" ca="1" si="4973"/>
        <v>2011</v>
      </c>
      <c r="G2575" s="38">
        <f t="shared" ref="G2575" ca="1" si="4976">VLOOKUP(INDIRECT(CHAR(39)&amp;$A2575&amp;CHAR(39)&amp;"!r2c"&amp;$C2575,0),variables,2,0)</f>
        <v>11003</v>
      </c>
      <c r="H2575" s="4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91038075</v>
      </c>
    </row>
    <row r="2576" spans="1:8" x14ac:dyDescent="0.3">
      <c r="A2576" s="38" t="s">
        <v>290</v>
      </c>
      <c r="B2576" s="38">
        <f t="shared" si="4948"/>
        <v>14</v>
      </c>
      <c r="C2576" s="38">
        <f t="shared" si="4949"/>
        <v>3</v>
      </c>
      <c r="E2576" s="38">
        <f t="shared" ref="E2576" si="4977">plan_id</f>
        <v>1536</v>
      </c>
      <c r="F2576" s="38">
        <f t="shared" ca="1" si="4973"/>
        <v>2012</v>
      </c>
      <c r="G2576" s="38">
        <f t="shared" ref="G2576" ca="1" si="4978">VLOOKUP(INDIRECT(CHAR(39)&amp;$A2576&amp;CHAR(39)&amp;"!r2c"&amp;$C2576,0),variables,2,0)</f>
        <v>10982</v>
      </c>
      <c r="H2576" s="4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38" t="s">
        <v>290</v>
      </c>
      <c r="B2577" s="38">
        <f t="shared" si="4948"/>
        <v>14</v>
      </c>
      <c r="C2577" s="38">
        <f t="shared" si="4949"/>
        <v>4</v>
      </c>
      <c r="E2577" s="38">
        <f t="shared" ref="E2577" si="4979">plan_id</f>
        <v>1536</v>
      </c>
      <c r="F2577" s="38">
        <f t="shared" ca="1" si="4973"/>
        <v>2012</v>
      </c>
      <c r="G2577" s="38">
        <f t="shared" ref="G2577" ca="1" si="4980">VLOOKUP(INDIRECT(CHAR(39)&amp;$A2577&amp;CHAR(39)&amp;"!r2c"&amp;$C2577,0),variables,2,0)</f>
        <v>10984</v>
      </c>
      <c r="H2577" s="4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91458077</v>
      </c>
    </row>
    <row r="2578" spans="1:8" x14ac:dyDescent="0.3">
      <c r="A2578" s="38" t="s">
        <v>290</v>
      </c>
      <c r="B2578" s="38">
        <f t="shared" si="4948"/>
        <v>14</v>
      </c>
      <c r="C2578" s="38">
        <f t="shared" si="4949"/>
        <v>5</v>
      </c>
      <c r="E2578" s="38">
        <f t="shared" ref="E2578" si="4981">plan_id</f>
        <v>1536</v>
      </c>
      <c r="F2578" s="38">
        <f t="shared" ca="1" si="4973"/>
        <v>2012</v>
      </c>
      <c r="G2578" s="38">
        <f t="shared" ref="G2578" ca="1" si="4982">VLOOKUP(INDIRECT(CHAR(39)&amp;$A2578&amp;CHAR(39)&amp;"!r2c"&amp;$C2578,0),variables,2,0)</f>
        <v>10985</v>
      </c>
      <c r="H2578" s="4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38412392.339999996</v>
      </c>
    </row>
    <row r="2579" spans="1:8" x14ac:dyDescent="0.3">
      <c r="A2579" s="38" t="s">
        <v>290</v>
      </c>
      <c r="B2579" s="38">
        <f t="shared" si="4948"/>
        <v>14</v>
      </c>
      <c r="C2579" s="38">
        <f t="shared" si="4949"/>
        <v>6</v>
      </c>
      <c r="E2579" s="38">
        <f t="shared" ref="E2579" si="4983">plan_id</f>
        <v>1536</v>
      </c>
      <c r="F2579" s="38">
        <f t="shared" ca="1" si="4973"/>
        <v>2012</v>
      </c>
      <c r="G2579" s="38">
        <f t="shared" ref="G2579" ca="1" si="4984">VLOOKUP(INDIRECT(CHAR(39)&amp;$A2579&amp;CHAR(39)&amp;"!r2c"&amp;$C2579,0),variables,2,0)</f>
        <v>10986</v>
      </c>
      <c r="H2579" s="4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53045684.660000004</v>
      </c>
    </row>
    <row r="2580" spans="1:8" x14ac:dyDescent="0.3">
      <c r="A2580" s="38" t="s">
        <v>290</v>
      </c>
      <c r="B2580" s="38">
        <f t="shared" si="4948"/>
        <v>14</v>
      </c>
      <c r="C2580" s="38">
        <f t="shared" si="4949"/>
        <v>7</v>
      </c>
      <c r="E2580" s="38">
        <f t="shared" ref="E2580" si="4985">plan_id</f>
        <v>1536</v>
      </c>
      <c r="F2580" s="38">
        <f t="shared" ca="1" si="4973"/>
        <v>2012</v>
      </c>
      <c r="G2580" s="38">
        <f t="shared" ref="G2580" ca="1" si="4986">VLOOKUP(INDIRECT(CHAR(39)&amp;$A2580&amp;CHAR(39)&amp;"!r2c"&amp;$C2580,0),variables,2,0)</f>
        <v>10974</v>
      </c>
      <c r="H2580" s="41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38" t="s">
        <v>290</v>
      </c>
      <c r="B2581" s="38">
        <f t="shared" si="4948"/>
        <v>14</v>
      </c>
      <c r="C2581" s="38">
        <f t="shared" si="4949"/>
        <v>8</v>
      </c>
      <c r="E2581" s="38">
        <f t="shared" ref="E2581" si="4987">plan_id</f>
        <v>1536</v>
      </c>
      <c r="F2581" s="38">
        <f t="shared" ca="1" si="4973"/>
        <v>2012</v>
      </c>
      <c r="G2581" s="38">
        <f t="shared" ref="G2581" ca="1" si="4988">VLOOKUP(INDIRECT(CHAR(39)&amp;$A2581&amp;CHAR(39)&amp;"!r2c"&amp;$C2581,0),variables,2,0)</f>
        <v>10987</v>
      </c>
      <c r="H2581" s="4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0.42</v>
      </c>
    </row>
    <row r="2582" spans="1:8" x14ac:dyDescent="0.3">
      <c r="A2582" s="38" t="s">
        <v>290</v>
      </c>
      <c r="B2582" s="38">
        <f t="shared" si="4948"/>
        <v>14</v>
      </c>
      <c r="C2582" s="38">
        <f t="shared" si="4949"/>
        <v>9</v>
      </c>
      <c r="E2582" s="38">
        <f t="shared" ref="E2582" si="4989">plan_id</f>
        <v>1536</v>
      </c>
      <c r="F2582" s="38">
        <f t="shared" ca="1" si="4973"/>
        <v>2012</v>
      </c>
      <c r="G2582" s="38">
        <f t="shared" ref="G2582" ca="1" si="4990">VLOOKUP(INDIRECT(CHAR(39)&amp;$A2582&amp;CHAR(39)&amp;"!r2c"&amp;$C2582,0),variables,2,0)</f>
        <v>10885</v>
      </c>
      <c r="H2582" s="4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38" t="s">
        <v>290</v>
      </c>
      <c r="B2583" s="38">
        <f t="shared" si="4948"/>
        <v>14</v>
      </c>
      <c r="C2583" s="38">
        <f t="shared" si="4949"/>
        <v>10</v>
      </c>
      <c r="E2583" s="38">
        <f t="shared" ref="E2583" si="4991">plan_id</f>
        <v>1536</v>
      </c>
      <c r="F2583" s="38">
        <f t="shared" ca="1" si="4973"/>
        <v>2012</v>
      </c>
      <c r="G2583" s="38">
        <f t="shared" ref="G2583" ca="1" si="4992">VLOOKUP(INDIRECT(CHAR(39)&amp;$A2583&amp;CHAR(39)&amp;"!r2c"&amp;$C2583,0),variables,2,0)</f>
        <v>10886</v>
      </c>
      <c r="H2583" s="4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38" t="s">
        <v>290</v>
      </c>
      <c r="B2584" s="38">
        <f t="shared" si="4948"/>
        <v>14</v>
      </c>
      <c r="C2584" s="38">
        <f t="shared" si="4949"/>
        <v>11</v>
      </c>
      <c r="E2584" s="38">
        <f t="shared" ref="E2584" si="4993">plan_id</f>
        <v>1536</v>
      </c>
      <c r="F2584" s="38">
        <f t="shared" ca="1" si="4973"/>
        <v>2012</v>
      </c>
      <c r="G2584" s="38">
        <f t="shared" ref="G2584" ca="1" si="4994">VLOOKUP(INDIRECT(CHAR(39)&amp;$A2584&amp;CHAR(39)&amp;"!r2c"&amp;$C2584,0),variables,2,0)</f>
        <v>10887</v>
      </c>
      <c r="H2584" s="4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38" t="s">
        <v>290</v>
      </c>
      <c r="B2585" s="38">
        <f t="shared" si="4948"/>
        <v>14</v>
      </c>
      <c r="C2585" s="38">
        <f t="shared" si="4949"/>
        <v>12</v>
      </c>
      <c r="E2585" s="38">
        <f t="shared" ref="E2585" si="4995">plan_id</f>
        <v>1536</v>
      </c>
      <c r="F2585" s="38">
        <f t="shared" ca="1" si="4973"/>
        <v>2012</v>
      </c>
      <c r="G2585" s="38">
        <f t="shared" ref="G2585" ca="1" si="4996">VLOOKUP(INDIRECT(CHAR(39)&amp;$A2585&amp;CHAR(39)&amp;"!r2c"&amp;$C2585,0),variables,2,0)</f>
        <v>10883</v>
      </c>
      <c r="H2585" s="4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38" t="s">
        <v>290</v>
      </c>
      <c r="B2586" s="38">
        <f t="shared" si="4948"/>
        <v>14</v>
      </c>
      <c r="C2586" s="38">
        <f t="shared" si="4949"/>
        <v>13</v>
      </c>
      <c r="E2586" s="38">
        <f t="shared" ref="E2586" si="4997">plan_id</f>
        <v>1536</v>
      </c>
      <c r="F2586" s="38">
        <f t="shared" ca="1" si="4973"/>
        <v>2012</v>
      </c>
      <c r="G2586" s="38">
        <f t="shared" ref="G2586" ca="1" si="4998">VLOOKUP(INDIRECT(CHAR(39)&amp;$A2586&amp;CHAR(39)&amp;"!r2c"&amp;$C2586,0),variables,2,0)</f>
        <v>10989</v>
      </c>
      <c r="H2586" s="4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1627400000</v>
      </c>
    </row>
    <row r="2587" spans="1:8" x14ac:dyDescent="0.3">
      <c r="A2587" s="38" t="s">
        <v>290</v>
      </c>
      <c r="B2587" s="38">
        <f t="shared" si="4948"/>
        <v>14</v>
      </c>
      <c r="C2587" s="38">
        <f t="shared" si="4949"/>
        <v>14</v>
      </c>
      <c r="E2587" s="38">
        <f t="shared" ref="E2587" si="4999">plan_id</f>
        <v>1536</v>
      </c>
      <c r="F2587" s="38">
        <f t="shared" ca="1" si="4973"/>
        <v>2012</v>
      </c>
      <c r="G2587" s="38">
        <f t="shared" ref="G2587" ca="1" si="5000">VLOOKUP(INDIRECT(CHAR(39)&amp;$A2587&amp;CHAR(39)&amp;"!r2c"&amp;$C2587,0),variables,2,0)</f>
        <v>10990</v>
      </c>
      <c r="H2587" s="4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2501300000</v>
      </c>
    </row>
    <row r="2588" spans="1:8" x14ac:dyDescent="0.3">
      <c r="A2588" s="38" t="s">
        <v>290</v>
      </c>
      <c r="B2588" s="38">
        <f t="shared" si="4948"/>
        <v>14</v>
      </c>
      <c r="C2588" s="38">
        <f t="shared" si="4949"/>
        <v>15</v>
      </c>
      <c r="E2588" s="38">
        <f t="shared" ref="E2588" si="5001">plan_id</f>
        <v>1536</v>
      </c>
      <c r="F2588" s="38">
        <f t="shared" ca="1" si="4973"/>
        <v>2012</v>
      </c>
      <c r="G2588" s="38">
        <f t="shared" ref="G2588" ca="1" si="5002">VLOOKUP(INDIRECT(CHAR(39)&amp;$A2588&amp;CHAR(39)&amp;"!r2c"&amp;$C2588,0),variables,2,0)</f>
        <v>10991</v>
      </c>
      <c r="H2588" s="4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873900000</v>
      </c>
    </row>
    <row r="2589" spans="1:8" x14ac:dyDescent="0.3">
      <c r="A2589" s="38" t="s">
        <v>290</v>
      </c>
      <c r="B2589" s="38">
        <f t="shared" si="4948"/>
        <v>14</v>
      </c>
      <c r="C2589" s="38">
        <f t="shared" si="4949"/>
        <v>16</v>
      </c>
      <c r="E2589" s="38">
        <f t="shared" ref="E2589" si="5003">plan_id</f>
        <v>1536</v>
      </c>
      <c r="F2589" s="38">
        <f t="shared" ca="1" si="4973"/>
        <v>2012</v>
      </c>
      <c r="G2589" s="38">
        <f t="shared" ref="G2589" ca="1" si="5004">VLOOKUP(INDIRECT(CHAR(39)&amp;$A2589&amp;CHAR(39)&amp;"!r2c"&amp;$C2589,0),variables,2,0)</f>
        <v>10992</v>
      </c>
      <c r="H2589" s="4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0.65100000000000002</v>
      </c>
    </row>
    <row r="2590" spans="1:8" x14ac:dyDescent="0.3">
      <c r="A2590" s="38" t="s">
        <v>290</v>
      </c>
      <c r="B2590" s="38">
        <f t="shared" si="4948"/>
        <v>14</v>
      </c>
      <c r="C2590" s="38">
        <f t="shared" si="4949"/>
        <v>17</v>
      </c>
      <c r="E2590" s="38">
        <f t="shared" ref="E2590" si="5005">plan_id</f>
        <v>1536</v>
      </c>
      <c r="F2590" s="38">
        <f t="shared" ca="1" si="4973"/>
        <v>2012</v>
      </c>
      <c r="G2590" s="38">
        <f t="shared" ref="G2590" ca="1" si="5006">VLOOKUP(INDIRECT(CHAR(39)&amp;$A2590&amp;CHAR(39)&amp;"!r2c"&amp;$C2590,0),variables,2,0)</f>
        <v>10993</v>
      </c>
      <c r="H2590" s="4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800900000</v>
      </c>
    </row>
    <row r="2591" spans="1:8" x14ac:dyDescent="0.3">
      <c r="A2591" s="38" t="s">
        <v>290</v>
      </c>
      <c r="B2591" s="38">
        <f t="shared" si="4948"/>
        <v>14</v>
      </c>
      <c r="C2591" s="38">
        <f t="shared" si="4949"/>
        <v>18</v>
      </c>
      <c r="E2591" s="38">
        <f t="shared" ref="E2591" si="5007">plan_id</f>
        <v>1536</v>
      </c>
      <c r="F2591" s="38">
        <f t="shared" ca="1" si="4973"/>
        <v>2012</v>
      </c>
      <c r="G2591" s="38">
        <f t="shared" ref="G2591" ca="1" si="5008">VLOOKUP(INDIRECT(CHAR(39)&amp;$A2591&amp;CHAR(39)&amp;"!r2c"&amp;$C2591,0),variables,2,0)</f>
        <v>11005</v>
      </c>
      <c r="H2591" s="4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38" t="s">
        <v>290</v>
      </c>
      <c r="B2592" s="38">
        <f t="shared" si="4948"/>
        <v>14</v>
      </c>
      <c r="C2592" s="38">
        <f t="shared" si="4949"/>
        <v>19</v>
      </c>
      <c r="E2592" s="38">
        <f t="shared" ref="E2592" si="5009">plan_id</f>
        <v>1536</v>
      </c>
      <c r="F2592" s="38">
        <f t="shared" ca="1" si="4973"/>
        <v>2012</v>
      </c>
      <c r="G2592" s="38">
        <f t="shared" ref="G2592" ca="1" si="5010">VLOOKUP(INDIRECT(CHAR(39)&amp;$A2592&amp;CHAR(39)&amp;"!r2c"&amp;$C2592,0),variables,2,0)</f>
        <v>10988</v>
      </c>
      <c r="H2592" s="4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0.11419412785616181</v>
      </c>
    </row>
    <row r="2593" spans="1:8" x14ac:dyDescent="0.3">
      <c r="A2593" s="38" t="s">
        <v>290</v>
      </c>
      <c r="B2593" s="38">
        <f t="shared" si="4948"/>
        <v>14</v>
      </c>
      <c r="C2593" s="38">
        <f t="shared" si="4949"/>
        <v>20</v>
      </c>
      <c r="E2593" s="38">
        <f t="shared" ref="E2593" si="5011">plan_id</f>
        <v>1536</v>
      </c>
      <c r="F2593" s="38">
        <f t="shared" ca="1" si="4973"/>
        <v>2012</v>
      </c>
      <c r="G2593" s="38">
        <f t="shared" ref="G2593" ca="1" si="5012">VLOOKUP(INDIRECT(CHAR(39)&amp;$A2593&amp;CHAR(39)&amp;"!r2c"&amp;$C2593,0),variables,2,0)</f>
        <v>10996</v>
      </c>
      <c r="H2593" s="4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1734039896</v>
      </c>
    </row>
    <row r="2594" spans="1:8" x14ac:dyDescent="0.3">
      <c r="A2594" s="38" t="s">
        <v>290</v>
      </c>
      <c r="B2594" s="38">
        <f t="shared" si="4948"/>
        <v>14</v>
      </c>
      <c r="C2594" s="38">
        <f t="shared" si="4949"/>
        <v>21</v>
      </c>
      <c r="E2594" s="38">
        <f t="shared" ref="E2594" si="5013">plan_id</f>
        <v>1536</v>
      </c>
      <c r="F2594" s="38">
        <f t="shared" ca="1" si="4973"/>
        <v>2012</v>
      </c>
      <c r="G2594" s="38">
        <f t="shared" ref="G2594" ca="1" si="5014">VLOOKUP(INDIRECT(CHAR(39)&amp;$A2594&amp;CHAR(39)&amp;"!r2c"&amp;$C2594,0),variables,2,0)</f>
        <v>10997</v>
      </c>
      <c r="H2594" s="4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0.69325546555790984</v>
      </c>
    </row>
    <row r="2595" spans="1:8" x14ac:dyDescent="0.3">
      <c r="A2595" s="38" t="s">
        <v>290</v>
      </c>
      <c r="B2595" s="38">
        <f t="shared" si="4948"/>
        <v>14</v>
      </c>
      <c r="C2595" s="38">
        <f t="shared" si="4949"/>
        <v>22</v>
      </c>
      <c r="E2595" s="38">
        <f t="shared" ref="E2595" si="5015">plan_id</f>
        <v>1536</v>
      </c>
      <c r="F2595" s="38">
        <f t="shared" ca="1" si="4973"/>
        <v>2012</v>
      </c>
      <c r="G2595" s="38">
        <f t="shared" ref="G2595" ca="1" si="5016">VLOOKUP(INDIRECT(CHAR(39)&amp;$A2595&amp;CHAR(39)&amp;"!r2c"&amp;$C2595,0),variables,2,0)</f>
        <v>10980</v>
      </c>
      <c r="H2595" s="4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8" t="s">
        <v>290</v>
      </c>
      <c r="B2596" s="38">
        <f t="shared" si="4948"/>
        <v>14</v>
      </c>
      <c r="C2596" s="38">
        <f t="shared" si="4949"/>
        <v>23</v>
      </c>
      <c r="E2596" s="38">
        <f t="shared" ref="E2596" si="5017">plan_id</f>
        <v>1536</v>
      </c>
      <c r="F2596" s="38">
        <f t="shared" ca="1" si="4973"/>
        <v>2012</v>
      </c>
      <c r="G2596" s="38">
        <f t="shared" ref="G2596" ca="1" si="5018">VLOOKUP(INDIRECT(CHAR(39)&amp;$A2596&amp;CHAR(39)&amp;"!r2c"&amp;$C2596,0),variables,2,0)</f>
        <v>10981</v>
      </c>
      <c r="H2596" s="4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38" t="s">
        <v>290</v>
      </c>
      <c r="B2597" s="38">
        <f t="shared" si="4948"/>
        <v>14</v>
      </c>
      <c r="C2597" s="38">
        <f t="shared" si="4949"/>
        <v>24</v>
      </c>
      <c r="E2597" s="38">
        <f t="shared" ref="E2597" si="5019">plan_id</f>
        <v>1536</v>
      </c>
      <c r="F2597" s="38">
        <f t="shared" ca="1" si="4973"/>
        <v>2012</v>
      </c>
      <c r="G2597" s="38">
        <f t="shared" ref="G2597" ca="1" si="5020">VLOOKUP(INDIRECT(CHAR(39)&amp;$A2597&amp;CHAR(39)&amp;"!r2c"&amp;$C2597,0),variables,2,0)</f>
        <v>10998</v>
      </c>
      <c r="H2597" s="4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38" t="s">
        <v>290</v>
      </c>
      <c r="B2598" s="38">
        <f t="shared" si="4948"/>
        <v>14</v>
      </c>
      <c r="C2598" s="38">
        <f t="shared" si="4949"/>
        <v>25</v>
      </c>
      <c r="E2598" s="38">
        <f t="shared" ref="E2598" si="5021">plan_id</f>
        <v>1536</v>
      </c>
      <c r="F2598" s="38">
        <f t="shared" ca="1" si="4973"/>
        <v>2012</v>
      </c>
      <c r="G2598" s="38">
        <f t="shared" ref="G2598" ca="1" si="5022">VLOOKUP(INDIRECT(CHAR(39)&amp;$A2598&amp;CHAR(39)&amp;"!r2c"&amp;$C2598,0),variables,2,0)</f>
        <v>10999</v>
      </c>
      <c r="H2598" s="4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94083387</v>
      </c>
    </row>
    <row r="2599" spans="1:8" x14ac:dyDescent="0.3">
      <c r="A2599" s="38" t="s">
        <v>290</v>
      </c>
      <c r="B2599" s="38">
        <f t="shared" si="4948"/>
        <v>14</v>
      </c>
      <c r="C2599" s="38">
        <f t="shared" si="4949"/>
        <v>26</v>
      </c>
      <c r="E2599" s="38">
        <f t="shared" ref="E2599" si="5023">plan_id</f>
        <v>1536</v>
      </c>
      <c r="F2599" s="38">
        <f t="shared" ca="1" si="4973"/>
        <v>2012</v>
      </c>
      <c r="G2599" s="38">
        <f t="shared" ref="G2599" ca="1" si="5024">VLOOKUP(INDIRECT(CHAR(39)&amp;$A2599&amp;CHAR(39)&amp;"!r2c"&amp;$C2599,0),variables,2,0)</f>
        <v>11000</v>
      </c>
      <c r="H2599" s="4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4805045</v>
      </c>
    </row>
    <row r="2600" spans="1:8" x14ac:dyDescent="0.3">
      <c r="A2600" s="38" t="s">
        <v>290</v>
      </c>
      <c r="B2600" s="38">
        <f t="shared" si="4948"/>
        <v>14</v>
      </c>
      <c r="C2600" s="38">
        <f t="shared" si="4949"/>
        <v>27</v>
      </c>
      <c r="E2600" s="38">
        <f t="shared" ref="E2600" si="5025">plan_id</f>
        <v>1536</v>
      </c>
      <c r="F2600" s="38">
        <f t="shared" ca="1" si="4973"/>
        <v>2012</v>
      </c>
      <c r="G2600" s="38">
        <f t="shared" ref="G2600" ca="1" si="5026">VLOOKUP(INDIRECT(CHAR(39)&amp;$A2600&amp;CHAR(39)&amp;"!r2c"&amp;$C2600,0),variables,2,0)</f>
        <v>11001</v>
      </c>
      <c r="H2600" s="4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1856915</v>
      </c>
    </row>
    <row r="2601" spans="1:8" x14ac:dyDescent="0.3">
      <c r="A2601" s="38" t="s">
        <v>290</v>
      </c>
      <c r="B2601" s="38">
        <f t="shared" si="4948"/>
        <v>14</v>
      </c>
      <c r="C2601" s="38">
        <f t="shared" si="4949"/>
        <v>28</v>
      </c>
      <c r="E2601" s="38">
        <f t="shared" ref="E2601" si="5027">plan_id</f>
        <v>1536</v>
      </c>
      <c r="F2601" s="38">
        <f t="shared" ca="1" si="4973"/>
        <v>2012</v>
      </c>
      <c r="G2601" s="38">
        <f t="shared" ref="G2601" ca="1" si="5028">VLOOKUP(INDIRECT(CHAR(39)&amp;$A2601&amp;CHAR(39)&amp;"!r2c"&amp;$C2601,0),variables,2,0)</f>
        <v>11002</v>
      </c>
      <c r="H2601" s="4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412994</v>
      </c>
    </row>
    <row r="2602" spans="1:8" x14ac:dyDescent="0.3">
      <c r="A2602" s="38" t="s">
        <v>290</v>
      </c>
      <c r="B2602" s="38">
        <f t="shared" si="4948"/>
        <v>14</v>
      </c>
      <c r="C2602" s="38">
        <f t="shared" si="4949"/>
        <v>29</v>
      </c>
      <c r="E2602" s="38">
        <f t="shared" ref="E2602" si="5029">plan_id</f>
        <v>1536</v>
      </c>
      <c r="F2602" s="38">
        <f t="shared" ca="1" si="4973"/>
        <v>2012</v>
      </c>
      <c r="G2602" s="38">
        <f t="shared" ref="G2602" ca="1" si="5030">VLOOKUP(INDIRECT(CHAR(39)&amp;$A2602&amp;CHAR(39)&amp;"!r2c"&amp;$C2602,0),variables,2,0)</f>
        <v>11003</v>
      </c>
      <c r="H2602" s="4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101158341</v>
      </c>
    </row>
    <row r="2603" spans="1:8" x14ac:dyDescent="0.3">
      <c r="A2603" s="38" t="s">
        <v>290</v>
      </c>
      <c r="B2603" s="38">
        <f t="shared" si="4948"/>
        <v>15</v>
      </c>
      <c r="C2603" s="38">
        <f t="shared" si="4949"/>
        <v>3</v>
      </c>
      <c r="E2603" s="38">
        <f t="shared" ref="E2603" si="5031">plan_id</f>
        <v>1536</v>
      </c>
      <c r="F2603" s="38">
        <f t="shared" ca="1" si="4973"/>
        <v>2013</v>
      </c>
      <c r="G2603" s="38">
        <f t="shared" ref="G2603" ca="1" si="5032">VLOOKUP(INDIRECT(CHAR(39)&amp;$A2603&amp;CHAR(39)&amp;"!r2c"&amp;$C2603,0),variables,2,0)</f>
        <v>10982</v>
      </c>
      <c r="H2603" s="4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38" t="s">
        <v>290</v>
      </c>
      <c r="B2604" s="38">
        <f t="shared" si="4948"/>
        <v>15</v>
      </c>
      <c r="C2604" s="38">
        <f t="shared" si="4949"/>
        <v>4</v>
      </c>
      <c r="E2604" s="38">
        <f t="shared" ref="E2604" si="5033">plan_id</f>
        <v>1536</v>
      </c>
      <c r="F2604" s="38">
        <f t="shared" ca="1" si="4973"/>
        <v>2013</v>
      </c>
      <c r="G2604" s="38">
        <f t="shared" ref="G2604" ca="1" si="5034">VLOOKUP(INDIRECT(CHAR(39)&amp;$A2604&amp;CHAR(39)&amp;"!r2c"&amp;$C2604,0),variables,2,0)</f>
        <v>10984</v>
      </c>
      <c r="H2604" s="4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97984640</v>
      </c>
    </row>
    <row r="2605" spans="1:8" x14ac:dyDescent="0.3">
      <c r="A2605" s="38" t="s">
        <v>290</v>
      </c>
      <c r="B2605" s="38">
        <f t="shared" si="4948"/>
        <v>15</v>
      </c>
      <c r="C2605" s="38">
        <f t="shared" si="4949"/>
        <v>5</v>
      </c>
      <c r="E2605" s="38">
        <f t="shared" ref="E2605" si="5035">plan_id</f>
        <v>1536</v>
      </c>
      <c r="F2605" s="38">
        <f t="shared" ca="1" si="4973"/>
        <v>2013</v>
      </c>
      <c r="G2605" s="38">
        <f t="shared" ref="G2605" ca="1" si="5036">VLOOKUP(INDIRECT(CHAR(39)&amp;$A2605&amp;CHAR(39)&amp;"!r2c"&amp;$C2605,0),variables,2,0)</f>
        <v>10985</v>
      </c>
      <c r="H2605" s="4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48992320</v>
      </c>
    </row>
    <row r="2606" spans="1:8" x14ac:dyDescent="0.3">
      <c r="A2606" s="38" t="s">
        <v>290</v>
      </c>
      <c r="B2606" s="38">
        <f t="shared" si="4948"/>
        <v>15</v>
      </c>
      <c r="C2606" s="38">
        <f t="shared" si="4949"/>
        <v>6</v>
      </c>
      <c r="E2606" s="38">
        <f t="shared" ref="E2606" si="5037">plan_id</f>
        <v>1536</v>
      </c>
      <c r="F2606" s="38">
        <f t="shared" ca="1" si="4973"/>
        <v>2013</v>
      </c>
      <c r="G2606" s="38">
        <f t="shared" ref="G2606" ca="1" si="5038">VLOOKUP(INDIRECT(CHAR(39)&amp;$A2606&amp;CHAR(39)&amp;"!r2c"&amp;$C2606,0),variables,2,0)</f>
        <v>10986</v>
      </c>
      <c r="H2606" s="4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48992320</v>
      </c>
    </row>
    <row r="2607" spans="1:8" x14ac:dyDescent="0.3">
      <c r="A2607" s="38" t="s">
        <v>290</v>
      </c>
      <c r="B2607" s="38">
        <f t="shared" si="4948"/>
        <v>15</v>
      </c>
      <c r="C2607" s="38">
        <f t="shared" si="4949"/>
        <v>7</v>
      </c>
      <c r="E2607" s="38">
        <f t="shared" ref="E2607" si="5039">plan_id</f>
        <v>1536</v>
      </c>
      <c r="F2607" s="38">
        <f t="shared" ca="1" si="4973"/>
        <v>2013</v>
      </c>
      <c r="G2607" s="38">
        <f t="shared" ref="G2607" ca="1" si="5040">VLOOKUP(INDIRECT(CHAR(39)&amp;$A2607&amp;CHAR(39)&amp;"!r2c"&amp;$C2607,0),variables,2,0)</f>
        <v>10974</v>
      </c>
      <c r="H2607" s="4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38" t="s">
        <v>290</v>
      </c>
      <c r="B2608" s="38">
        <f t="shared" si="4948"/>
        <v>15</v>
      </c>
      <c r="C2608" s="38">
        <f t="shared" si="4949"/>
        <v>8</v>
      </c>
      <c r="E2608" s="38">
        <f t="shared" ref="E2608" si="5041">plan_id</f>
        <v>1536</v>
      </c>
      <c r="F2608" s="38">
        <f t="shared" ca="1" si="4973"/>
        <v>2013</v>
      </c>
      <c r="G2608" s="38">
        <f t="shared" ref="G2608" ca="1" si="5042">VLOOKUP(INDIRECT(CHAR(39)&amp;$A2608&amp;CHAR(39)&amp;"!r2c"&amp;$C2608,0),variables,2,0)</f>
        <v>10987</v>
      </c>
      <c r="H2608" s="4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0.5</v>
      </c>
    </row>
    <row r="2609" spans="1:8" x14ac:dyDescent="0.3">
      <c r="A2609" s="38" t="s">
        <v>290</v>
      </c>
      <c r="B2609" s="38">
        <f t="shared" si="4948"/>
        <v>15</v>
      </c>
      <c r="C2609" s="38">
        <f t="shared" si="4949"/>
        <v>9</v>
      </c>
      <c r="E2609" s="38">
        <f t="shared" ref="E2609" si="5043">plan_id</f>
        <v>1536</v>
      </c>
      <c r="F2609" s="38">
        <f t="shared" ca="1" si="4973"/>
        <v>2013</v>
      </c>
      <c r="G2609" s="38">
        <f t="shared" ref="G2609" ca="1" si="5044">VLOOKUP(INDIRECT(CHAR(39)&amp;$A2609&amp;CHAR(39)&amp;"!r2c"&amp;$C2609,0),variables,2,0)</f>
        <v>10885</v>
      </c>
      <c r="H2609" s="4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38" t="s">
        <v>290</v>
      </c>
      <c r="B2610" s="38">
        <f t="shared" si="4948"/>
        <v>15</v>
      </c>
      <c r="C2610" s="38">
        <f t="shared" si="4949"/>
        <v>10</v>
      </c>
      <c r="E2610" s="38">
        <f t="shared" ref="E2610" si="5045">plan_id</f>
        <v>1536</v>
      </c>
      <c r="F2610" s="38">
        <f t="shared" ca="1" si="4973"/>
        <v>2013</v>
      </c>
      <c r="G2610" s="38">
        <f t="shared" ref="G2610" ca="1" si="5046">VLOOKUP(INDIRECT(CHAR(39)&amp;$A2610&amp;CHAR(39)&amp;"!r2c"&amp;$C2610,0),variables,2,0)</f>
        <v>10886</v>
      </c>
      <c r="H2610" s="4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38" t="s">
        <v>290</v>
      </c>
      <c r="B2611" s="38">
        <f t="shared" si="4948"/>
        <v>15</v>
      </c>
      <c r="C2611" s="38">
        <f t="shared" si="4949"/>
        <v>11</v>
      </c>
      <c r="E2611" s="38">
        <f t="shared" ref="E2611" si="5047">plan_id</f>
        <v>1536</v>
      </c>
      <c r="F2611" s="38">
        <f t="shared" ca="1" si="4973"/>
        <v>2013</v>
      </c>
      <c r="G2611" s="38">
        <f t="shared" ref="G2611" ca="1" si="5048">VLOOKUP(INDIRECT(CHAR(39)&amp;$A2611&amp;CHAR(39)&amp;"!r2c"&amp;$C2611,0),variables,2,0)</f>
        <v>10887</v>
      </c>
      <c r="H2611" s="4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38" t="s">
        <v>290</v>
      </c>
      <c r="B2612" s="38">
        <f t="shared" si="4948"/>
        <v>15</v>
      </c>
      <c r="C2612" s="38">
        <f t="shared" si="4949"/>
        <v>12</v>
      </c>
      <c r="E2612" s="38">
        <f t="shared" ref="E2612" si="5049">plan_id</f>
        <v>1536</v>
      </c>
      <c r="F2612" s="38">
        <f t="shared" ca="1" si="4973"/>
        <v>2013</v>
      </c>
      <c r="G2612" s="38">
        <f t="shared" ref="G2612" ca="1" si="5050">VLOOKUP(INDIRECT(CHAR(39)&amp;$A2612&amp;CHAR(39)&amp;"!r2c"&amp;$C2612,0),variables,2,0)</f>
        <v>10883</v>
      </c>
      <c r="H2612" s="4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38" t="s">
        <v>290</v>
      </c>
      <c r="B2613" s="38">
        <f t="shared" si="4948"/>
        <v>15</v>
      </c>
      <c r="C2613" s="38">
        <f t="shared" si="4949"/>
        <v>13</v>
      </c>
      <c r="E2613" s="38">
        <f t="shared" ref="E2613" si="5051">plan_id</f>
        <v>1536</v>
      </c>
      <c r="F2613" s="38">
        <f t="shared" ca="1" si="4973"/>
        <v>2013</v>
      </c>
      <c r="G2613" s="38">
        <f t="shared" ref="G2613" ca="1" si="5052">VLOOKUP(INDIRECT(CHAR(39)&amp;$A2613&amp;CHAR(39)&amp;"!r2c"&amp;$C2613,0),variables,2,0)</f>
        <v>10989</v>
      </c>
      <c r="H2613" s="4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1683000000</v>
      </c>
    </row>
    <row r="2614" spans="1:8" x14ac:dyDescent="0.3">
      <c r="A2614" s="38" t="s">
        <v>290</v>
      </c>
      <c r="B2614" s="38">
        <f t="shared" si="4948"/>
        <v>15</v>
      </c>
      <c r="C2614" s="38">
        <f t="shared" si="4949"/>
        <v>14</v>
      </c>
      <c r="E2614" s="38">
        <f t="shared" ref="E2614" si="5053">plan_id</f>
        <v>1536</v>
      </c>
      <c r="F2614" s="38">
        <f t="shared" ca="1" si="4973"/>
        <v>2013</v>
      </c>
      <c r="G2614" s="38">
        <f t="shared" ref="G2614" ca="1" si="5054">VLOOKUP(INDIRECT(CHAR(39)&amp;$A2614&amp;CHAR(39)&amp;"!r2c"&amp;$C2614,0),variables,2,0)</f>
        <v>10990</v>
      </c>
      <c r="H2614" s="4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2716500000</v>
      </c>
    </row>
    <row r="2615" spans="1:8" x14ac:dyDescent="0.3">
      <c r="A2615" s="38" t="s">
        <v>290</v>
      </c>
      <c r="B2615" s="38">
        <f t="shared" si="4948"/>
        <v>15</v>
      </c>
      <c r="C2615" s="38">
        <f t="shared" si="4949"/>
        <v>15</v>
      </c>
      <c r="E2615" s="38">
        <f t="shared" ref="E2615" si="5055">plan_id</f>
        <v>1536</v>
      </c>
      <c r="F2615" s="38">
        <f t="shared" ca="1" si="4973"/>
        <v>2013</v>
      </c>
      <c r="G2615" s="38">
        <f t="shared" ref="G2615" ca="1" si="5056">VLOOKUP(INDIRECT(CHAR(39)&amp;$A2615&amp;CHAR(39)&amp;"!r2c"&amp;$C2615,0),variables,2,0)</f>
        <v>10991</v>
      </c>
      <c r="H2615" s="4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1033500000</v>
      </c>
    </row>
    <row r="2616" spans="1:8" x14ac:dyDescent="0.3">
      <c r="A2616" s="38" t="s">
        <v>290</v>
      </c>
      <c r="B2616" s="38">
        <f t="shared" si="4948"/>
        <v>15</v>
      </c>
      <c r="C2616" s="38">
        <f t="shared" si="4949"/>
        <v>16</v>
      </c>
      <c r="E2616" s="38">
        <f t="shared" ref="E2616" si="5057">plan_id</f>
        <v>1536</v>
      </c>
      <c r="F2616" s="38">
        <f t="shared" ca="1" si="4973"/>
        <v>2013</v>
      </c>
      <c r="G2616" s="38">
        <f t="shared" ref="G2616" ca="1" si="5058">VLOOKUP(INDIRECT(CHAR(39)&amp;$A2616&amp;CHAR(39)&amp;"!r2c"&amp;$C2616,0),variables,2,0)</f>
        <v>10992</v>
      </c>
      <c r="H2616" s="4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0.62</v>
      </c>
    </row>
    <row r="2617" spans="1:8" x14ac:dyDescent="0.3">
      <c r="A2617" s="38" t="s">
        <v>290</v>
      </c>
      <c r="B2617" s="38">
        <f t="shared" si="4948"/>
        <v>15</v>
      </c>
      <c r="C2617" s="38">
        <f t="shared" si="4949"/>
        <v>17</v>
      </c>
      <c r="E2617" s="38">
        <f t="shared" ref="E2617" si="5059">plan_id</f>
        <v>1536</v>
      </c>
      <c r="F2617" s="38">
        <f t="shared" ca="1" si="4973"/>
        <v>2013</v>
      </c>
      <c r="G2617" s="38">
        <f t="shared" ref="G2617" ca="1" si="5060">VLOOKUP(INDIRECT(CHAR(39)&amp;$A2617&amp;CHAR(39)&amp;"!r2c"&amp;$C2617,0),variables,2,0)</f>
        <v>10993</v>
      </c>
      <c r="H2617" s="4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888500000</v>
      </c>
    </row>
    <row r="2618" spans="1:8" x14ac:dyDescent="0.3">
      <c r="A2618" s="38" t="s">
        <v>290</v>
      </c>
      <c r="B2618" s="38">
        <f t="shared" si="4948"/>
        <v>15</v>
      </c>
      <c r="C2618" s="38">
        <f t="shared" si="4949"/>
        <v>18</v>
      </c>
      <c r="E2618" s="38">
        <f t="shared" ref="E2618" si="5061">plan_id</f>
        <v>1536</v>
      </c>
      <c r="F2618" s="38">
        <f t="shared" ca="1" si="4973"/>
        <v>2013</v>
      </c>
      <c r="G2618" s="38">
        <f t="shared" ref="G2618" ca="1" si="5062">VLOOKUP(INDIRECT(CHAR(39)&amp;$A2618&amp;CHAR(39)&amp;"!r2c"&amp;$C2618,0),variables,2,0)</f>
        <v>11005</v>
      </c>
      <c r="H2618" s="4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38" t="s">
        <v>290</v>
      </c>
      <c r="B2619" s="38">
        <f t="shared" si="4948"/>
        <v>15</v>
      </c>
      <c r="C2619" s="38">
        <f t="shared" si="4949"/>
        <v>19</v>
      </c>
      <c r="E2619" s="38">
        <f t="shared" ref="E2619" si="5063">plan_id</f>
        <v>1536</v>
      </c>
      <c r="F2619" s="38">
        <f t="shared" ca="1" si="4973"/>
        <v>2013</v>
      </c>
      <c r="G2619" s="38">
        <f t="shared" ref="G2619" ca="1" si="5064">VLOOKUP(INDIRECT(CHAR(39)&amp;$A2619&amp;CHAR(39)&amp;"!r2c"&amp;$C2619,0),variables,2,0)</f>
        <v>10988</v>
      </c>
      <c r="H2619" s="4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0.11028096792346652</v>
      </c>
    </row>
    <row r="2620" spans="1:8" x14ac:dyDescent="0.3">
      <c r="A2620" s="38" t="s">
        <v>290</v>
      </c>
      <c r="B2620" s="38">
        <f t="shared" si="4948"/>
        <v>15</v>
      </c>
      <c r="C2620" s="38">
        <f t="shared" si="4949"/>
        <v>20</v>
      </c>
      <c r="E2620" s="38">
        <f t="shared" ref="E2620" si="5065">plan_id</f>
        <v>1536</v>
      </c>
      <c r="F2620" s="38">
        <f t="shared" ca="1" si="4973"/>
        <v>2013</v>
      </c>
      <c r="G2620" s="38">
        <f t="shared" ref="G2620" ca="1" si="5066">VLOOKUP(INDIRECT(CHAR(39)&amp;$A2620&amp;CHAR(39)&amp;"!r2c"&amp;$C2620,0),variables,2,0)</f>
        <v>10996</v>
      </c>
      <c r="H2620" s="4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1957670026</v>
      </c>
    </row>
    <row r="2621" spans="1:8" x14ac:dyDescent="0.3">
      <c r="A2621" s="38" t="s">
        <v>290</v>
      </c>
      <c r="B2621" s="38">
        <f t="shared" si="4948"/>
        <v>15</v>
      </c>
      <c r="C2621" s="38">
        <f t="shared" si="4949"/>
        <v>21</v>
      </c>
      <c r="E2621" s="38">
        <f t="shared" ref="E2621" si="5067">plan_id</f>
        <v>1536</v>
      </c>
      <c r="F2621" s="38">
        <f t="shared" ca="1" si="4973"/>
        <v>2013</v>
      </c>
      <c r="G2621" s="38">
        <f t="shared" ref="G2621" ca="1" si="5068">VLOOKUP(INDIRECT(CHAR(39)&amp;$A2621&amp;CHAR(39)&amp;"!r2c"&amp;$C2621,0),variables,2,0)</f>
        <v>10997</v>
      </c>
      <c r="H2621" s="4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0.72065894570219036</v>
      </c>
    </row>
    <row r="2622" spans="1:8" x14ac:dyDescent="0.3">
      <c r="A2622" s="38" t="s">
        <v>290</v>
      </c>
      <c r="B2622" s="38">
        <f t="shared" si="4948"/>
        <v>15</v>
      </c>
      <c r="C2622" s="38">
        <f t="shared" si="4949"/>
        <v>22</v>
      </c>
      <c r="E2622" s="38">
        <f t="shared" ref="E2622" si="5069">plan_id</f>
        <v>1536</v>
      </c>
      <c r="F2622" s="38">
        <f t="shared" ca="1" si="4973"/>
        <v>2013</v>
      </c>
      <c r="G2622" s="38">
        <f t="shared" ref="G2622" ca="1" si="5070">VLOOKUP(INDIRECT(CHAR(39)&amp;$A2622&amp;CHAR(39)&amp;"!r2c"&amp;$C2622,0),variables,2,0)</f>
        <v>10980</v>
      </c>
      <c r="H2622" s="4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8" t="s">
        <v>290</v>
      </c>
      <c r="B2623" s="38">
        <f t="shared" si="4948"/>
        <v>15</v>
      </c>
      <c r="C2623" s="38">
        <f t="shared" si="4949"/>
        <v>23</v>
      </c>
      <c r="E2623" s="38">
        <f t="shared" ref="E2623" si="5071">plan_id</f>
        <v>1536</v>
      </c>
      <c r="F2623" s="38">
        <f t="shared" ca="1" si="4973"/>
        <v>2013</v>
      </c>
      <c r="G2623" s="38">
        <f t="shared" ref="G2623" ca="1" si="5072">VLOOKUP(INDIRECT(CHAR(39)&amp;$A2623&amp;CHAR(39)&amp;"!r2c"&amp;$C2623,0),variables,2,0)</f>
        <v>10981</v>
      </c>
      <c r="H2623" s="4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38" t="s">
        <v>290</v>
      </c>
      <c r="B2624" s="38">
        <f t="shared" si="4948"/>
        <v>15</v>
      </c>
      <c r="C2624" s="38">
        <f t="shared" si="4949"/>
        <v>24</v>
      </c>
      <c r="E2624" s="38">
        <f t="shared" ref="E2624" si="5073">plan_id</f>
        <v>1536</v>
      </c>
      <c r="F2624" s="38">
        <f t="shared" ca="1" si="4973"/>
        <v>2013</v>
      </c>
      <c r="G2624" s="38">
        <f t="shared" ref="G2624" ca="1" si="5074">VLOOKUP(INDIRECT(CHAR(39)&amp;$A2624&amp;CHAR(39)&amp;"!r2c"&amp;$C2624,0),variables,2,0)</f>
        <v>10998</v>
      </c>
      <c r="H2624" s="4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38" t="s">
        <v>290</v>
      </c>
      <c r="B2625" s="38">
        <f t="shared" si="4948"/>
        <v>15</v>
      </c>
      <c r="C2625" s="38">
        <f t="shared" si="4949"/>
        <v>25</v>
      </c>
      <c r="E2625" s="38">
        <f t="shared" ref="E2625" si="5075">plan_id</f>
        <v>1536</v>
      </c>
      <c r="F2625" s="38">
        <f t="shared" ca="1" si="4973"/>
        <v>2013</v>
      </c>
      <c r="G2625" s="38">
        <f t="shared" ref="G2625" ca="1" si="5076">VLOOKUP(INDIRECT(CHAR(39)&amp;$A2625&amp;CHAR(39)&amp;"!r2c"&amp;$C2625,0),variables,2,0)</f>
        <v>10999</v>
      </c>
      <c r="H2625" s="4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103295777</v>
      </c>
    </row>
    <row r="2626" spans="1:8" x14ac:dyDescent="0.3">
      <c r="A2626" s="38" t="s">
        <v>290</v>
      </c>
      <c r="B2626" s="38">
        <f t="shared" si="4948"/>
        <v>15</v>
      </c>
      <c r="C2626" s="38">
        <f t="shared" si="4949"/>
        <v>26</v>
      </c>
      <c r="E2626" s="38">
        <f t="shared" ref="E2626" si="5077">plan_id</f>
        <v>1536</v>
      </c>
      <c r="F2626" s="38">
        <f t="shared" ca="1" si="4973"/>
        <v>2013</v>
      </c>
      <c r="G2626" s="38">
        <f t="shared" ref="G2626" ca="1" si="5078">VLOOKUP(INDIRECT(CHAR(39)&amp;$A2626&amp;CHAR(39)&amp;"!r2c"&amp;$C2626,0),variables,2,0)</f>
        <v>11000</v>
      </c>
      <c r="H2626" s="4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5783824</v>
      </c>
    </row>
    <row r="2627" spans="1:8" x14ac:dyDescent="0.3">
      <c r="A2627" s="38" t="s">
        <v>290</v>
      </c>
      <c r="B2627" s="38">
        <f t="shared" ref="B2627:B2690" si="5079">B2600+1</f>
        <v>15</v>
      </c>
      <c r="C2627" s="38">
        <f t="shared" ref="C2627:C2690" si="5080">C2600</f>
        <v>27</v>
      </c>
      <c r="E2627" s="38">
        <f t="shared" ref="E2627" si="5081">plan_id</f>
        <v>1536</v>
      </c>
      <c r="F2627" s="38">
        <f t="shared" ca="1" si="4973"/>
        <v>2013</v>
      </c>
      <c r="G2627" s="38">
        <f t="shared" ref="G2627" ca="1" si="5082">VLOOKUP(INDIRECT(CHAR(39)&amp;$A2627&amp;CHAR(39)&amp;"!r2c"&amp;$C2627,0),variables,2,0)</f>
        <v>11001</v>
      </c>
      <c r="H2627" s="4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2059315</v>
      </c>
    </row>
    <row r="2628" spans="1:8" x14ac:dyDescent="0.3">
      <c r="A2628" s="38" t="s">
        <v>290</v>
      </c>
      <c r="B2628" s="38">
        <f t="shared" si="5079"/>
        <v>15</v>
      </c>
      <c r="C2628" s="38">
        <f t="shared" si="5080"/>
        <v>28</v>
      </c>
      <c r="E2628" s="38">
        <f t="shared" ref="E2628" si="5083">plan_id</f>
        <v>1536</v>
      </c>
      <c r="F2628" s="38">
        <f t="shared" ca="1" si="4973"/>
        <v>2013</v>
      </c>
      <c r="G2628" s="38">
        <f t="shared" ref="G2628" ca="1" si="5084">VLOOKUP(INDIRECT(CHAR(39)&amp;$A2628&amp;CHAR(39)&amp;"!r2c"&amp;$C2628,0),variables,2,0)</f>
        <v>11002</v>
      </c>
      <c r="H2628" s="4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212500</v>
      </c>
    </row>
    <row r="2629" spans="1:8" x14ac:dyDescent="0.3">
      <c r="A2629" s="38" t="s">
        <v>290</v>
      </c>
      <c r="B2629" s="38">
        <f t="shared" si="5079"/>
        <v>15</v>
      </c>
      <c r="C2629" s="38">
        <f t="shared" si="5080"/>
        <v>29</v>
      </c>
      <c r="E2629" s="38">
        <f t="shared" ref="E2629" si="5085">plan_id</f>
        <v>1536</v>
      </c>
      <c r="F2629" s="38">
        <f t="shared" ca="1" si="4973"/>
        <v>2013</v>
      </c>
      <c r="G2629" s="38">
        <f t="shared" ref="G2629" ca="1" si="5086">VLOOKUP(INDIRECT(CHAR(39)&amp;$A2629&amp;CHAR(39)&amp;"!r2c"&amp;$C2629,0),variables,2,0)</f>
        <v>11003</v>
      </c>
      <c r="H2629" s="4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111351416</v>
      </c>
    </row>
    <row r="2630" spans="1:8" x14ac:dyDescent="0.3">
      <c r="A2630" s="38" t="s">
        <v>290</v>
      </c>
      <c r="B2630" s="38">
        <f t="shared" si="5079"/>
        <v>16</v>
      </c>
      <c r="C2630" s="38">
        <f t="shared" si="5080"/>
        <v>3</v>
      </c>
      <c r="E2630" s="38">
        <f t="shared" ref="E2630" si="5087">plan_id</f>
        <v>1536</v>
      </c>
      <c r="F2630" s="38">
        <f t="shared" ca="1" si="4973"/>
        <v>2014</v>
      </c>
      <c r="G2630" s="38">
        <f t="shared" ref="G2630" ca="1" si="5088">VLOOKUP(INDIRECT(CHAR(39)&amp;$A2630&amp;CHAR(39)&amp;"!r2c"&amp;$C2630,0),variables,2,0)</f>
        <v>10982</v>
      </c>
      <c r="H2630" s="4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38" t="s">
        <v>290</v>
      </c>
      <c r="B2631" s="38">
        <f t="shared" si="5079"/>
        <v>16</v>
      </c>
      <c r="C2631" s="38">
        <f t="shared" si="5080"/>
        <v>4</v>
      </c>
      <c r="E2631" s="38">
        <f t="shared" ref="E2631" si="5089">plan_id</f>
        <v>1536</v>
      </c>
      <c r="F2631" s="38">
        <f t="shared" ca="1" si="4973"/>
        <v>2014</v>
      </c>
      <c r="G2631" s="38">
        <f t="shared" ref="G2631" ca="1" si="5090">VLOOKUP(INDIRECT(CHAR(39)&amp;$A2631&amp;CHAR(39)&amp;"!r2c"&amp;$C2631,0),variables,2,0)</f>
        <v>10984</v>
      </c>
      <c r="H2631" s="4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38" t="s">
        <v>290</v>
      </c>
      <c r="B2632" s="38">
        <f t="shared" si="5079"/>
        <v>16</v>
      </c>
      <c r="C2632" s="38">
        <f t="shared" si="5080"/>
        <v>5</v>
      </c>
      <c r="E2632" s="38">
        <f t="shared" ref="E2632" si="5091">plan_id</f>
        <v>1536</v>
      </c>
      <c r="F2632" s="38">
        <f t="shared" ca="1" si="4973"/>
        <v>2014</v>
      </c>
      <c r="G2632" s="38">
        <f t="shared" ref="G2632" ca="1" si="5092">VLOOKUP(INDIRECT(CHAR(39)&amp;$A2632&amp;CHAR(39)&amp;"!r2c"&amp;$C2632,0),variables,2,0)</f>
        <v>10985</v>
      </c>
      <c r="H2632" s="4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38" t="s">
        <v>290</v>
      </c>
      <c r="B2633" s="38">
        <f t="shared" si="5079"/>
        <v>16</v>
      </c>
      <c r="C2633" s="38">
        <f t="shared" si="5080"/>
        <v>6</v>
      </c>
      <c r="E2633" s="38">
        <f t="shared" ref="E2633" si="5093">plan_id</f>
        <v>1536</v>
      </c>
      <c r="F2633" s="38">
        <f t="shared" ca="1" si="4973"/>
        <v>2014</v>
      </c>
      <c r="G2633" s="38">
        <f t="shared" ref="G2633" ca="1" si="5094">VLOOKUP(INDIRECT(CHAR(39)&amp;$A2633&amp;CHAR(39)&amp;"!r2c"&amp;$C2633,0),variables,2,0)</f>
        <v>10986</v>
      </c>
      <c r="H2633" s="4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8" t="s">
        <v>290</v>
      </c>
      <c r="B2634" s="38">
        <f t="shared" si="5079"/>
        <v>16</v>
      </c>
      <c r="C2634" s="38">
        <f t="shared" si="5080"/>
        <v>7</v>
      </c>
      <c r="E2634" s="38">
        <f t="shared" ref="E2634" si="5095">plan_id</f>
        <v>1536</v>
      </c>
      <c r="F2634" s="38">
        <f t="shared" ca="1" si="4973"/>
        <v>2014</v>
      </c>
      <c r="G2634" s="38">
        <f t="shared" ref="G2634" ca="1" si="5096">VLOOKUP(INDIRECT(CHAR(39)&amp;$A2634&amp;CHAR(39)&amp;"!r2c"&amp;$C2634,0),variables,2,0)</f>
        <v>10974</v>
      </c>
      <c r="H2634" s="41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38" t="s">
        <v>290</v>
      </c>
      <c r="B2635" s="38">
        <f t="shared" si="5079"/>
        <v>16</v>
      </c>
      <c r="C2635" s="38">
        <f t="shared" si="5080"/>
        <v>8</v>
      </c>
      <c r="E2635" s="38">
        <f t="shared" ref="E2635" si="5097">plan_id</f>
        <v>1536</v>
      </c>
      <c r="F2635" s="38">
        <f t="shared" ca="1" si="4973"/>
        <v>2014</v>
      </c>
      <c r="G2635" s="38">
        <f t="shared" ref="G2635" ca="1" si="5098">VLOOKUP(INDIRECT(CHAR(39)&amp;$A2635&amp;CHAR(39)&amp;"!r2c"&amp;$C2635,0),variables,2,0)</f>
        <v>10987</v>
      </c>
      <c r="H2635" s="41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38" t="s">
        <v>290</v>
      </c>
      <c r="B2636" s="38">
        <f t="shared" si="5079"/>
        <v>16</v>
      </c>
      <c r="C2636" s="38">
        <f t="shared" si="5080"/>
        <v>9</v>
      </c>
      <c r="E2636" s="38">
        <f t="shared" ref="E2636" si="5099">plan_id</f>
        <v>1536</v>
      </c>
      <c r="F2636" s="38">
        <f t="shared" ca="1" si="4973"/>
        <v>2014</v>
      </c>
      <c r="G2636" s="38">
        <f t="shared" ref="G2636" ca="1" si="5100">VLOOKUP(INDIRECT(CHAR(39)&amp;$A2636&amp;CHAR(39)&amp;"!r2c"&amp;$C2636,0),variables,2,0)</f>
        <v>10885</v>
      </c>
      <c r="H2636" s="4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107864000</v>
      </c>
    </row>
    <row r="2637" spans="1:8" x14ac:dyDescent="0.3">
      <c r="A2637" s="38" t="s">
        <v>290</v>
      </c>
      <c r="B2637" s="38">
        <f t="shared" si="5079"/>
        <v>16</v>
      </c>
      <c r="C2637" s="38">
        <f t="shared" si="5080"/>
        <v>10</v>
      </c>
      <c r="E2637" s="38">
        <f t="shared" ref="E2637" si="5101">plan_id</f>
        <v>1536</v>
      </c>
      <c r="F2637" s="38">
        <f t="shared" ca="1" si="4973"/>
        <v>2014</v>
      </c>
      <c r="G2637" s="38">
        <f t="shared" ref="G2637" ca="1" si="5102">VLOOKUP(INDIRECT(CHAR(39)&amp;$A2637&amp;CHAR(39)&amp;"!r2c"&amp;$C2637,0),variables,2,0)</f>
        <v>10886</v>
      </c>
      <c r="H2637" s="4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61661000</v>
      </c>
    </row>
    <row r="2638" spans="1:8" x14ac:dyDescent="0.3">
      <c r="A2638" s="38" t="s">
        <v>290</v>
      </c>
      <c r="B2638" s="38">
        <f t="shared" si="5079"/>
        <v>16</v>
      </c>
      <c r="C2638" s="38">
        <f t="shared" si="5080"/>
        <v>11</v>
      </c>
      <c r="E2638" s="38">
        <f t="shared" ref="E2638" si="5103">plan_id</f>
        <v>1536</v>
      </c>
      <c r="F2638" s="38">
        <f t="shared" ref="F2638:F2701" ca="1" si="5104">INDIRECT(CHAR(39)&amp;$A2638&amp;CHAR(39)&amp;"!r"&amp;$B2638&amp;"c2",0)</f>
        <v>2014</v>
      </c>
      <c r="G2638" s="38">
        <f t="shared" ref="G2638" ca="1" si="5105">VLOOKUP(INDIRECT(CHAR(39)&amp;$A2638&amp;CHAR(39)&amp;"!r2c"&amp;$C2638,0),variables,2,0)</f>
        <v>10887</v>
      </c>
      <c r="H2638" s="4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46203000</v>
      </c>
    </row>
    <row r="2639" spans="1:8" x14ac:dyDescent="0.3">
      <c r="A2639" s="38" t="s">
        <v>290</v>
      </c>
      <c r="B2639" s="38">
        <f t="shared" si="5079"/>
        <v>16</v>
      </c>
      <c r="C2639" s="38">
        <f t="shared" si="5080"/>
        <v>12</v>
      </c>
      <c r="E2639" s="38">
        <f t="shared" ref="E2639" si="5106">plan_id</f>
        <v>1536</v>
      </c>
      <c r="F2639" s="38">
        <f t="shared" ca="1" si="5104"/>
        <v>2014</v>
      </c>
      <c r="G2639" s="38">
        <f t="shared" ref="G2639" ca="1" si="5107">VLOOKUP(INDIRECT(CHAR(39)&amp;$A2639&amp;CHAR(39)&amp;"!r2c"&amp;$C2639,0),variables,2,0)</f>
        <v>10883</v>
      </c>
      <c r="H2639" s="4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0.57165504709634352</v>
      </c>
    </row>
    <row r="2640" spans="1:8" x14ac:dyDescent="0.3">
      <c r="A2640" s="38" t="s">
        <v>290</v>
      </c>
      <c r="B2640" s="38">
        <f t="shared" si="5079"/>
        <v>16</v>
      </c>
      <c r="C2640" s="38">
        <f t="shared" si="5080"/>
        <v>13</v>
      </c>
      <c r="E2640" s="38">
        <f t="shared" ref="E2640" si="5108">plan_id</f>
        <v>1536</v>
      </c>
      <c r="F2640" s="38">
        <f t="shared" ca="1" si="5104"/>
        <v>2014</v>
      </c>
      <c r="G2640" s="38">
        <f t="shared" ref="G2640" ca="1" si="5109">VLOOKUP(INDIRECT(CHAR(39)&amp;$A2640&amp;CHAR(39)&amp;"!r2c"&amp;$C2640,0),variables,2,0)</f>
        <v>10989</v>
      </c>
      <c r="H2640" s="4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1895837700</v>
      </c>
    </row>
    <row r="2641" spans="1:8" x14ac:dyDescent="0.3">
      <c r="A2641" s="38" t="s">
        <v>290</v>
      </c>
      <c r="B2641" s="38">
        <f t="shared" si="5079"/>
        <v>16</v>
      </c>
      <c r="C2641" s="38">
        <f t="shared" si="5080"/>
        <v>14</v>
      </c>
      <c r="E2641" s="38">
        <f t="shared" ref="E2641" si="5110">plan_id</f>
        <v>1536</v>
      </c>
      <c r="F2641" s="38">
        <f t="shared" ca="1" si="5104"/>
        <v>2014</v>
      </c>
      <c r="G2641" s="38">
        <f t="shared" ref="G2641" ca="1" si="5111">VLOOKUP(INDIRECT(CHAR(39)&amp;$A2641&amp;CHAR(39)&amp;"!r2c"&amp;$C2641,0),variables,2,0)</f>
        <v>10990</v>
      </c>
      <c r="H2641" s="4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2938752200</v>
      </c>
    </row>
    <row r="2642" spans="1:8" x14ac:dyDescent="0.3">
      <c r="A2642" s="38" t="s">
        <v>290</v>
      </c>
      <c r="B2642" s="38">
        <f t="shared" si="5079"/>
        <v>16</v>
      </c>
      <c r="C2642" s="38">
        <f t="shared" si="5080"/>
        <v>15</v>
      </c>
      <c r="E2642" s="38">
        <f t="shared" ref="E2642" si="5112">plan_id</f>
        <v>1536</v>
      </c>
      <c r="F2642" s="38">
        <f t="shared" ca="1" si="5104"/>
        <v>2014</v>
      </c>
      <c r="G2642" s="38">
        <f t="shared" ref="G2642" ca="1" si="5113">VLOOKUP(INDIRECT(CHAR(39)&amp;$A2642&amp;CHAR(39)&amp;"!r2c"&amp;$C2642,0),variables,2,0)</f>
        <v>10991</v>
      </c>
      <c r="H2642" s="4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1042914500</v>
      </c>
    </row>
    <row r="2643" spans="1:8" x14ac:dyDescent="0.3">
      <c r="A2643" s="38" t="s">
        <v>290</v>
      </c>
      <c r="B2643" s="38">
        <f t="shared" si="5079"/>
        <v>16</v>
      </c>
      <c r="C2643" s="38">
        <f t="shared" si="5080"/>
        <v>16</v>
      </c>
      <c r="E2643" s="38">
        <f t="shared" ref="E2643" si="5114">plan_id</f>
        <v>1536</v>
      </c>
      <c r="F2643" s="38">
        <f t="shared" ca="1" si="5104"/>
        <v>2014</v>
      </c>
      <c r="G2643" s="38">
        <f t="shared" ref="G2643" ca="1" si="5115">VLOOKUP(INDIRECT(CHAR(39)&amp;$A2643&amp;CHAR(39)&amp;"!r2c"&amp;$C2643,0),variables,2,0)</f>
        <v>10992</v>
      </c>
      <c r="H2643" s="4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0.64500000000000002</v>
      </c>
    </row>
    <row r="2644" spans="1:8" x14ac:dyDescent="0.3">
      <c r="A2644" s="38" t="s">
        <v>290</v>
      </c>
      <c r="B2644" s="38">
        <f t="shared" si="5079"/>
        <v>16</v>
      </c>
      <c r="C2644" s="38">
        <f t="shared" si="5080"/>
        <v>17</v>
      </c>
      <c r="E2644" s="38">
        <f t="shared" ref="E2644" si="5116">plan_id</f>
        <v>1536</v>
      </c>
      <c r="F2644" s="38">
        <f t="shared" ca="1" si="5104"/>
        <v>2014</v>
      </c>
      <c r="G2644" s="38">
        <f t="shared" ref="G2644" ca="1" si="5117">VLOOKUP(INDIRECT(CHAR(39)&amp;$A2644&amp;CHAR(39)&amp;"!r2c"&amp;$C2644,0),variables,2,0)</f>
        <v>10993</v>
      </c>
      <c r="H2644" s="4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973536402</v>
      </c>
    </row>
    <row r="2645" spans="1:8" x14ac:dyDescent="0.3">
      <c r="A2645" s="38" t="s">
        <v>290</v>
      </c>
      <c r="B2645" s="38">
        <f t="shared" si="5079"/>
        <v>16</v>
      </c>
      <c r="C2645" s="38">
        <f t="shared" si="5080"/>
        <v>18</v>
      </c>
      <c r="E2645" s="38">
        <f t="shared" ref="E2645" si="5118">plan_id</f>
        <v>1536</v>
      </c>
      <c r="F2645" s="38">
        <f t="shared" ca="1" si="5104"/>
        <v>2014</v>
      </c>
      <c r="G2645" s="38">
        <f t="shared" ref="G2645" ca="1" si="5119">VLOOKUP(INDIRECT(CHAR(39)&amp;$A2645&amp;CHAR(39)&amp;"!r2c"&amp;$C2645,0),variables,2,0)</f>
        <v>11005</v>
      </c>
      <c r="H2645" s="4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0.11079606245684072</v>
      </c>
    </row>
    <row r="2646" spans="1:8" x14ac:dyDescent="0.3">
      <c r="A2646" s="38" t="s">
        <v>290</v>
      </c>
      <c r="B2646" s="38">
        <f t="shared" si="5079"/>
        <v>16</v>
      </c>
      <c r="C2646" s="38">
        <f t="shared" si="5080"/>
        <v>19</v>
      </c>
      <c r="E2646" s="38">
        <f t="shared" ref="E2646" si="5120">plan_id</f>
        <v>1536</v>
      </c>
      <c r="F2646" s="38">
        <f t="shared" ca="1" si="5104"/>
        <v>2014</v>
      </c>
      <c r="G2646" s="38">
        <f t="shared" ref="G2646" ca="1" si="5121">VLOOKUP(INDIRECT(CHAR(39)&amp;$A2646&amp;CHAR(39)&amp;"!r2c"&amp;$C2646,0),variables,2,0)</f>
        <v>10988</v>
      </c>
      <c r="H2646" s="41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38" t="s">
        <v>290</v>
      </c>
      <c r="B2647" s="38">
        <f t="shared" si="5079"/>
        <v>16</v>
      </c>
      <c r="C2647" s="38">
        <f t="shared" si="5080"/>
        <v>20</v>
      </c>
      <c r="E2647" s="38">
        <f t="shared" ref="E2647" si="5122">plan_id</f>
        <v>1536</v>
      </c>
      <c r="F2647" s="38">
        <f t="shared" ca="1" si="5104"/>
        <v>2014</v>
      </c>
      <c r="G2647" s="38">
        <f t="shared" ref="G2647" ca="1" si="5123">VLOOKUP(INDIRECT(CHAR(39)&amp;$A2647&amp;CHAR(39)&amp;"!r2c"&amp;$C2647,0),variables,2,0)</f>
        <v>10996</v>
      </c>
      <c r="H2647" s="4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2281582863</v>
      </c>
    </row>
    <row r="2648" spans="1:8" x14ac:dyDescent="0.3">
      <c r="A2648" s="38" t="s">
        <v>290</v>
      </c>
      <c r="B2648" s="38">
        <f t="shared" si="5079"/>
        <v>16</v>
      </c>
      <c r="C2648" s="38">
        <f t="shared" si="5080"/>
        <v>21</v>
      </c>
      <c r="E2648" s="38">
        <f t="shared" ref="E2648" si="5124">plan_id</f>
        <v>1536</v>
      </c>
      <c r="F2648" s="38">
        <f t="shared" ca="1" si="5104"/>
        <v>2014</v>
      </c>
      <c r="G2648" s="38">
        <f t="shared" ref="G2648" ca="1" si="5125">VLOOKUP(INDIRECT(CHAR(39)&amp;$A2648&amp;CHAR(39)&amp;"!r2c"&amp;$C2648,0),variables,2,0)</f>
        <v>10997</v>
      </c>
      <c r="H2648" s="4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0.77637810462549373</v>
      </c>
    </row>
    <row r="2649" spans="1:8" x14ac:dyDescent="0.3">
      <c r="A2649" s="38" t="s">
        <v>290</v>
      </c>
      <c r="B2649" s="38">
        <f t="shared" si="5079"/>
        <v>16</v>
      </c>
      <c r="C2649" s="38">
        <f t="shared" si="5080"/>
        <v>22</v>
      </c>
      <c r="E2649" s="38">
        <f t="shared" ref="E2649" si="5126">plan_id</f>
        <v>1536</v>
      </c>
      <c r="F2649" s="38">
        <f t="shared" ca="1" si="5104"/>
        <v>2014</v>
      </c>
      <c r="G2649" s="38">
        <f t="shared" ref="G2649" ca="1" si="5127">VLOOKUP(INDIRECT(CHAR(39)&amp;$A2649&amp;CHAR(39)&amp;"!r2c"&amp;$C2649,0),variables,2,0)</f>
        <v>10980</v>
      </c>
      <c r="H2649" s="4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8" t="s">
        <v>290</v>
      </c>
      <c r="B2650" s="38">
        <f t="shared" si="5079"/>
        <v>16</v>
      </c>
      <c r="C2650" s="38">
        <f t="shared" si="5080"/>
        <v>23</v>
      </c>
      <c r="E2650" s="38">
        <f t="shared" ref="E2650" si="5128">plan_id</f>
        <v>1536</v>
      </c>
      <c r="F2650" s="38">
        <f t="shared" ca="1" si="5104"/>
        <v>2014</v>
      </c>
      <c r="G2650" s="38">
        <f t="shared" ref="G2650" ca="1" si="5129">VLOOKUP(INDIRECT(CHAR(39)&amp;$A2650&amp;CHAR(39)&amp;"!r2c"&amp;$C2650,0),variables,2,0)</f>
        <v>10981</v>
      </c>
      <c r="H2650" s="4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38" t="s">
        <v>290</v>
      </c>
      <c r="B2651" s="38">
        <f t="shared" si="5079"/>
        <v>16</v>
      </c>
      <c r="C2651" s="38">
        <f t="shared" si="5080"/>
        <v>24</v>
      </c>
      <c r="E2651" s="38">
        <f t="shared" ref="E2651" si="5130">plan_id</f>
        <v>1536</v>
      </c>
      <c r="F2651" s="38">
        <f t="shared" ca="1" si="5104"/>
        <v>2014</v>
      </c>
      <c r="G2651" s="38">
        <f t="shared" ref="G2651" ca="1" si="5131">VLOOKUP(INDIRECT(CHAR(39)&amp;$A2651&amp;CHAR(39)&amp;"!r2c"&amp;$C2651,0),variables,2,0)</f>
        <v>10998</v>
      </c>
      <c r="H2651" s="4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38" t="s">
        <v>290</v>
      </c>
      <c r="B2652" s="38">
        <f t="shared" si="5079"/>
        <v>16</v>
      </c>
      <c r="C2652" s="38">
        <f t="shared" si="5080"/>
        <v>25</v>
      </c>
      <c r="E2652" s="38">
        <f t="shared" ref="E2652" si="5132">plan_id</f>
        <v>1536</v>
      </c>
      <c r="F2652" s="38">
        <f t="shared" ca="1" si="5104"/>
        <v>2014</v>
      </c>
      <c r="G2652" s="38">
        <f t="shared" ref="G2652" ca="1" si="5133">VLOOKUP(INDIRECT(CHAR(39)&amp;$A2652&amp;CHAR(39)&amp;"!r2c"&amp;$C2652,0),variables,2,0)</f>
        <v>10999</v>
      </c>
      <c r="H2652" s="4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113300699</v>
      </c>
    </row>
    <row r="2653" spans="1:8" x14ac:dyDescent="0.3">
      <c r="A2653" s="38" t="s">
        <v>290</v>
      </c>
      <c r="B2653" s="38">
        <f t="shared" si="5079"/>
        <v>16</v>
      </c>
      <c r="C2653" s="38">
        <f t="shared" si="5080"/>
        <v>26</v>
      </c>
      <c r="E2653" s="38">
        <f t="shared" ref="E2653" si="5134">plan_id</f>
        <v>1536</v>
      </c>
      <c r="F2653" s="38">
        <f t="shared" ca="1" si="5104"/>
        <v>2014</v>
      </c>
      <c r="G2653" s="38">
        <f t="shared" ref="G2653" ca="1" si="5135">VLOOKUP(INDIRECT(CHAR(39)&amp;$A2653&amp;CHAR(39)&amp;"!r2c"&amp;$C2653,0),variables,2,0)</f>
        <v>11000</v>
      </c>
      <c r="H2653" s="4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5237842</v>
      </c>
    </row>
    <row r="2654" spans="1:8" x14ac:dyDescent="0.3">
      <c r="A2654" s="38" t="s">
        <v>290</v>
      </c>
      <c r="B2654" s="38">
        <f t="shared" si="5079"/>
        <v>16</v>
      </c>
      <c r="C2654" s="38">
        <f t="shared" si="5080"/>
        <v>27</v>
      </c>
      <c r="E2654" s="38">
        <f t="shared" ref="E2654" si="5136">plan_id</f>
        <v>1536</v>
      </c>
      <c r="F2654" s="38">
        <f t="shared" ca="1" si="5104"/>
        <v>2014</v>
      </c>
      <c r="G2654" s="38">
        <f t="shared" ref="G2654" ca="1" si="5137">VLOOKUP(INDIRECT(CHAR(39)&amp;$A2654&amp;CHAR(39)&amp;"!r2c"&amp;$C2654,0),variables,2,0)</f>
        <v>11001</v>
      </c>
      <c r="H2654" s="4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2210792</v>
      </c>
    </row>
    <row r="2655" spans="1:8" x14ac:dyDescent="0.3">
      <c r="A2655" s="38" t="s">
        <v>290</v>
      </c>
      <c r="B2655" s="38">
        <f t="shared" si="5079"/>
        <v>16</v>
      </c>
      <c r="C2655" s="38">
        <f t="shared" si="5080"/>
        <v>28</v>
      </c>
      <c r="E2655" s="38">
        <f t="shared" ref="E2655" si="5138">plan_id</f>
        <v>1536</v>
      </c>
      <c r="F2655" s="38">
        <f t="shared" ca="1" si="5104"/>
        <v>2014</v>
      </c>
      <c r="G2655" s="38">
        <f t="shared" ref="G2655" ca="1" si="5139">VLOOKUP(INDIRECT(CHAR(39)&amp;$A2655&amp;CHAR(39)&amp;"!r2c"&amp;$C2655,0),variables,2,0)</f>
        <v>11002</v>
      </c>
      <c r="H2655" s="4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347783</v>
      </c>
    </row>
    <row r="2656" spans="1:8" x14ac:dyDescent="0.3">
      <c r="A2656" s="38" t="s">
        <v>290</v>
      </c>
      <c r="B2656" s="38">
        <f t="shared" si="5079"/>
        <v>16</v>
      </c>
      <c r="C2656" s="38">
        <f t="shared" si="5080"/>
        <v>29</v>
      </c>
      <c r="E2656" s="38">
        <f t="shared" ref="E2656" si="5140">plan_id</f>
        <v>1536</v>
      </c>
      <c r="F2656" s="38">
        <f t="shared" ca="1" si="5104"/>
        <v>2014</v>
      </c>
      <c r="G2656" s="38">
        <f t="shared" ref="G2656" ca="1" si="5141">VLOOKUP(INDIRECT(CHAR(39)&amp;$A2656&amp;CHAR(39)&amp;"!r2c"&amp;$C2656,0),variables,2,0)</f>
        <v>11003</v>
      </c>
      <c r="H2656" s="4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122097116</v>
      </c>
    </row>
    <row r="2657" spans="1:8" x14ac:dyDescent="0.3">
      <c r="A2657" s="38" t="s">
        <v>290</v>
      </c>
      <c r="B2657" s="38">
        <f t="shared" si="5079"/>
        <v>17</v>
      </c>
      <c r="C2657" s="38">
        <f t="shared" si="5080"/>
        <v>3</v>
      </c>
      <c r="E2657" s="38">
        <f t="shared" ref="E2657" si="5142">plan_id</f>
        <v>1536</v>
      </c>
      <c r="F2657" s="38">
        <f t="shared" ca="1" si="5104"/>
        <v>2015</v>
      </c>
      <c r="G2657" s="38">
        <f t="shared" ref="G2657" ca="1" si="5143">VLOOKUP(INDIRECT(CHAR(39)&amp;$A2657&amp;CHAR(39)&amp;"!r2c"&amp;$C2657,0),variables,2,0)</f>
        <v>10982</v>
      </c>
      <c r="H2657" s="4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38" t="s">
        <v>290</v>
      </c>
      <c r="B2658" s="38">
        <f t="shared" si="5079"/>
        <v>17</v>
      </c>
      <c r="C2658" s="38">
        <f t="shared" si="5080"/>
        <v>4</v>
      </c>
      <c r="E2658" s="38">
        <f t="shared" ref="E2658" si="5144">plan_id</f>
        <v>1536</v>
      </c>
      <c r="F2658" s="38">
        <f t="shared" ca="1" si="5104"/>
        <v>2015</v>
      </c>
      <c r="G2658" s="38">
        <f t="shared" ref="G2658" ca="1" si="5145">VLOOKUP(INDIRECT(CHAR(39)&amp;$A2658&amp;CHAR(39)&amp;"!r2c"&amp;$C2658,0),variables,2,0)</f>
        <v>10984</v>
      </c>
      <c r="H2658" s="4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38" t="s">
        <v>290</v>
      </c>
      <c r="B2659" s="38">
        <f t="shared" si="5079"/>
        <v>17</v>
      </c>
      <c r="C2659" s="38">
        <f t="shared" si="5080"/>
        <v>5</v>
      </c>
      <c r="E2659" s="38">
        <f t="shared" ref="E2659" si="5146">plan_id</f>
        <v>1536</v>
      </c>
      <c r="F2659" s="38">
        <f t="shared" ca="1" si="5104"/>
        <v>2015</v>
      </c>
      <c r="G2659" s="38">
        <f t="shared" ref="G2659" ca="1" si="5147">VLOOKUP(INDIRECT(CHAR(39)&amp;$A2659&amp;CHAR(39)&amp;"!r2c"&amp;$C2659,0),variables,2,0)</f>
        <v>10985</v>
      </c>
      <c r="H2659" s="4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8" t="s">
        <v>290</v>
      </c>
      <c r="B2660" s="38">
        <f t="shared" si="5079"/>
        <v>17</v>
      </c>
      <c r="C2660" s="38">
        <f t="shared" si="5080"/>
        <v>6</v>
      </c>
      <c r="E2660" s="38">
        <f t="shared" ref="E2660" si="5148">plan_id</f>
        <v>1536</v>
      </c>
      <c r="F2660" s="38">
        <f t="shared" ca="1" si="5104"/>
        <v>2015</v>
      </c>
      <c r="G2660" s="38">
        <f t="shared" ref="G2660" ca="1" si="5149">VLOOKUP(INDIRECT(CHAR(39)&amp;$A2660&amp;CHAR(39)&amp;"!r2c"&amp;$C2660,0),variables,2,0)</f>
        <v>10986</v>
      </c>
      <c r="H2660" s="4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8" t="s">
        <v>290</v>
      </c>
      <c r="B2661" s="38">
        <f t="shared" si="5079"/>
        <v>17</v>
      </c>
      <c r="C2661" s="38">
        <f t="shared" si="5080"/>
        <v>7</v>
      </c>
      <c r="E2661" s="38">
        <f t="shared" ref="E2661" si="5150">plan_id</f>
        <v>1536</v>
      </c>
      <c r="F2661" s="38">
        <f t="shared" ca="1" si="5104"/>
        <v>2015</v>
      </c>
      <c r="G2661" s="38">
        <f t="shared" ref="G2661" ca="1" si="5151">VLOOKUP(INDIRECT(CHAR(39)&amp;$A2661&amp;CHAR(39)&amp;"!r2c"&amp;$C2661,0),variables,2,0)</f>
        <v>10974</v>
      </c>
      <c r="H2661" s="4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38" t="s">
        <v>290</v>
      </c>
      <c r="B2662" s="38">
        <f t="shared" si="5079"/>
        <v>17</v>
      </c>
      <c r="C2662" s="38">
        <f t="shared" si="5080"/>
        <v>8</v>
      </c>
      <c r="E2662" s="38">
        <f t="shared" ref="E2662" si="5152">plan_id</f>
        <v>1536</v>
      </c>
      <c r="F2662" s="38">
        <f t="shared" ca="1" si="5104"/>
        <v>2015</v>
      </c>
      <c r="G2662" s="38">
        <f t="shared" ref="G2662" ca="1" si="5153">VLOOKUP(INDIRECT(CHAR(39)&amp;$A2662&amp;CHAR(39)&amp;"!r2c"&amp;$C2662,0),variables,2,0)</f>
        <v>10987</v>
      </c>
      <c r="H2662" s="41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38" t="s">
        <v>290</v>
      </c>
      <c r="B2663" s="38">
        <f t="shared" si="5079"/>
        <v>17</v>
      </c>
      <c r="C2663" s="38">
        <f t="shared" si="5080"/>
        <v>9</v>
      </c>
      <c r="E2663" s="38">
        <f t="shared" ref="E2663" si="5154">plan_id</f>
        <v>1536</v>
      </c>
      <c r="F2663" s="38">
        <f t="shared" ca="1" si="5104"/>
        <v>2015</v>
      </c>
      <c r="G2663" s="38">
        <f t="shared" ref="G2663" ca="1" si="5155">VLOOKUP(INDIRECT(CHAR(39)&amp;$A2663&amp;CHAR(39)&amp;"!r2c"&amp;$C2663,0),variables,2,0)</f>
        <v>10885</v>
      </c>
      <c r="H2663" s="4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107514000</v>
      </c>
    </row>
    <row r="2664" spans="1:8" x14ac:dyDescent="0.3">
      <c r="A2664" s="38" t="s">
        <v>290</v>
      </c>
      <c r="B2664" s="38">
        <f t="shared" si="5079"/>
        <v>17</v>
      </c>
      <c r="C2664" s="38">
        <f t="shared" si="5080"/>
        <v>10</v>
      </c>
      <c r="E2664" s="38">
        <f t="shared" ref="E2664" si="5156">plan_id</f>
        <v>1536</v>
      </c>
      <c r="F2664" s="38">
        <f t="shared" ca="1" si="5104"/>
        <v>2015</v>
      </c>
      <c r="G2664" s="38">
        <f t="shared" ref="G2664" ca="1" si="5157">VLOOKUP(INDIRECT(CHAR(39)&amp;$A2664&amp;CHAR(39)&amp;"!r2c"&amp;$C2664,0),variables,2,0)</f>
        <v>10886</v>
      </c>
      <c r="H2664" s="4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70843000</v>
      </c>
    </row>
    <row r="2665" spans="1:8" x14ac:dyDescent="0.3">
      <c r="A2665" s="38" t="s">
        <v>290</v>
      </c>
      <c r="B2665" s="38">
        <f t="shared" si="5079"/>
        <v>17</v>
      </c>
      <c r="C2665" s="38">
        <f t="shared" si="5080"/>
        <v>11</v>
      </c>
      <c r="E2665" s="38">
        <f t="shared" ref="E2665" si="5158">plan_id</f>
        <v>1536</v>
      </c>
      <c r="F2665" s="38">
        <f t="shared" ca="1" si="5104"/>
        <v>2015</v>
      </c>
      <c r="G2665" s="38">
        <f t="shared" ref="G2665" ca="1" si="5159">VLOOKUP(INDIRECT(CHAR(39)&amp;$A2665&amp;CHAR(39)&amp;"!r2c"&amp;$C2665,0),variables,2,0)</f>
        <v>10887</v>
      </c>
      <c r="H2665" s="4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36671000</v>
      </c>
    </row>
    <row r="2666" spans="1:8" x14ac:dyDescent="0.3">
      <c r="A2666" s="38" t="s">
        <v>290</v>
      </c>
      <c r="B2666" s="38">
        <f t="shared" si="5079"/>
        <v>17</v>
      </c>
      <c r="C2666" s="38">
        <f t="shared" si="5080"/>
        <v>12</v>
      </c>
      <c r="E2666" s="38">
        <f t="shared" ref="E2666" si="5160">plan_id</f>
        <v>1536</v>
      </c>
      <c r="F2666" s="38">
        <f t="shared" ca="1" si="5104"/>
        <v>2015</v>
      </c>
      <c r="G2666" s="38">
        <f t="shared" ref="G2666" ca="1" si="5161">VLOOKUP(INDIRECT(CHAR(39)&amp;$A2666&amp;CHAR(39)&amp;"!r2c"&amp;$C2666,0),variables,2,0)</f>
        <v>10883</v>
      </c>
      <c r="H2666" s="4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0.65891883847684951</v>
      </c>
    </row>
    <row r="2667" spans="1:8" x14ac:dyDescent="0.3">
      <c r="A2667" s="38" t="s">
        <v>290</v>
      </c>
      <c r="B2667" s="38">
        <f t="shared" si="5079"/>
        <v>17</v>
      </c>
      <c r="C2667" s="38">
        <f t="shared" si="5080"/>
        <v>13</v>
      </c>
      <c r="E2667" s="38">
        <f t="shared" ref="E2667" si="5162">plan_id</f>
        <v>1536</v>
      </c>
      <c r="F2667" s="38">
        <f t="shared" ca="1" si="5104"/>
        <v>2015</v>
      </c>
      <c r="G2667" s="38">
        <f t="shared" ref="G2667" ca="1" si="5163">VLOOKUP(INDIRECT(CHAR(39)&amp;$A2667&amp;CHAR(39)&amp;"!r2c"&amp;$C2667,0),variables,2,0)</f>
        <v>10989</v>
      </c>
      <c r="H2667" s="4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2094251400</v>
      </c>
    </row>
    <row r="2668" spans="1:8" x14ac:dyDescent="0.3">
      <c r="A2668" s="38" t="s">
        <v>290</v>
      </c>
      <c r="B2668" s="38">
        <f t="shared" si="5079"/>
        <v>17</v>
      </c>
      <c r="C2668" s="38">
        <f t="shared" si="5080"/>
        <v>14</v>
      </c>
      <c r="E2668" s="38">
        <f t="shared" ref="E2668" si="5164">plan_id</f>
        <v>1536</v>
      </c>
      <c r="F2668" s="38">
        <f t="shared" ca="1" si="5104"/>
        <v>2015</v>
      </c>
      <c r="G2668" s="38">
        <f t="shared" ref="G2668" ca="1" si="5165">VLOOKUP(INDIRECT(CHAR(39)&amp;$A2668&amp;CHAR(39)&amp;"!r2c"&amp;$C2668,0),variables,2,0)</f>
        <v>10990</v>
      </c>
      <c r="H2668" s="4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3052446500</v>
      </c>
    </row>
    <row r="2669" spans="1:8" x14ac:dyDescent="0.3">
      <c r="A2669" s="38" t="s">
        <v>290</v>
      </c>
      <c r="B2669" s="38">
        <f t="shared" si="5079"/>
        <v>17</v>
      </c>
      <c r="C2669" s="38">
        <f t="shared" si="5080"/>
        <v>15</v>
      </c>
      <c r="E2669" s="38">
        <f t="shared" ref="E2669" si="5166">plan_id</f>
        <v>1536</v>
      </c>
      <c r="F2669" s="38">
        <f t="shared" ca="1" si="5104"/>
        <v>2015</v>
      </c>
      <c r="G2669" s="38">
        <f t="shared" ref="G2669" ca="1" si="5167">VLOOKUP(INDIRECT(CHAR(39)&amp;$A2669&amp;CHAR(39)&amp;"!r2c"&amp;$C2669,0),variables,2,0)</f>
        <v>10991</v>
      </c>
      <c r="H2669" s="4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958195100</v>
      </c>
    </row>
    <row r="2670" spans="1:8" x14ac:dyDescent="0.3">
      <c r="A2670" s="38" t="s">
        <v>290</v>
      </c>
      <c r="B2670" s="38">
        <f t="shared" si="5079"/>
        <v>17</v>
      </c>
      <c r="C2670" s="38">
        <f t="shared" si="5080"/>
        <v>16</v>
      </c>
      <c r="E2670" s="38">
        <f t="shared" ref="E2670" si="5168">plan_id</f>
        <v>1536</v>
      </c>
      <c r="F2670" s="38">
        <f t="shared" ca="1" si="5104"/>
        <v>2015</v>
      </c>
      <c r="G2670" s="38">
        <f t="shared" ref="G2670" ca="1" si="5169">VLOOKUP(INDIRECT(CHAR(39)&amp;$A2670&amp;CHAR(39)&amp;"!r2c"&amp;$C2670,0),variables,2,0)</f>
        <v>10992</v>
      </c>
      <c r="H2670" s="4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0.68600000000000005</v>
      </c>
    </row>
    <row r="2671" spans="1:8" x14ac:dyDescent="0.3">
      <c r="A2671" s="38" t="s">
        <v>290</v>
      </c>
      <c r="B2671" s="38">
        <f t="shared" si="5079"/>
        <v>17</v>
      </c>
      <c r="C2671" s="38">
        <f t="shared" si="5080"/>
        <v>17</v>
      </c>
      <c r="E2671" s="38">
        <f t="shared" ref="E2671" si="5170">plan_id</f>
        <v>1536</v>
      </c>
      <c r="F2671" s="38">
        <f t="shared" ca="1" si="5104"/>
        <v>2015</v>
      </c>
      <c r="G2671" s="38">
        <f t="shared" ref="G2671" ca="1" si="5171">VLOOKUP(INDIRECT(CHAR(39)&amp;$A2671&amp;CHAR(39)&amp;"!r2c"&amp;$C2671,0),variables,2,0)</f>
        <v>10993</v>
      </c>
      <c r="H2671" s="4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1024155919</v>
      </c>
    </row>
    <row r="2672" spans="1:8" x14ac:dyDescent="0.3">
      <c r="A2672" s="38" t="s">
        <v>290</v>
      </c>
      <c r="B2672" s="38">
        <f t="shared" si="5079"/>
        <v>17</v>
      </c>
      <c r="C2672" s="38">
        <f t="shared" si="5080"/>
        <v>18</v>
      </c>
      <c r="E2672" s="38">
        <f t="shared" ref="E2672" si="5172">plan_id</f>
        <v>1536</v>
      </c>
      <c r="F2672" s="38">
        <f t="shared" ca="1" si="5104"/>
        <v>2015</v>
      </c>
      <c r="G2672" s="38">
        <f t="shared" ref="G2672" ca="1" si="5173">VLOOKUP(INDIRECT(CHAR(39)&amp;$A2672&amp;CHAR(39)&amp;"!r2c"&amp;$C2672,0),variables,2,0)</f>
        <v>11005</v>
      </c>
      <c r="H2672" s="4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0.10497815616295823</v>
      </c>
    </row>
    <row r="2673" spans="1:8" x14ac:dyDescent="0.3">
      <c r="A2673" s="38" t="s">
        <v>290</v>
      </c>
      <c r="B2673" s="38">
        <f t="shared" si="5079"/>
        <v>17</v>
      </c>
      <c r="C2673" s="38">
        <f t="shared" si="5080"/>
        <v>19</v>
      </c>
      <c r="E2673" s="38">
        <f t="shared" ref="E2673" si="5174">plan_id</f>
        <v>1536</v>
      </c>
      <c r="F2673" s="38">
        <f t="shared" ca="1" si="5104"/>
        <v>2015</v>
      </c>
      <c r="G2673" s="38">
        <f t="shared" ref="G2673" ca="1" si="5175">VLOOKUP(INDIRECT(CHAR(39)&amp;$A2673&amp;CHAR(39)&amp;"!r2c"&amp;$C2673,0),variables,2,0)</f>
        <v>10988</v>
      </c>
      <c r="H2673" s="41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38" t="s">
        <v>290</v>
      </c>
      <c r="B2674" s="38">
        <f t="shared" si="5079"/>
        <v>17</v>
      </c>
      <c r="C2674" s="38">
        <f t="shared" si="5080"/>
        <v>20</v>
      </c>
      <c r="E2674" s="38">
        <f t="shared" ref="E2674" si="5176">plan_id</f>
        <v>1536</v>
      </c>
      <c r="F2674" s="38">
        <f t="shared" ca="1" si="5104"/>
        <v>2015</v>
      </c>
      <c r="G2674" s="38">
        <f t="shared" ref="G2674" ca="1" si="5177">VLOOKUP(INDIRECT(CHAR(39)&amp;$A2674&amp;CHAR(39)&amp;"!r2c"&amp;$C2674,0),variables,2,0)</f>
        <v>10996</v>
      </c>
      <c r="H2674" s="4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2371710809</v>
      </c>
    </row>
    <row r="2675" spans="1:8" x14ac:dyDescent="0.3">
      <c r="A2675" s="38" t="s">
        <v>290</v>
      </c>
      <c r="B2675" s="38">
        <f t="shared" si="5079"/>
        <v>17</v>
      </c>
      <c r="C2675" s="38">
        <f t="shared" si="5080"/>
        <v>21</v>
      </c>
      <c r="E2675" s="38">
        <f t="shared" ref="E2675" si="5178">plan_id</f>
        <v>1536</v>
      </c>
      <c r="F2675" s="38">
        <f t="shared" ca="1" si="5104"/>
        <v>2015</v>
      </c>
      <c r="G2675" s="38">
        <f t="shared" ref="G2675" ca="1" si="5179">VLOOKUP(INDIRECT(CHAR(39)&amp;$A2675&amp;CHAR(39)&amp;"!r2c"&amp;$C2675,0),variables,2,0)</f>
        <v>10997</v>
      </c>
      <c r="H2675" s="4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0.77698685595308548</v>
      </c>
    </row>
    <row r="2676" spans="1:8" x14ac:dyDescent="0.3">
      <c r="A2676" s="38" t="s">
        <v>290</v>
      </c>
      <c r="B2676" s="38">
        <f t="shared" si="5079"/>
        <v>17</v>
      </c>
      <c r="C2676" s="38">
        <f t="shared" si="5080"/>
        <v>22</v>
      </c>
      <c r="E2676" s="38">
        <f t="shared" ref="E2676" si="5180">plan_id</f>
        <v>1536</v>
      </c>
      <c r="F2676" s="38">
        <f t="shared" ca="1" si="5104"/>
        <v>2015</v>
      </c>
      <c r="G2676" s="38">
        <f t="shared" ref="G2676" ca="1" si="5181">VLOOKUP(INDIRECT(CHAR(39)&amp;$A2676&amp;CHAR(39)&amp;"!r2c"&amp;$C2676,0),variables,2,0)</f>
        <v>10980</v>
      </c>
      <c r="H2676" s="4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8" t="s">
        <v>290</v>
      </c>
      <c r="B2677" s="38">
        <f t="shared" si="5079"/>
        <v>17</v>
      </c>
      <c r="C2677" s="38">
        <f t="shared" si="5080"/>
        <v>23</v>
      </c>
      <c r="E2677" s="38">
        <f t="shared" ref="E2677" si="5182">plan_id</f>
        <v>1536</v>
      </c>
      <c r="F2677" s="38">
        <f t="shared" ca="1" si="5104"/>
        <v>2015</v>
      </c>
      <c r="G2677" s="38">
        <f t="shared" ref="G2677" ca="1" si="5183">VLOOKUP(INDIRECT(CHAR(39)&amp;$A2677&amp;CHAR(39)&amp;"!r2c"&amp;$C2677,0),variables,2,0)</f>
        <v>10981</v>
      </c>
      <c r="H2677" s="4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38" t="s">
        <v>290</v>
      </c>
      <c r="B2678" s="38">
        <f t="shared" si="5079"/>
        <v>17</v>
      </c>
      <c r="C2678" s="38">
        <f t="shared" si="5080"/>
        <v>24</v>
      </c>
      <c r="E2678" s="38">
        <f t="shared" ref="E2678" si="5184">plan_id</f>
        <v>1536</v>
      </c>
      <c r="F2678" s="38">
        <f t="shared" ca="1" si="5104"/>
        <v>2015</v>
      </c>
      <c r="G2678" s="38">
        <f t="shared" ref="G2678" ca="1" si="5185">VLOOKUP(INDIRECT(CHAR(39)&amp;$A2678&amp;CHAR(39)&amp;"!r2c"&amp;$C2678,0),variables,2,0)</f>
        <v>10998</v>
      </c>
      <c r="H2678" s="41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38" t="s">
        <v>290</v>
      </c>
      <c r="B2679" s="38">
        <f t="shared" si="5079"/>
        <v>17</v>
      </c>
      <c r="C2679" s="38">
        <f t="shared" si="5080"/>
        <v>25</v>
      </c>
      <c r="E2679" s="38">
        <f t="shared" ref="E2679" si="5186">plan_id</f>
        <v>1536</v>
      </c>
      <c r="F2679" s="38">
        <f t="shared" ca="1" si="5104"/>
        <v>2015</v>
      </c>
      <c r="G2679" s="38">
        <f t="shared" ref="G2679" ca="1" si="5187">VLOOKUP(INDIRECT(CHAR(39)&amp;$A2679&amp;CHAR(39)&amp;"!r2c"&amp;$C2679,0),variables,2,0)</f>
        <v>10999</v>
      </c>
      <c r="H2679" s="4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127179525</v>
      </c>
    </row>
    <row r="2680" spans="1:8" x14ac:dyDescent="0.3">
      <c r="A2680" s="38" t="s">
        <v>290</v>
      </c>
      <c r="B2680" s="38">
        <f t="shared" si="5079"/>
        <v>17</v>
      </c>
      <c r="C2680" s="38">
        <f t="shared" si="5080"/>
        <v>26</v>
      </c>
      <c r="E2680" s="38">
        <f t="shared" ref="E2680" si="5188">plan_id</f>
        <v>1536</v>
      </c>
      <c r="F2680" s="38">
        <f t="shared" ca="1" si="5104"/>
        <v>2015</v>
      </c>
      <c r="G2680" s="38">
        <f t="shared" ref="G2680" ca="1" si="5189">VLOOKUP(INDIRECT(CHAR(39)&amp;$A2680&amp;CHAR(39)&amp;"!r2c"&amp;$C2680,0),variables,2,0)</f>
        <v>11000</v>
      </c>
      <c r="H2680" s="4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7217565</v>
      </c>
    </row>
    <row r="2681" spans="1:8" x14ac:dyDescent="0.3">
      <c r="A2681" s="38" t="s">
        <v>290</v>
      </c>
      <c r="B2681" s="38">
        <f t="shared" si="5079"/>
        <v>17</v>
      </c>
      <c r="C2681" s="38">
        <f t="shared" si="5080"/>
        <v>27</v>
      </c>
      <c r="E2681" s="38">
        <f t="shared" ref="E2681" si="5190">plan_id</f>
        <v>1536</v>
      </c>
      <c r="F2681" s="38">
        <f t="shared" ca="1" si="5104"/>
        <v>2015</v>
      </c>
      <c r="G2681" s="38">
        <f t="shared" ref="G2681" ca="1" si="5191">VLOOKUP(INDIRECT(CHAR(39)&amp;$A2681&amp;CHAR(39)&amp;"!r2c"&amp;$C2681,0),variables,2,0)</f>
        <v>11001</v>
      </c>
      <c r="H2681" s="4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2365357</v>
      </c>
    </row>
    <row r="2682" spans="1:8" x14ac:dyDescent="0.3">
      <c r="A2682" s="38" t="s">
        <v>290</v>
      </c>
      <c r="B2682" s="38">
        <f t="shared" si="5079"/>
        <v>17</v>
      </c>
      <c r="C2682" s="38">
        <f t="shared" si="5080"/>
        <v>28</v>
      </c>
      <c r="E2682" s="38">
        <f t="shared" ref="E2682" si="5192">plan_id</f>
        <v>1536</v>
      </c>
      <c r="F2682" s="38">
        <f t="shared" ca="1" si="5104"/>
        <v>2015</v>
      </c>
      <c r="G2682" s="38">
        <f t="shared" ref="G2682" ca="1" si="5193">VLOOKUP(INDIRECT(CHAR(39)&amp;$A2682&amp;CHAR(39)&amp;"!r2c"&amp;$C2682,0),variables,2,0)</f>
        <v>11002</v>
      </c>
      <c r="H2682" s="4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532647</v>
      </c>
    </row>
    <row r="2683" spans="1:8" x14ac:dyDescent="0.3">
      <c r="A2683" s="38" t="s">
        <v>290</v>
      </c>
      <c r="B2683" s="38">
        <f t="shared" si="5079"/>
        <v>17</v>
      </c>
      <c r="C2683" s="38">
        <f t="shared" si="5080"/>
        <v>29</v>
      </c>
      <c r="E2683" s="38">
        <f t="shared" ref="E2683" si="5194">plan_id</f>
        <v>1536</v>
      </c>
      <c r="F2683" s="38">
        <f t="shared" ca="1" si="5104"/>
        <v>2015</v>
      </c>
      <c r="G2683" s="38">
        <f t="shared" ref="G2683" ca="1" si="5195">VLOOKUP(INDIRECT(CHAR(39)&amp;$A2683&amp;CHAR(39)&amp;"!r2c"&amp;$C2683,0),variables,2,0)</f>
        <v>11003</v>
      </c>
      <c r="H2683" s="4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137295094</v>
      </c>
    </row>
    <row r="2684" spans="1:8" x14ac:dyDescent="0.3">
      <c r="A2684" s="38" t="s">
        <v>290</v>
      </c>
      <c r="B2684" s="38">
        <f t="shared" si="5079"/>
        <v>18</v>
      </c>
      <c r="C2684" s="38">
        <f t="shared" si="5080"/>
        <v>3</v>
      </c>
      <c r="E2684" s="38">
        <f t="shared" ref="E2684" si="5196">plan_id</f>
        <v>1536</v>
      </c>
      <c r="F2684" s="38">
        <f t="shared" ca="1" si="5104"/>
        <v>2016</v>
      </c>
      <c r="G2684" s="38">
        <f t="shared" ref="G2684" ca="1" si="5197">VLOOKUP(INDIRECT(CHAR(39)&amp;$A2684&amp;CHAR(39)&amp;"!r2c"&amp;$C2684,0),variables,2,0)</f>
        <v>10982</v>
      </c>
      <c r="H2684" s="4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38" t="s">
        <v>290</v>
      </c>
      <c r="B2685" s="38">
        <f t="shared" si="5079"/>
        <v>18</v>
      </c>
      <c r="C2685" s="38">
        <f t="shared" si="5080"/>
        <v>4</v>
      </c>
      <c r="E2685" s="38">
        <f t="shared" ref="E2685" si="5198">plan_id</f>
        <v>1536</v>
      </c>
      <c r="F2685" s="38">
        <f t="shared" ca="1" si="5104"/>
        <v>2016</v>
      </c>
      <c r="G2685" s="38">
        <f t="shared" ref="G2685" ca="1" si="5199">VLOOKUP(INDIRECT(CHAR(39)&amp;$A2685&amp;CHAR(39)&amp;"!r2c"&amp;$C2685,0),variables,2,0)</f>
        <v>10984</v>
      </c>
      <c r="H2685" s="4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38" t="s">
        <v>290</v>
      </c>
      <c r="B2686" s="38">
        <f t="shared" si="5079"/>
        <v>18</v>
      </c>
      <c r="C2686" s="38">
        <f t="shared" si="5080"/>
        <v>5</v>
      </c>
      <c r="E2686" s="38">
        <f t="shared" ref="E2686" si="5200">plan_id</f>
        <v>1536</v>
      </c>
      <c r="F2686" s="38">
        <f t="shared" ca="1" si="5104"/>
        <v>2016</v>
      </c>
      <c r="G2686" s="38">
        <f t="shared" ref="G2686" ca="1" si="5201">VLOOKUP(INDIRECT(CHAR(39)&amp;$A2686&amp;CHAR(39)&amp;"!r2c"&amp;$C2686,0),variables,2,0)</f>
        <v>10985</v>
      </c>
      <c r="H2686" s="4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38" t="s">
        <v>290</v>
      </c>
      <c r="B2687" s="38">
        <f t="shared" si="5079"/>
        <v>18</v>
      </c>
      <c r="C2687" s="38">
        <f t="shared" si="5080"/>
        <v>6</v>
      </c>
      <c r="E2687" s="38">
        <f t="shared" ref="E2687" si="5202">plan_id</f>
        <v>1536</v>
      </c>
      <c r="F2687" s="38">
        <f t="shared" ca="1" si="5104"/>
        <v>2016</v>
      </c>
      <c r="G2687" s="38">
        <f t="shared" ref="G2687" ca="1" si="5203">VLOOKUP(INDIRECT(CHAR(39)&amp;$A2687&amp;CHAR(39)&amp;"!r2c"&amp;$C2687,0),variables,2,0)</f>
        <v>10986</v>
      </c>
      <c r="H2687" s="4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8" t="s">
        <v>290</v>
      </c>
      <c r="B2688" s="38">
        <f t="shared" si="5079"/>
        <v>18</v>
      </c>
      <c r="C2688" s="38">
        <f t="shared" si="5080"/>
        <v>7</v>
      </c>
      <c r="E2688" s="38">
        <f t="shared" ref="E2688" si="5204">plan_id</f>
        <v>1536</v>
      </c>
      <c r="F2688" s="38">
        <f t="shared" ca="1" si="5104"/>
        <v>2016</v>
      </c>
      <c r="G2688" s="38">
        <f t="shared" ref="G2688" ca="1" si="5205">VLOOKUP(INDIRECT(CHAR(39)&amp;$A2688&amp;CHAR(39)&amp;"!r2c"&amp;$C2688,0),variables,2,0)</f>
        <v>10974</v>
      </c>
      <c r="H2688" s="4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38" t="s">
        <v>290</v>
      </c>
      <c r="B2689" s="38">
        <f t="shared" si="5079"/>
        <v>18</v>
      </c>
      <c r="C2689" s="38">
        <f t="shared" si="5080"/>
        <v>8</v>
      </c>
      <c r="E2689" s="38">
        <f t="shared" ref="E2689" si="5206">plan_id</f>
        <v>1536</v>
      </c>
      <c r="F2689" s="38">
        <f t="shared" ca="1" si="5104"/>
        <v>2016</v>
      </c>
      <c r="G2689" s="38">
        <f t="shared" ref="G2689" ca="1" si="5207">VLOOKUP(INDIRECT(CHAR(39)&amp;$A2689&amp;CHAR(39)&amp;"!r2c"&amp;$C2689,0),variables,2,0)</f>
        <v>10987</v>
      </c>
      <c r="H2689" s="41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38" t="s">
        <v>290</v>
      </c>
      <c r="B2690" s="38">
        <f t="shared" si="5079"/>
        <v>18</v>
      </c>
      <c r="C2690" s="38">
        <f t="shared" si="5080"/>
        <v>9</v>
      </c>
      <c r="E2690" s="38">
        <f t="shared" ref="E2690" si="5208">plan_id</f>
        <v>1536</v>
      </c>
      <c r="F2690" s="38">
        <f t="shared" ca="1" si="5104"/>
        <v>2016</v>
      </c>
      <c r="G2690" s="38">
        <f t="shared" ref="G2690" ca="1" si="5209">VLOOKUP(INDIRECT(CHAR(39)&amp;$A2690&amp;CHAR(39)&amp;"!r2c"&amp;$C2690,0),variables,2,0)</f>
        <v>10885</v>
      </c>
      <c r="H2690" s="4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124336000</v>
      </c>
    </row>
    <row r="2691" spans="1:8" x14ac:dyDescent="0.3">
      <c r="A2691" s="38" t="s">
        <v>290</v>
      </c>
      <c r="B2691" s="38">
        <f t="shared" ref="B2691:B2754" si="5210">B2664+1</f>
        <v>18</v>
      </c>
      <c r="C2691" s="38">
        <f t="shared" ref="C2691:C2754" si="5211">C2664</f>
        <v>10</v>
      </c>
      <c r="E2691" s="38">
        <f t="shared" ref="E2691" si="5212">plan_id</f>
        <v>1536</v>
      </c>
      <c r="F2691" s="38">
        <f t="shared" ca="1" si="5104"/>
        <v>2016</v>
      </c>
      <c r="G2691" s="38">
        <f t="shared" ref="G2691" ca="1" si="5213">VLOOKUP(INDIRECT(CHAR(39)&amp;$A2691&amp;CHAR(39)&amp;"!r2c"&amp;$C2691,0),variables,2,0)</f>
        <v>10886</v>
      </c>
      <c r="H2691" s="4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77081000</v>
      </c>
    </row>
    <row r="2692" spans="1:8" x14ac:dyDescent="0.3">
      <c r="A2692" s="38" t="s">
        <v>290</v>
      </c>
      <c r="B2692" s="38">
        <f t="shared" si="5210"/>
        <v>18</v>
      </c>
      <c r="C2692" s="38">
        <f t="shared" si="5211"/>
        <v>11</v>
      </c>
      <c r="E2692" s="38">
        <f t="shared" ref="E2692" si="5214">plan_id</f>
        <v>1536</v>
      </c>
      <c r="F2692" s="38">
        <f t="shared" ca="1" si="5104"/>
        <v>2016</v>
      </c>
      <c r="G2692" s="38">
        <f t="shared" ref="G2692" ca="1" si="5215">VLOOKUP(INDIRECT(CHAR(39)&amp;$A2692&amp;CHAR(39)&amp;"!r2c"&amp;$C2692,0),variables,2,0)</f>
        <v>10887</v>
      </c>
      <c r="H2692" s="4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47255000</v>
      </c>
    </row>
    <row r="2693" spans="1:8" x14ac:dyDescent="0.3">
      <c r="A2693" s="38" t="s">
        <v>290</v>
      </c>
      <c r="B2693" s="38">
        <f t="shared" si="5210"/>
        <v>18</v>
      </c>
      <c r="C2693" s="38">
        <f t="shared" si="5211"/>
        <v>12</v>
      </c>
      <c r="E2693" s="38">
        <f t="shared" ref="E2693" si="5216">plan_id</f>
        <v>1536</v>
      </c>
      <c r="F2693" s="38">
        <f t="shared" ca="1" si="5104"/>
        <v>2016</v>
      </c>
      <c r="G2693" s="38">
        <f t="shared" ref="G2693" ca="1" si="5217">VLOOKUP(INDIRECT(CHAR(39)&amp;$A2693&amp;CHAR(39)&amp;"!r2c"&amp;$C2693,0),variables,2,0)</f>
        <v>10883</v>
      </c>
      <c r="H2693" s="4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0.61994112726804784</v>
      </c>
    </row>
    <row r="2694" spans="1:8" x14ac:dyDescent="0.3">
      <c r="A2694" s="38" t="s">
        <v>290</v>
      </c>
      <c r="B2694" s="38">
        <f t="shared" si="5210"/>
        <v>18</v>
      </c>
      <c r="C2694" s="38">
        <f t="shared" si="5211"/>
        <v>13</v>
      </c>
      <c r="E2694" s="38">
        <f t="shared" ref="E2694" si="5218">plan_id</f>
        <v>1536</v>
      </c>
      <c r="F2694" s="38">
        <f t="shared" ca="1" si="5104"/>
        <v>2016</v>
      </c>
      <c r="G2694" s="38">
        <f t="shared" ref="G2694" ca="1" si="5219">VLOOKUP(INDIRECT(CHAR(39)&amp;$A2694&amp;CHAR(39)&amp;"!r2c"&amp;$C2694,0),variables,2,0)</f>
        <v>10989</v>
      </c>
      <c r="H2694" s="4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2265277641</v>
      </c>
    </row>
    <row r="2695" spans="1:8" x14ac:dyDescent="0.3">
      <c r="A2695" s="38" t="s">
        <v>290</v>
      </c>
      <c r="B2695" s="38">
        <f t="shared" si="5210"/>
        <v>18</v>
      </c>
      <c r="C2695" s="38">
        <f t="shared" si="5211"/>
        <v>14</v>
      </c>
      <c r="E2695" s="38">
        <f t="shared" ref="E2695" si="5220">plan_id</f>
        <v>1536</v>
      </c>
      <c r="F2695" s="38">
        <f t="shared" ca="1" si="5104"/>
        <v>2016</v>
      </c>
      <c r="G2695" s="38">
        <f t="shared" ref="G2695" ca="1" si="5221">VLOOKUP(INDIRECT(CHAR(39)&amp;$A2695&amp;CHAR(39)&amp;"!r2c"&amp;$C2695,0),variables,2,0)</f>
        <v>10990</v>
      </c>
      <c r="H2695" s="4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3396565467</v>
      </c>
    </row>
    <row r="2696" spans="1:8" x14ac:dyDescent="0.3">
      <c r="A2696" s="38" t="s">
        <v>290</v>
      </c>
      <c r="B2696" s="38">
        <f t="shared" si="5210"/>
        <v>18</v>
      </c>
      <c r="C2696" s="38">
        <f t="shared" si="5211"/>
        <v>15</v>
      </c>
      <c r="E2696" s="38">
        <f t="shared" ref="E2696" si="5222">plan_id</f>
        <v>1536</v>
      </c>
      <c r="F2696" s="38">
        <f t="shared" ca="1" si="5104"/>
        <v>2016</v>
      </c>
      <c r="G2696" s="38">
        <f t="shared" ref="G2696" ca="1" si="5223">VLOOKUP(INDIRECT(CHAR(39)&amp;$A2696&amp;CHAR(39)&amp;"!r2c"&amp;$C2696,0),variables,2,0)</f>
        <v>10991</v>
      </c>
      <c r="H2696" s="4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1131287826</v>
      </c>
    </row>
    <row r="2697" spans="1:8" x14ac:dyDescent="0.3">
      <c r="A2697" s="38" t="s">
        <v>290</v>
      </c>
      <c r="B2697" s="38">
        <f t="shared" si="5210"/>
        <v>18</v>
      </c>
      <c r="C2697" s="38">
        <f t="shared" si="5211"/>
        <v>16</v>
      </c>
      <c r="E2697" s="38">
        <f t="shared" ref="E2697" si="5224">plan_id</f>
        <v>1536</v>
      </c>
      <c r="F2697" s="38">
        <f t="shared" ca="1" si="5104"/>
        <v>2016</v>
      </c>
      <c r="G2697" s="38">
        <f t="shared" ref="G2697" ca="1" si="5225">VLOOKUP(INDIRECT(CHAR(39)&amp;$A2697&amp;CHAR(39)&amp;"!r2c"&amp;$C2697,0),variables,2,0)</f>
        <v>10992</v>
      </c>
      <c r="H2697" s="4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0.66700000000000004</v>
      </c>
    </row>
    <row r="2698" spans="1:8" x14ac:dyDescent="0.3">
      <c r="A2698" s="38" t="s">
        <v>290</v>
      </c>
      <c r="B2698" s="38">
        <f t="shared" si="5210"/>
        <v>18</v>
      </c>
      <c r="C2698" s="38">
        <f t="shared" si="5211"/>
        <v>17</v>
      </c>
      <c r="E2698" s="38">
        <f t="shared" ref="E2698" si="5226">plan_id</f>
        <v>1536</v>
      </c>
      <c r="F2698" s="38">
        <f t="shared" ca="1" si="5104"/>
        <v>2016</v>
      </c>
      <c r="G2698" s="38">
        <f t="shared" ref="G2698" ca="1" si="5227">VLOOKUP(INDIRECT(CHAR(39)&amp;$A2698&amp;CHAR(39)&amp;"!r2c"&amp;$C2698,0),variables,2,0)</f>
        <v>10993</v>
      </c>
      <c r="H2698" s="4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1122879138</v>
      </c>
    </row>
    <row r="2699" spans="1:8" x14ac:dyDescent="0.3">
      <c r="A2699" s="38" t="s">
        <v>290</v>
      </c>
      <c r="B2699" s="38">
        <f t="shared" si="5210"/>
        <v>18</v>
      </c>
      <c r="C2699" s="38">
        <f t="shared" si="5211"/>
        <v>18</v>
      </c>
      <c r="E2699" s="38">
        <f t="shared" ref="E2699" si="5228">plan_id</f>
        <v>1536</v>
      </c>
      <c r="F2699" s="38">
        <f t="shared" ca="1" si="5104"/>
        <v>2016</v>
      </c>
      <c r="G2699" s="38">
        <f t="shared" ref="G2699" ca="1" si="5229">VLOOKUP(INDIRECT(CHAR(39)&amp;$A2699&amp;CHAR(39)&amp;"!r2c"&amp;$C2699,0),variables,2,0)</f>
        <v>11005</v>
      </c>
      <c r="H2699" s="4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0.11072963758277607</v>
      </c>
    </row>
    <row r="2700" spans="1:8" x14ac:dyDescent="0.3">
      <c r="A2700" s="38" t="s">
        <v>290</v>
      </c>
      <c r="B2700" s="38">
        <f t="shared" si="5210"/>
        <v>18</v>
      </c>
      <c r="C2700" s="38">
        <f t="shared" si="5211"/>
        <v>19</v>
      </c>
      <c r="E2700" s="38">
        <f t="shared" ref="E2700" si="5230">plan_id</f>
        <v>1536</v>
      </c>
      <c r="F2700" s="38">
        <f t="shared" ca="1" si="5104"/>
        <v>2016</v>
      </c>
      <c r="G2700" s="38">
        <f t="shared" ref="G2700" ca="1" si="5231">VLOOKUP(INDIRECT(CHAR(39)&amp;$A2700&amp;CHAR(39)&amp;"!r2c"&amp;$C2700,0),variables,2,0)</f>
        <v>10988</v>
      </c>
      <c r="H2700" s="41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38" t="s">
        <v>290</v>
      </c>
      <c r="B2701" s="38">
        <f t="shared" si="5210"/>
        <v>18</v>
      </c>
      <c r="C2701" s="38">
        <f t="shared" si="5211"/>
        <v>20</v>
      </c>
      <c r="E2701" s="38">
        <f t="shared" ref="E2701" si="5232">plan_id</f>
        <v>1536</v>
      </c>
      <c r="F2701" s="38">
        <f t="shared" ca="1" si="5104"/>
        <v>2016</v>
      </c>
      <c r="G2701" s="38">
        <f t="shared" ref="G2701" ca="1" si="5233">VLOOKUP(INDIRECT(CHAR(39)&amp;$A2701&amp;CHAR(39)&amp;"!r2c"&amp;$C2701,0),variables,2,0)</f>
        <v>10996</v>
      </c>
      <c r="H2701" s="4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2414895657</v>
      </c>
    </row>
    <row r="2702" spans="1:8" x14ac:dyDescent="0.3">
      <c r="A2702" s="38" t="s">
        <v>290</v>
      </c>
      <c r="B2702" s="38">
        <f t="shared" si="5210"/>
        <v>18</v>
      </c>
      <c r="C2702" s="38">
        <f t="shared" si="5211"/>
        <v>21</v>
      </c>
      <c r="E2702" s="38">
        <f t="shared" ref="E2702" si="5234">plan_id</f>
        <v>1536</v>
      </c>
      <c r="F2702" s="38">
        <f t="shared" ref="F2702:F2765" ca="1" si="5235">INDIRECT(CHAR(39)&amp;$A2702&amp;CHAR(39)&amp;"!r"&amp;$B2702&amp;"c2",0)</f>
        <v>2016</v>
      </c>
      <c r="G2702" s="38">
        <f t="shared" ref="G2702" ca="1" si="5236">VLOOKUP(INDIRECT(CHAR(39)&amp;$A2702&amp;CHAR(39)&amp;"!r2c"&amp;$C2702,0),variables,2,0)</f>
        <v>10997</v>
      </c>
      <c r="H2702" s="4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0.71098163143398641</v>
      </c>
    </row>
    <row r="2703" spans="1:8" x14ac:dyDescent="0.3">
      <c r="A2703" s="38" t="s">
        <v>290</v>
      </c>
      <c r="B2703" s="38">
        <f t="shared" si="5210"/>
        <v>18</v>
      </c>
      <c r="C2703" s="38">
        <f t="shared" si="5211"/>
        <v>22</v>
      </c>
      <c r="E2703" s="38">
        <f t="shared" ref="E2703" si="5237">plan_id</f>
        <v>1536</v>
      </c>
      <c r="F2703" s="38">
        <f t="shared" ca="1" si="5235"/>
        <v>2016</v>
      </c>
      <c r="G2703" s="38">
        <f t="shared" ref="G2703" ca="1" si="5238">VLOOKUP(INDIRECT(CHAR(39)&amp;$A2703&amp;CHAR(39)&amp;"!r2c"&amp;$C2703,0),variables,2,0)</f>
        <v>10980</v>
      </c>
      <c r="H2703" s="4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8" t="s">
        <v>290</v>
      </c>
      <c r="B2704" s="38">
        <f t="shared" si="5210"/>
        <v>18</v>
      </c>
      <c r="C2704" s="38">
        <f t="shared" si="5211"/>
        <v>23</v>
      </c>
      <c r="E2704" s="38">
        <f t="shared" ref="E2704" si="5239">plan_id</f>
        <v>1536</v>
      </c>
      <c r="F2704" s="38">
        <f t="shared" ca="1" si="5235"/>
        <v>2016</v>
      </c>
      <c r="G2704" s="38">
        <f t="shared" ref="G2704" ca="1" si="5240">VLOOKUP(INDIRECT(CHAR(39)&amp;$A2704&amp;CHAR(39)&amp;"!r2c"&amp;$C2704,0),variables,2,0)</f>
        <v>10981</v>
      </c>
      <c r="H2704" s="4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38" t="s">
        <v>290</v>
      </c>
      <c r="B2705" s="38">
        <f t="shared" si="5210"/>
        <v>18</v>
      </c>
      <c r="C2705" s="38">
        <f t="shared" si="5211"/>
        <v>24</v>
      </c>
      <c r="E2705" s="38">
        <f t="shared" ref="E2705" si="5241">plan_id</f>
        <v>1536</v>
      </c>
      <c r="F2705" s="38">
        <f t="shared" ca="1" si="5235"/>
        <v>2016</v>
      </c>
      <c r="G2705" s="38">
        <f t="shared" ref="G2705" ca="1" si="5242">VLOOKUP(INDIRECT(CHAR(39)&amp;$A2705&amp;CHAR(39)&amp;"!r2c"&amp;$C2705,0),variables,2,0)</f>
        <v>10998</v>
      </c>
      <c r="H2705" s="4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38" t="s">
        <v>290</v>
      </c>
      <c r="B2706" s="38">
        <f t="shared" si="5210"/>
        <v>18</v>
      </c>
      <c r="C2706" s="38">
        <f t="shared" si="5211"/>
        <v>25</v>
      </c>
      <c r="E2706" s="38">
        <f t="shared" ref="E2706" si="5243">plan_id</f>
        <v>1536</v>
      </c>
      <c r="F2706" s="38">
        <f t="shared" ca="1" si="5235"/>
        <v>2016</v>
      </c>
      <c r="G2706" s="38">
        <f t="shared" ref="G2706" ca="1" si="5244">VLOOKUP(INDIRECT(CHAR(39)&amp;$A2706&amp;CHAR(39)&amp;"!r2c"&amp;$C2706,0),variables,2,0)</f>
        <v>10999</v>
      </c>
      <c r="H2706" s="4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141263796</v>
      </c>
    </row>
    <row r="2707" spans="1:8" x14ac:dyDescent="0.3">
      <c r="A2707" s="38" t="s">
        <v>290</v>
      </c>
      <c r="B2707" s="38">
        <f t="shared" si="5210"/>
        <v>18</v>
      </c>
      <c r="C2707" s="38">
        <f t="shared" si="5211"/>
        <v>26</v>
      </c>
      <c r="E2707" s="38">
        <f t="shared" ref="E2707" si="5245">plan_id</f>
        <v>1536</v>
      </c>
      <c r="F2707" s="38">
        <f t="shared" ca="1" si="5235"/>
        <v>2016</v>
      </c>
      <c r="G2707" s="38">
        <f t="shared" ref="G2707" ca="1" si="5246">VLOOKUP(INDIRECT(CHAR(39)&amp;$A2707&amp;CHAR(39)&amp;"!r2c"&amp;$C2707,0),variables,2,0)</f>
        <v>11000</v>
      </c>
      <c r="H2707" s="4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8001696</v>
      </c>
    </row>
    <row r="2708" spans="1:8" x14ac:dyDescent="0.3">
      <c r="A2708" s="38" t="s">
        <v>290</v>
      </c>
      <c r="B2708" s="38">
        <f t="shared" si="5210"/>
        <v>18</v>
      </c>
      <c r="C2708" s="38">
        <f t="shared" si="5211"/>
        <v>27</v>
      </c>
      <c r="E2708" s="38">
        <f t="shared" ref="E2708" si="5247">plan_id</f>
        <v>1536</v>
      </c>
      <c r="F2708" s="38">
        <f t="shared" ca="1" si="5235"/>
        <v>2016</v>
      </c>
      <c r="G2708" s="38">
        <f t="shared" ref="G2708" ca="1" si="5248">VLOOKUP(INDIRECT(CHAR(39)&amp;$A2708&amp;CHAR(39)&amp;"!r2c"&amp;$C2708,0),variables,2,0)</f>
        <v>11001</v>
      </c>
      <c r="H2708" s="4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2537799</v>
      </c>
    </row>
    <row r="2709" spans="1:8" x14ac:dyDescent="0.3">
      <c r="A2709" s="38" t="s">
        <v>290</v>
      </c>
      <c r="B2709" s="38">
        <f t="shared" si="5210"/>
        <v>18</v>
      </c>
      <c r="C2709" s="38">
        <f t="shared" si="5211"/>
        <v>28</v>
      </c>
      <c r="E2709" s="38">
        <f t="shared" ref="E2709" si="5249">plan_id</f>
        <v>1536</v>
      </c>
      <c r="F2709" s="38">
        <f t="shared" ca="1" si="5235"/>
        <v>2016</v>
      </c>
      <c r="G2709" s="38">
        <f t="shared" ref="G2709" ca="1" si="5250">VLOOKUP(INDIRECT(CHAR(39)&amp;$A2709&amp;CHAR(39)&amp;"!r2c"&amp;$C2709,0),variables,2,0)</f>
        <v>11002</v>
      </c>
      <c r="H2709" s="4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398649</v>
      </c>
    </row>
    <row r="2710" spans="1:8" x14ac:dyDescent="0.3">
      <c r="A2710" s="38" t="s">
        <v>290</v>
      </c>
      <c r="B2710" s="38">
        <f t="shared" si="5210"/>
        <v>18</v>
      </c>
      <c r="C2710" s="38">
        <f t="shared" si="5211"/>
        <v>29</v>
      </c>
      <c r="E2710" s="38">
        <f t="shared" ref="E2710" si="5251">plan_id</f>
        <v>1536</v>
      </c>
      <c r="F2710" s="38">
        <f t="shared" ca="1" si="5235"/>
        <v>2016</v>
      </c>
      <c r="G2710" s="38">
        <f t="shared" ref="G2710" ca="1" si="5252">VLOOKUP(INDIRECT(CHAR(39)&amp;$A2710&amp;CHAR(39)&amp;"!r2c"&amp;$C2710,0),variables,2,0)</f>
        <v>11003</v>
      </c>
      <c r="H2710" s="4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152201940</v>
      </c>
    </row>
    <row r="2711" spans="1:8" x14ac:dyDescent="0.3">
      <c r="A2711" s="38" t="s">
        <v>290</v>
      </c>
      <c r="B2711" s="38">
        <f t="shared" si="5210"/>
        <v>19</v>
      </c>
      <c r="C2711" s="38">
        <f t="shared" si="5211"/>
        <v>3</v>
      </c>
      <c r="E2711" s="38">
        <f t="shared" ref="E2711" si="5253">plan_id</f>
        <v>1536</v>
      </c>
      <c r="F2711" s="38">
        <f t="shared" ca="1" si="5235"/>
        <v>2017</v>
      </c>
      <c r="G2711" s="38">
        <f t="shared" ref="G2711" ca="1" si="5254">VLOOKUP(INDIRECT(CHAR(39)&amp;$A2711&amp;CHAR(39)&amp;"!r2c"&amp;$C2711,0),variables,2,0)</f>
        <v>10982</v>
      </c>
      <c r="H2711" s="4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38" t="s">
        <v>290</v>
      </c>
      <c r="B2712" s="38">
        <f t="shared" si="5210"/>
        <v>19</v>
      </c>
      <c r="C2712" s="38">
        <f t="shared" si="5211"/>
        <v>4</v>
      </c>
      <c r="E2712" s="38">
        <f t="shared" ref="E2712" si="5255">plan_id</f>
        <v>1536</v>
      </c>
      <c r="F2712" s="38">
        <f t="shared" ca="1" si="5235"/>
        <v>2017</v>
      </c>
      <c r="G2712" s="38">
        <f t="shared" ref="G2712" ca="1" si="5256">VLOOKUP(INDIRECT(CHAR(39)&amp;$A2712&amp;CHAR(39)&amp;"!r2c"&amp;$C2712,0),variables,2,0)</f>
        <v>10984</v>
      </c>
      <c r="H2712" s="4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38" t="s">
        <v>290</v>
      </c>
      <c r="B2713" s="38">
        <f t="shared" si="5210"/>
        <v>19</v>
      </c>
      <c r="C2713" s="38">
        <f t="shared" si="5211"/>
        <v>5</v>
      </c>
      <c r="E2713" s="38">
        <f t="shared" ref="E2713" si="5257">plan_id</f>
        <v>1536</v>
      </c>
      <c r="F2713" s="38">
        <f t="shared" ca="1" si="5235"/>
        <v>2017</v>
      </c>
      <c r="G2713" s="38">
        <f t="shared" ref="G2713" ca="1" si="5258">VLOOKUP(INDIRECT(CHAR(39)&amp;$A2713&amp;CHAR(39)&amp;"!r2c"&amp;$C2713,0),variables,2,0)</f>
        <v>10985</v>
      </c>
      <c r="H2713" s="4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38" t="s">
        <v>290</v>
      </c>
      <c r="B2714" s="38">
        <f t="shared" si="5210"/>
        <v>19</v>
      </c>
      <c r="C2714" s="38">
        <f t="shared" si="5211"/>
        <v>6</v>
      </c>
      <c r="E2714" s="38">
        <f t="shared" ref="E2714" si="5259">plan_id</f>
        <v>1536</v>
      </c>
      <c r="F2714" s="38">
        <f t="shared" ca="1" si="5235"/>
        <v>2017</v>
      </c>
      <c r="G2714" s="38">
        <f t="shared" ref="G2714" ca="1" si="5260">VLOOKUP(INDIRECT(CHAR(39)&amp;$A2714&amp;CHAR(39)&amp;"!r2c"&amp;$C2714,0),variables,2,0)</f>
        <v>10986</v>
      </c>
      <c r="H2714" s="4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8" t="s">
        <v>290</v>
      </c>
      <c r="B2715" s="38">
        <f t="shared" si="5210"/>
        <v>19</v>
      </c>
      <c r="C2715" s="38">
        <f t="shared" si="5211"/>
        <v>7</v>
      </c>
      <c r="E2715" s="38">
        <f t="shared" ref="E2715" si="5261">plan_id</f>
        <v>1536</v>
      </c>
      <c r="F2715" s="38">
        <f t="shared" ca="1" si="5235"/>
        <v>2017</v>
      </c>
      <c r="G2715" s="38">
        <f t="shared" ref="G2715" ca="1" si="5262">VLOOKUP(INDIRECT(CHAR(39)&amp;$A2715&amp;CHAR(39)&amp;"!r2c"&amp;$C2715,0),variables,2,0)</f>
        <v>10974</v>
      </c>
      <c r="H2715" s="4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38" t="s">
        <v>290</v>
      </c>
      <c r="B2716" s="38">
        <f t="shared" si="5210"/>
        <v>19</v>
      </c>
      <c r="C2716" s="38">
        <f t="shared" si="5211"/>
        <v>8</v>
      </c>
      <c r="E2716" s="38">
        <f t="shared" ref="E2716" si="5263">plan_id</f>
        <v>1536</v>
      </c>
      <c r="F2716" s="38">
        <f t="shared" ca="1" si="5235"/>
        <v>2017</v>
      </c>
      <c r="G2716" s="38">
        <f t="shared" ref="G2716" ca="1" si="5264">VLOOKUP(INDIRECT(CHAR(39)&amp;$A2716&amp;CHAR(39)&amp;"!r2c"&amp;$C2716,0),variables,2,0)</f>
        <v>10987</v>
      </c>
      <c r="H2716" s="41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38" t="s">
        <v>290</v>
      </c>
      <c r="B2717" s="38">
        <f t="shared" si="5210"/>
        <v>19</v>
      </c>
      <c r="C2717" s="38">
        <f t="shared" si="5211"/>
        <v>9</v>
      </c>
      <c r="E2717" s="38">
        <f t="shared" ref="E2717" si="5265">plan_id</f>
        <v>1536</v>
      </c>
      <c r="F2717" s="38">
        <f t="shared" ca="1" si="5235"/>
        <v>2017</v>
      </c>
      <c r="G2717" s="38">
        <f t="shared" ref="G2717" ca="1" si="5266">VLOOKUP(INDIRECT(CHAR(39)&amp;$A2717&amp;CHAR(39)&amp;"!r2c"&amp;$C2717,0),variables,2,0)</f>
        <v>10885</v>
      </c>
      <c r="H2717" s="4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116564000</v>
      </c>
    </row>
    <row r="2718" spans="1:8" x14ac:dyDescent="0.3">
      <c r="A2718" s="38" t="s">
        <v>290</v>
      </c>
      <c r="B2718" s="38">
        <f t="shared" si="5210"/>
        <v>19</v>
      </c>
      <c r="C2718" s="38">
        <f t="shared" si="5211"/>
        <v>10</v>
      </c>
      <c r="E2718" s="38">
        <f t="shared" ref="E2718" si="5267">plan_id</f>
        <v>1536</v>
      </c>
      <c r="F2718" s="38">
        <f t="shared" ca="1" si="5235"/>
        <v>2017</v>
      </c>
      <c r="G2718" s="38">
        <f t="shared" ref="G2718" ca="1" si="5268">VLOOKUP(INDIRECT(CHAR(39)&amp;$A2718&amp;CHAR(39)&amp;"!r2c"&amp;$C2718,0),variables,2,0)</f>
        <v>10886</v>
      </c>
      <c r="H2718" s="4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78934000</v>
      </c>
    </row>
    <row r="2719" spans="1:8" x14ac:dyDescent="0.3">
      <c r="A2719" s="38" t="s">
        <v>290</v>
      </c>
      <c r="B2719" s="38">
        <f t="shared" si="5210"/>
        <v>19</v>
      </c>
      <c r="C2719" s="38">
        <f t="shared" si="5211"/>
        <v>11</v>
      </c>
      <c r="E2719" s="38">
        <f t="shared" ref="E2719" si="5269">plan_id</f>
        <v>1536</v>
      </c>
      <c r="F2719" s="38">
        <f t="shared" ca="1" si="5235"/>
        <v>2017</v>
      </c>
      <c r="G2719" s="38">
        <f t="shared" ref="G2719" ca="1" si="5270">VLOOKUP(INDIRECT(CHAR(39)&amp;$A2719&amp;CHAR(39)&amp;"!r2c"&amp;$C2719,0),variables,2,0)</f>
        <v>10887</v>
      </c>
      <c r="H2719" s="4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37630000</v>
      </c>
    </row>
    <row r="2720" spans="1:8" x14ac:dyDescent="0.3">
      <c r="A2720" s="38" t="s">
        <v>290</v>
      </c>
      <c r="B2720" s="38">
        <f t="shared" si="5210"/>
        <v>19</v>
      </c>
      <c r="C2720" s="38">
        <f t="shared" si="5211"/>
        <v>12</v>
      </c>
      <c r="E2720" s="38">
        <f t="shared" ref="E2720" si="5271">plan_id</f>
        <v>1536</v>
      </c>
      <c r="F2720" s="38">
        <f t="shared" ca="1" si="5235"/>
        <v>2017</v>
      </c>
      <c r="G2720" s="38">
        <f t="shared" ref="G2720" ca="1" si="5272">VLOOKUP(INDIRECT(CHAR(39)&amp;$A2720&amp;CHAR(39)&amp;"!r2c"&amp;$C2720,0),variables,2,0)</f>
        <v>10883</v>
      </c>
      <c r="H2720" s="4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0.67717305514567105</v>
      </c>
    </row>
    <row r="2721" spans="1:8" x14ac:dyDescent="0.3">
      <c r="A2721" s="38" t="s">
        <v>290</v>
      </c>
      <c r="B2721" s="38">
        <f t="shared" si="5210"/>
        <v>19</v>
      </c>
      <c r="C2721" s="38">
        <f t="shared" si="5211"/>
        <v>13</v>
      </c>
      <c r="E2721" s="38">
        <f t="shared" ref="E2721" si="5273">plan_id</f>
        <v>1536</v>
      </c>
      <c r="F2721" s="38">
        <f t="shared" ca="1" si="5235"/>
        <v>2017</v>
      </c>
      <c r="G2721" s="38">
        <f t="shared" ref="G2721" ca="1" si="5274">VLOOKUP(INDIRECT(CHAR(39)&amp;$A2721&amp;CHAR(39)&amp;"!r2c"&amp;$C2721,0),variables,2,0)</f>
        <v>10989</v>
      </c>
      <c r="H2721" s="4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2633198632</v>
      </c>
    </row>
    <row r="2722" spans="1:8" x14ac:dyDescent="0.3">
      <c r="A2722" s="38" t="s">
        <v>290</v>
      </c>
      <c r="B2722" s="38">
        <f t="shared" si="5210"/>
        <v>19</v>
      </c>
      <c r="C2722" s="38">
        <f t="shared" si="5211"/>
        <v>14</v>
      </c>
      <c r="E2722" s="38">
        <f t="shared" ref="E2722" si="5275">plan_id</f>
        <v>1536</v>
      </c>
      <c r="F2722" s="38">
        <f t="shared" ca="1" si="5235"/>
        <v>2017</v>
      </c>
      <c r="G2722" s="38">
        <f t="shared" ref="G2722" ca="1" si="5276">VLOOKUP(INDIRECT(CHAR(39)&amp;$A2722&amp;CHAR(39)&amp;"!r2c"&amp;$C2722,0),variables,2,0)</f>
        <v>10990</v>
      </c>
      <c r="H2722" s="4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3726815087</v>
      </c>
    </row>
    <row r="2723" spans="1:8" x14ac:dyDescent="0.3">
      <c r="A2723" s="38" t="s">
        <v>290</v>
      </c>
      <c r="B2723" s="38">
        <f t="shared" si="5210"/>
        <v>19</v>
      </c>
      <c r="C2723" s="38">
        <f t="shared" si="5211"/>
        <v>15</v>
      </c>
      <c r="E2723" s="38">
        <f t="shared" ref="E2723" si="5277">plan_id</f>
        <v>1536</v>
      </c>
      <c r="F2723" s="38">
        <f t="shared" ca="1" si="5235"/>
        <v>2017</v>
      </c>
      <c r="G2723" s="38">
        <f t="shared" ref="G2723" ca="1" si="5278">VLOOKUP(INDIRECT(CHAR(39)&amp;$A2723&amp;CHAR(39)&amp;"!r2c"&amp;$C2723,0),variables,2,0)</f>
        <v>10991</v>
      </c>
      <c r="H2723" s="4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1093616455</v>
      </c>
    </row>
    <row r="2724" spans="1:8" x14ac:dyDescent="0.3">
      <c r="A2724" s="38" t="s">
        <v>290</v>
      </c>
      <c r="B2724" s="38">
        <f t="shared" si="5210"/>
        <v>19</v>
      </c>
      <c r="C2724" s="38">
        <f t="shared" si="5211"/>
        <v>16</v>
      </c>
      <c r="E2724" s="38">
        <f t="shared" ref="E2724" si="5279">plan_id</f>
        <v>1536</v>
      </c>
      <c r="F2724" s="38">
        <f t="shared" ca="1" si="5235"/>
        <v>2017</v>
      </c>
      <c r="G2724" s="38">
        <f t="shared" ref="G2724" ca="1" si="5280">VLOOKUP(INDIRECT(CHAR(39)&amp;$A2724&amp;CHAR(39)&amp;"!r2c"&amp;$C2724,0),variables,2,0)</f>
        <v>10992</v>
      </c>
      <c r="H2724" s="4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0.70699999999999996</v>
      </c>
    </row>
    <row r="2725" spans="1:8" x14ac:dyDescent="0.3">
      <c r="A2725" s="38" t="s">
        <v>290</v>
      </c>
      <c r="B2725" s="38">
        <f t="shared" si="5210"/>
        <v>19</v>
      </c>
      <c r="C2725" s="38">
        <f t="shared" si="5211"/>
        <v>17</v>
      </c>
      <c r="E2725" s="38">
        <f t="shared" ref="E2725" si="5281">plan_id</f>
        <v>1536</v>
      </c>
      <c r="F2725" s="38">
        <f t="shared" ca="1" si="5235"/>
        <v>2017</v>
      </c>
      <c r="G2725" s="38">
        <f t="shared" ref="G2725" ca="1" si="5282">VLOOKUP(INDIRECT(CHAR(39)&amp;$A2725&amp;CHAR(39)&amp;"!r2c"&amp;$C2725,0),variables,2,0)</f>
        <v>10993</v>
      </c>
      <c r="H2725" s="4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1137707702</v>
      </c>
    </row>
    <row r="2726" spans="1:8" x14ac:dyDescent="0.3">
      <c r="A2726" s="38" t="s">
        <v>290</v>
      </c>
      <c r="B2726" s="38">
        <f t="shared" si="5210"/>
        <v>19</v>
      </c>
      <c r="C2726" s="38">
        <f t="shared" si="5211"/>
        <v>18</v>
      </c>
      <c r="E2726" s="38">
        <f t="shared" ref="E2726" si="5283">plan_id</f>
        <v>1536</v>
      </c>
      <c r="F2726" s="38">
        <f t="shared" ca="1" si="5235"/>
        <v>2017</v>
      </c>
      <c r="G2726" s="38">
        <f t="shared" ref="G2726" ca="1" si="5284">VLOOKUP(INDIRECT(CHAR(39)&amp;$A2726&amp;CHAR(39)&amp;"!r2c"&amp;$C2726,0),variables,2,0)</f>
        <v>11005</v>
      </c>
      <c r="H2726" s="4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0.10245513834097257</v>
      </c>
    </row>
    <row r="2727" spans="1:8" x14ac:dyDescent="0.3">
      <c r="A2727" s="38" t="s">
        <v>290</v>
      </c>
      <c r="B2727" s="38">
        <f t="shared" si="5210"/>
        <v>19</v>
      </c>
      <c r="C2727" s="38">
        <f t="shared" si="5211"/>
        <v>19</v>
      </c>
      <c r="E2727" s="38">
        <f t="shared" ref="E2727" si="5285">plan_id</f>
        <v>1536</v>
      </c>
      <c r="F2727" s="38">
        <f t="shared" ca="1" si="5235"/>
        <v>2017</v>
      </c>
      <c r="G2727" s="38">
        <f t="shared" ref="G2727" ca="1" si="5286">VLOOKUP(INDIRECT(CHAR(39)&amp;$A2727&amp;CHAR(39)&amp;"!r2c"&amp;$C2727,0),variables,2,0)</f>
        <v>10988</v>
      </c>
      <c r="H2727" s="41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38" t="s">
        <v>290</v>
      </c>
      <c r="B2728" s="38">
        <f t="shared" si="5210"/>
        <v>19</v>
      </c>
      <c r="C2728" s="38">
        <f t="shared" si="5211"/>
        <v>20</v>
      </c>
      <c r="E2728" s="38">
        <f t="shared" ref="E2728" si="5287">plan_id</f>
        <v>1536</v>
      </c>
      <c r="F2728" s="38">
        <f t="shared" ca="1" si="5235"/>
        <v>2017</v>
      </c>
      <c r="G2728" s="38">
        <f t="shared" ref="G2728" ca="1" si="5288">VLOOKUP(INDIRECT(CHAR(39)&amp;$A2728&amp;CHAR(39)&amp;"!r2c"&amp;$C2728,0),variables,2,0)</f>
        <v>10996</v>
      </c>
      <c r="H2728" s="4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2727835589</v>
      </c>
    </row>
    <row r="2729" spans="1:8" x14ac:dyDescent="0.3">
      <c r="A2729" s="38" t="s">
        <v>290</v>
      </c>
      <c r="B2729" s="38">
        <f t="shared" si="5210"/>
        <v>19</v>
      </c>
      <c r="C2729" s="38">
        <f t="shared" si="5211"/>
        <v>21</v>
      </c>
      <c r="E2729" s="38">
        <f t="shared" ref="E2729" si="5289">plan_id</f>
        <v>1536</v>
      </c>
      <c r="F2729" s="38">
        <f t="shared" ca="1" si="5235"/>
        <v>2017</v>
      </c>
      <c r="G2729" s="38">
        <f t="shared" ref="G2729" ca="1" si="5290">VLOOKUP(INDIRECT(CHAR(39)&amp;$A2729&amp;CHAR(39)&amp;"!r2c"&amp;$C2729,0),variables,2,0)</f>
        <v>10997</v>
      </c>
      <c r="H2729" s="4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0.73194819848060788</v>
      </c>
    </row>
    <row r="2730" spans="1:8" x14ac:dyDescent="0.3">
      <c r="A2730" s="38" t="s">
        <v>290</v>
      </c>
      <c r="B2730" s="38">
        <f t="shared" si="5210"/>
        <v>19</v>
      </c>
      <c r="C2730" s="38">
        <f t="shared" si="5211"/>
        <v>22</v>
      </c>
      <c r="E2730" s="38">
        <f t="shared" ref="E2730" si="5291">plan_id</f>
        <v>1536</v>
      </c>
      <c r="F2730" s="38">
        <f t="shared" ca="1" si="5235"/>
        <v>2017</v>
      </c>
      <c r="G2730" s="38">
        <f t="shared" ref="G2730" ca="1" si="5292">VLOOKUP(INDIRECT(CHAR(39)&amp;$A2730&amp;CHAR(39)&amp;"!r2c"&amp;$C2730,0),variables,2,0)</f>
        <v>10980</v>
      </c>
      <c r="H2730" s="4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38" t="s">
        <v>290</v>
      </c>
      <c r="B2731" s="38">
        <f t="shared" si="5210"/>
        <v>19</v>
      </c>
      <c r="C2731" s="38">
        <f t="shared" si="5211"/>
        <v>23</v>
      </c>
      <c r="E2731" s="38">
        <f t="shared" ref="E2731" si="5293">plan_id</f>
        <v>1536</v>
      </c>
      <c r="F2731" s="38">
        <f t="shared" ca="1" si="5235"/>
        <v>2017</v>
      </c>
      <c r="G2731" s="38">
        <f t="shared" ref="G2731" ca="1" si="5294">VLOOKUP(INDIRECT(CHAR(39)&amp;$A2731&amp;CHAR(39)&amp;"!r2c"&amp;$C2731,0),variables,2,0)</f>
        <v>10981</v>
      </c>
      <c r="H2731" s="4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38" t="s">
        <v>290</v>
      </c>
      <c r="B2732" s="38">
        <f t="shared" si="5210"/>
        <v>19</v>
      </c>
      <c r="C2732" s="38">
        <f t="shared" si="5211"/>
        <v>24</v>
      </c>
      <c r="E2732" s="38">
        <f t="shared" ref="E2732" si="5295">plan_id</f>
        <v>1536</v>
      </c>
      <c r="F2732" s="38">
        <f t="shared" ca="1" si="5235"/>
        <v>2017</v>
      </c>
      <c r="G2732" s="38">
        <f t="shared" ref="G2732" ca="1" si="5296">VLOOKUP(INDIRECT(CHAR(39)&amp;$A2732&amp;CHAR(39)&amp;"!r2c"&amp;$C2732,0),variables,2,0)</f>
        <v>10998</v>
      </c>
      <c r="H2732" s="4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38" t="s">
        <v>290</v>
      </c>
      <c r="B2733" s="38">
        <f t="shared" si="5210"/>
        <v>19</v>
      </c>
      <c r="C2733" s="38">
        <f t="shared" si="5211"/>
        <v>25</v>
      </c>
      <c r="E2733" s="38">
        <f t="shared" ref="E2733" si="5297">plan_id</f>
        <v>1536</v>
      </c>
      <c r="F2733" s="38">
        <f t="shared" ca="1" si="5235"/>
        <v>2017</v>
      </c>
      <c r="G2733" s="38">
        <f t="shared" ref="G2733" ca="1" si="5298">VLOOKUP(INDIRECT(CHAR(39)&amp;$A2733&amp;CHAR(39)&amp;"!r2c"&amp;$C2733,0),variables,2,0)</f>
        <v>10999</v>
      </c>
      <c r="H2733" s="4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153811029</v>
      </c>
    </row>
    <row r="2734" spans="1:8" x14ac:dyDescent="0.3">
      <c r="A2734" s="38" t="s">
        <v>290</v>
      </c>
      <c r="B2734" s="38">
        <f t="shared" si="5210"/>
        <v>19</v>
      </c>
      <c r="C2734" s="38">
        <f t="shared" si="5211"/>
        <v>26</v>
      </c>
      <c r="E2734" s="38">
        <f t="shared" ref="E2734" si="5299">plan_id</f>
        <v>1536</v>
      </c>
      <c r="F2734" s="38">
        <f t="shared" ca="1" si="5235"/>
        <v>2017</v>
      </c>
      <c r="G2734" s="38">
        <f t="shared" ref="G2734" ca="1" si="5300">VLOOKUP(INDIRECT(CHAR(39)&amp;$A2734&amp;CHAR(39)&amp;"!r2c"&amp;$C2734,0),variables,2,0)</f>
        <v>11000</v>
      </c>
      <c r="H2734" s="4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8941330</v>
      </c>
    </row>
    <row r="2735" spans="1:8" x14ac:dyDescent="0.3">
      <c r="A2735" s="38" t="s">
        <v>290</v>
      </c>
      <c r="B2735" s="38">
        <f t="shared" si="5210"/>
        <v>19</v>
      </c>
      <c r="C2735" s="38">
        <f t="shared" si="5211"/>
        <v>27</v>
      </c>
      <c r="E2735" s="38">
        <f t="shared" ref="E2735" si="5301">plan_id</f>
        <v>1536</v>
      </c>
      <c r="F2735" s="38">
        <f t="shared" ca="1" si="5235"/>
        <v>2017</v>
      </c>
      <c r="G2735" s="38">
        <f t="shared" ref="G2735" ca="1" si="5302">VLOOKUP(INDIRECT(CHAR(39)&amp;$A2735&amp;CHAR(39)&amp;"!r2c"&amp;$C2735,0),variables,2,0)</f>
        <v>11001</v>
      </c>
      <c r="H2735" s="4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2607243</v>
      </c>
    </row>
    <row r="2736" spans="1:8" x14ac:dyDescent="0.3">
      <c r="A2736" s="38" t="s">
        <v>290</v>
      </c>
      <c r="B2736" s="38">
        <f t="shared" si="5210"/>
        <v>19</v>
      </c>
      <c r="C2736" s="38">
        <f t="shared" si="5211"/>
        <v>28</v>
      </c>
      <c r="E2736" s="38">
        <f t="shared" ref="E2736" si="5303">plan_id</f>
        <v>1536</v>
      </c>
      <c r="F2736" s="38">
        <f t="shared" ca="1" si="5235"/>
        <v>2017</v>
      </c>
      <c r="G2736" s="38">
        <f t="shared" ref="G2736" ca="1" si="5304">VLOOKUP(INDIRECT(CHAR(39)&amp;$A2736&amp;CHAR(39)&amp;"!r2c"&amp;$C2736,0),variables,2,0)</f>
        <v>11002</v>
      </c>
      <c r="H2736" s="4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239609</v>
      </c>
    </row>
    <row r="2737" spans="1:8" x14ac:dyDescent="0.3">
      <c r="A2737" s="38" t="s">
        <v>290</v>
      </c>
      <c r="B2737" s="38">
        <f t="shared" si="5210"/>
        <v>19</v>
      </c>
      <c r="C2737" s="38">
        <f t="shared" si="5211"/>
        <v>29</v>
      </c>
      <c r="E2737" s="38">
        <f t="shared" ref="E2737" si="5305">plan_id</f>
        <v>1536</v>
      </c>
      <c r="F2737" s="38">
        <f t="shared" ca="1" si="5235"/>
        <v>2017</v>
      </c>
      <c r="G2737" s="38">
        <f t="shared" ref="G2737" ca="1" si="5306">VLOOKUP(INDIRECT(CHAR(39)&amp;$A2737&amp;CHAR(39)&amp;"!r2c"&amp;$C2737,0),variables,2,0)</f>
        <v>11003</v>
      </c>
      <c r="H2737" s="4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165599211</v>
      </c>
    </row>
    <row r="2738" spans="1:8" x14ac:dyDescent="0.3">
      <c r="A2738" s="38" t="s">
        <v>290</v>
      </c>
      <c r="B2738" s="38">
        <f t="shared" si="5210"/>
        <v>20</v>
      </c>
      <c r="C2738" s="38">
        <f t="shared" si="5211"/>
        <v>3</v>
      </c>
      <c r="E2738" s="38">
        <f t="shared" ref="E2738" si="5307">plan_id</f>
        <v>1536</v>
      </c>
      <c r="F2738" s="38">
        <f t="shared" ca="1" si="5235"/>
        <v>2018</v>
      </c>
      <c r="G2738" s="38">
        <f t="shared" ref="G2738" ca="1" si="5308">VLOOKUP(INDIRECT(CHAR(39)&amp;$A2738&amp;CHAR(39)&amp;"!r2c"&amp;$C2738,0),variables,2,0)</f>
        <v>10982</v>
      </c>
      <c r="H2738" s="4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38" t="s">
        <v>290</v>
      </c>
      <c r="B2739" s="38">
        <f t="shared" si="5210"/>
        <v>20</v>
      </c>
      <c r="C2739" s="38">
        <f t="shared" si="5211"/>
        <v>4</v>
      </c>
      <c r="E2739" s="38">
        <f t="shared" ref="E2739" si="5309">plan_id</f>
        <v>1536</v>
      </c>
      <c r="F2739" s="38">
        <f t="shared" ca="1" si="5235"/>
        <v>2018</v>
      </c>
      <c r="G2739" s="38">
        <f t="shared" ref="G2739" ca="1" si="5310">VLOOKUP(INDIRECT(CHAR(39)&amp;$A2739&amp;CHAR(39)&amp;"!r2c"&amp;$C2739,0),variables,2,0)</f>
        <v>10984</v>
      </c>
      <c r="H2739" s="4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38" t="s">
        <v>290</v>
      </c>
      <c r="B2740" s="38">
        <f t="shared" si="5210"/>
        <v>20</v>
      </c>
      <c r="C2740" s="38">
        <f t="shared" si="5211"/>
        <v>5</v>
      </c>
      <c r="E2740" s="38">
        <f t="shared" ref="E2740" si="5311">plan_id</f>
        <v>1536</v>
      </c>
      <c r="F2740" s="38">
        <f t="shared" ca="1" si="5235"/>
        <v>2018</v>
      </c>
      <c r="G2740" s="38">
        <f t="shared" ref="G2740" ca="1" si="5312">VLOOKUP(INDIRECT(CHAR(39)&amp;$A2740&amp;CHAR(39)&amp;"!r2c"&amp;$C2740,0),variables,2,0)</f>
        <v>10985</v>
      </c>
      <c r="H2740" s="4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38" t="s">
        <v>290</v>
      </c>
      <c r="B2741" s="38">
        <f t="shared" si="5210"/>
        <v>20</v>
      </c>
      <c r="C2741" s="38">
        <f t="shared" si="5211"/>
        <v>6</v>
      </c>
      <c r="E2741" s="38">
        <f t="shared" ref="E2741" si="5313">plan_id</f>
        <v>1536</v>
      </c>
      <c r="F2741" s="38">
        <f t="shared" ca="1" si="5235"/>
        <v>2018</v>
      </c>
      <c r="G2741" s="38">
        <f t="shared" ref="G2741" ca="1" si="5314">VLOOKUP(INDIRECT(CHAR(39)&amp;$A2741&amp;CHAR(39)&amp;"!r2c"&amp;$C2741,0),variables,2,0)</f>
        <v>10986</v>
      </c>
      <c r="H2741" s="4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8" t="s">
        <v>290</v>
      </c>
      <c r="B2742" s="38">
        <f t="shared" si="5210"/>
        <v>20</v>
      </c>
      <c r="C2742" s="38">
        <f t="shared" si="5211"/>
        <v>7</v>
      </c>
      <c r="E2742" s="38">
        <f t="shared" ref="E2742" si="5315">plan_id</f>
        <v>1536</v>
      </c>
      <c r="F2742" s="38">
        <f t="shared" ca="1" si="5235"/>
        <v>2018</v>
      </c>
      <c r="G2742" s="38">
        <f t="shared" ref="G2742" ca="1" si="5316">VLOOKUP(INDIRECT(CHAR(39)&amp;$A2742&amp;CHAR(39)&amp;"!r2c"&amp;$C2742,0),variables,2,0)</f>
        <v>10974</v>
      </c>
      <c r="H2742" s="41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38" t="s">
        <v>290</v>
      </c>
      <c r="B2743" s="38">
        <f t="shared" si="5210"/>
        <v>20</v>
      </c>
      <c r="C2743" s="38">
        <f t="shared" si="5211"/>
        <v>8</v>
      </c>
      <c r="E2743" s="38">
        <f t="shared" ref="E2743" si="5317">plan_id</f>
        <v>1536</v>
      </c>
      <c r="F2743" s="38">
        <f t="shared" ca="1" si="5235"/>
        <v>2018</v>
      </c>
      <c r="G2743" s="38">
        <f t="shared" ref="G2743" ca="1" si="5318">VLOOKUP(INDIRECT(CHAR(39)&amp;$A2743&amp;CHAR(39)&amp;"!r2c"&amp;$C2743,0),variables,2,0)</f>
        <v>10987</v>
      </c>
      <c r="H2743" s="41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38" t="s">
        <v>290</v>
      </c>
      <c r="B2744" s="38">
        <f t="shared" si="5210"/>
        <v>20</v>
      </c>
      <c r="C2744" s="38">
        <f t="shared" si="5211"/>
        <v>9</v>
      </c>
      <c r="E2744" s="38">
        <f t="shared" ref="E2744" si="5319">plan_id</f>
        <v>1536</v>
      </c>
      <c r="F2744" s="38">
        <f t="shared" ca="1" si="5235"/>
        <v>2018</v>
      </c>
      <c r="G2744" s="38">
        <f t="shared" ref="G2744" ca="1" si="5320">VLOOKUP(INDIRECT(CHAR(39)&amp;$A2744&amp;CHAR(39)&amp;"!r2c"&amp;$C2744,0),variables,2,0)</f>
        <v>10885</v>
      </c>
      <c r="H2744" s="4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125714000</v>
      </c>
    </row>
    <row r="2745" spans="1:8" x14ac:dyDescent="0.3">
      <c r="A2745" s="38" t="s">
        <v>290</v>
      </c>
      <c r="B2745" s="38">
        <f t="shared" si="5210"/>
        <v>20</v>
      </c>
      <c r="C2745" s="38">
        <f t="shared" si="5211"/>
        <v>10</v>
      </c>
      <c r="E2745" s="38">
        <f t="shared" ref="E2745" si="5321">plan_id</f>
        <v>1536</v>
      </c>
      <c r="F2745" s="38">
        <f t="shared" ca="1" si="5235"/>
        <v>2018</v>
      </c>
      <c r="G2745" s="38">
        <f t="shared" ref="G2745" ca="1" si="5322">VLOOKUP(INDIRECT(CHAR(39)&amp;$A2745&amp;CHAR(39)&amp;"!r2c"&amp;$C2745,0),variables,2,0)</f>
        <v>10886</v>
      </c>
      <c r="H2745" s="4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80727000</v>
      </c>
    </row>
    <row r="2746" spans="1:8" x14ac:dyDescent="0.3">
      <c r="A2746" s="38" t="s">
        <v>290</v>
      </c>
      <c r="B2746" s="38">
        <f t="shared" si="5210"/>
        <v>20</v>
      </c>
      <c r="C2746" s="38">
        <f t="shared" si="5211"/>
        <v>11</v>
      </c>
      <c r="E2746" s="38">
        <f t="shared" ref="E2746" si="5323">plan_id</f>
        <v>1536</v>
      </c>
      <c r="F2746" s="38">
        <f t="shared" ca="1" si="5235"/>
        <v>2018</v>
      </c>
      <c r="G2746" s="38">
        <f t="shared" ref="G2746" ca="1" si="5324">VLOOKUP(INDIRECT(CHAR(39)&amp;$A2746&amp;CHAR(39)&amp;"!r2c"&amp;$C2746,0),variables,2,0)</f>
        <v>10887</v>
      </c>
      <c r="H2746" s="4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44987000</v>
      </c>
    </row>
    <row r="2747" spans="1:8" x14ac:dyDescent="0.3">
      <c r="A2747" s="38" t="s">
        <v>290</v>
      </c>
      <c r="B2747" s="38">
        <f t="shared" si="5210"/>
        <v>20</v>
      </c>
      <c r="C2747" s="38">
        <f t="shared" si="5211"/>
        <v>12</v>
      </c>
      <c r="E2747" s="38">
        <f t="shared" ref="E2747" si="5325">plan_id</f>
        <v>1536</v>
      </c>
      <c r="F2747" s="38">
        <f t="shared" ca="1" si="5235"/>
        <v>2018</v>
      </c>
      <c r="G2747" s="38">
        <f t="shared" ref="G2747" ca="1" si="5326">VLOOKUP(INDIRECT(CHAR(39)&amp;$A2747&amp;CHAR(39)&amp;"!r2c"&amp;$C2747,0),variables,2,0)</f>
        <v>10883</v>
      </c>
      <c r="H2747" s="4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0.64214805033647804</v>
      </c>
    </row>
    <row r="2748" spans="1:8" x14ac:dyDescent="0.3">
      <c r="A2748" s="38" t="s">
        <v>290</v>
      </c>
      <c r="B2748" s="38">
        <f t="shared" si="5210"/>
        <v>20</v>
      </c>
      <c r="C2748" s="38">
        <f t="shared" si="5211"/>
        <v>13</v>
      </c>
      <c r="E2748" s="38">
        <f t="shared" ref="E2748" si="5327">plan_id</f>
        <v>1536</v>
      </c>
      <c r="F2748" s="38">
        <f t="shared" ca="1" si="5235"/>
        <v>2018</v>
      </c>
      <c r="G2748" s="38">
        <f t="shared" ref="G2748" ca="1" si="5328">VLOOKUP(INDIRECT(CHAR(39)&amp;$A2748&amp;CHAR(39)&amp;"!r2c"&amp;$C2748,0),variables,2,0)</f>
        <v>10989</v>
      </c>
      <c r="H2748" s="4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2868788729</v>
      </c>
    </row>
    <row r="2749" spans="1:8" x14ac:dyDescent="0.3">
      <c r="A2749" s="38" t="s">
        <v>290</v>
      </c>
      <c r="B2749" s="38">
        <f t="shared" si="5210"/>
        <v>20</v>
      </c>
      <c r="C2749" s="38">
        <f t="shared" si="5211"/>
        <v>14</v>
      </c>
      <c r="E2749" s="38">
        <f t="shared" ref="E2749" si="5329">plan_id</f>
        <v>1536</v>
      </c>
      <c r="F2749" s="38">
        <f t="shared" ca="1" si="5235"/>
        <v>2018</v>
      </c>
      <c r="G2749" s="38">
        <f t="shared" ref="G2749" ca="1" si="5330">VLOOKUP(INDIRECT(CHAR(39)&amp;$A2749&amp;CHAR(39)&amp;"!r2c"&amp;$C2749,0),variables,2,0)</f>
        <v>10990</v>
      </c>
      <c r="H2749" s="4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3959094976</v>
      </c>
    </row>
    <row r="2750" spans="1:8" x14ac:dyDescent="0.3">
      <c r="A2750" s="38" t="s">
        <v>290</v>
      </c>
      <c r="B2750" s="38">
        <f t="shared" si="5210"/>
        <v>20</v>
      </c>
      <c r="C2750" s="38">
        <f t="shared" si="5211"/>
        <v>15</v>
      </c>
      <c r="E2750" s="38">
        <f t="shared" ref="E2750" si="5331">plan_id</f>
        <v>1536</v>
      </c>
      <c r="F2750" s="38">
        <f t="shared" ca="1" si="5235"/>
        <v>2018</v>
      </c>
      <c r="G2750" s="38">
        <f t="shared" ref="G2750" ca="1" si="5332">VLOOKUP(INDIRECT(CHAR(39)&amp;$A2750&amp;CHAR(39)&amp;"!r2c"&amp;$C2750,0),variables,2,0)</f>
        <v>10991</v>
      </c>
      <c r="H2750" s="4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1090306247</v>
      </c>
    </row>
    <row r="2751" spans="1:8" x14ac:dyDescent="0.3">
      <c r="A2751" s="38" t="s">
        <v>290</v>
      </c>
      <c r="B2751" s="38">
        <f t="shared" si="5210"/>
        <v>20</v>
      </c>
      <c r="C2751" s="38">
        <f t="shared" si="5211"/>
        <v>16</v>
      </c>
      <c r="E2751" s="38">
        <f t="shared" ref="E2751" si="5333">plan_id</f>
        <v>1536</v>
      </c>
      <c r="F2751" s="38">
        <f t="shared" ca="1" si="5235"/>
        <v>2018</v>
      </c>
      <c r="G2751" s="38">
        <f t="shared" ref="G2751" ca="1" si="5334">VLOOKUP(INDIRECT(CHAR(39)&amp;$A2751&amp;CHAR(39)&amp;"!r2c"&amp;$C2751,0),variables,2,0)</f>
        <v>10992</v>
      </c>
      <c r="H2751" s="4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0.72499999999999998</v>
      </c>
    </row>
    <row r="2752" spans="1:8" x14ac:dyDescent="0.3">
      <c r="A2752" s="38" t="s">
        <v>290</v>
      </c>
      <c r="B2752" s="38">
        <f t="shared" si="5210"/>
        <v>20</v>
      </c>
      <c r="C2752" s="38">
        <f t="shared" si="5211"/>
        <v>17</v>
      </c>
      <c r="E2752" s="38">
        <f t="shared" ref="E2752" si="5335">plan_id</f>
        <v>1536</v>
      </c>
      <c r="F2752" s="38">
        <f t="shared" ca="1" si="5235"/>
        <v>2018</v>
      </c>
      <c r="G2752" s="38">
        <f t="shared" ref="G2752" ca="1" si="5336">VLOOKUP(INDIRECT(CHAR(39)&amp;$A2752&amp;CHAR(39)&amp;"!r2c"&amp;$C2752,0),variables,2,0)</f>
        <v>10993</v>
      </c>
      <c r="H2752" s="4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1151347122</v>
      </c>
    </row>
    <row r="2753" spans="1:8" x14ac:dyDescent="0.3">
      <c r="A2753" s="38" t="s">
        <v>290</v>
      </c>
      <c r="B2753" s="38">
        <f t="shared" si="5210"/>
        <v>20</v>
      </c>
      <c r="C2753" s="38">
        <f t="shared" si="5211"/>
        <v>18</v>
      </c>
      <c r="E2753" s="38">
        <f t="shared" ref="E2753" si="5337">plan_id</f>
        <v>1536</v>
      </c>
      <c r="F2753" s="38">
        <f t="shared" ca="1" si="5235"/>
        <v>2018</v>
      </c>
      <c r="G2753" s="38">
        <f t="shared" ref="G2753" ca="1" si="5338">VLOOKUP(INDIRECT(CHAR(39)&amp;$A2753&amp;CHAR(39)&amp;"!r2c"&amp;$C2753,0),variables,2,0)</f>
        <v>11005</v>
      </c>
      <c r="H2753" s="41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0.10918861705375418</v>
      </c>
    </row>
    <row r="2754" spans="1:8" x14ac:dyDescent="0.3">
      <c r="A2754" s="38" t="s">
        <v>290</v>
      </c>
      <c r="B2754" s="38">
        <f t="shared" si="5210"/>
        <v>20</v>
      </c>
      <c r="C2754" s="38">
        <f t="shared" si="5211"/>
        <v>19</v>
      </c>
      <c r="E2754" s="38">
        <f t="shared" ref="E2754" si="5339">plan_id</f>
        <v>1536</v>
      </c>
      <c r="F2754" s="38">
        <f t="shared" ca="1" si="5235"/>
        <v>2018</v>
      </c>
      <c r="G2754" s="38">
        <f t="shared" ref="G2754" ca="1" si="5340">VLOOKUP(INDIRECT(CHAR(39)&amp;$A2754&amp;CHAR(39)&amp;"!r2c"&amp;$C2754,0),variables,2,0)</f>
        <v>10988</v>
      </c>
      <c r="H2754" s="41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38" t="s">
        <v>290</v>
      </c>
      <c r="B2755" s="38">
        <f t="shared" ref="B2755:B2818" si="5341">B2728+1</f>
        <v>20</v>
      </c>
      <c r="C2755" s="38">
        <f t="shared" ref="C2755:C2818" si="5342">C2728</f>
        <v>20</v>
      </c>
      <c r="E2755" s="38">
        <f t="shared" ref="E2755" si="5343">plan_id</f>
        <v>1536</v>
      </c>
      <c r="F2755" s="38">
        <f t="shared" ca="1" si="5235"/>
        <v>2018</v>
      </c>
      <c r="G2755" s="38">
        <f t="shared" ref="G2755" ca="1" si="5344">VLOOKUP(INDIRECT(CHAR(39)&amp;$A2755&amp;CHAR(39)&amp;"!r2c"&amp;$C2755,0),variables,2,0)</f>
        <v>10996</v>
      </c>
      <c r="H2755" s="4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2970180276</v>
      </c>
    </row>
    <row r="2756" spans="1:8" x14ac:dyDescent="0.3">
      <c r="A2756" s="38" t="s">
        <v>290</v>
      </c>
      <c r="B2756" s="38">
        <f t="shared" si="5341"/>
        <v>20</v>
      </c>
      <c r="C2756" s="38">
        <f t="shared" si="5342"/>
        <v>21</v>
      </c>
      <c r="E2756" s="38">
        <f t="shared" ref="E2756" si="5345">plan_id</f>
        <v>1536</v>
      </c>
      <c r="F2756" s="38">
        <f t="shared" ca="1" si="5235"/>
        <v>2018</v>
      </c>
      <c r="G2756" s="38">
        <f t="shared" ref="G2756" ca="1" si="5346">VLOOKUP(INDIRECT(CHAR(39)&amp;$A2756&amp;CHAR(39)&amp;"!r2c"&amp;$C2756,0),variables,2,0)</f>
        <v>10997</v>
      </c>
      <c r="H2756" s="4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0.7502169798919216</v>
      </c>
    </row>
    <row r="2757" spans="1:8" x14ac:dyDescent="0.3">
      <c r="A2757" s="38" t="s">
        <v>290</v>
      </c>
      <c r="B2757" s="38">
        <f t="shared" si="5341"/>
        <v>20</v>
      </c>
      <c r="C2757" s="38">
        <f t="shared" si="5342"/>
        <v>22</v>
      </c>
      <c r="E2757" s="38">
        <f t="shared" ref="E2757" si="5347">plan_id</f>
        <v>1536</v>
      </c>
      <c r="F2757" s="38">
        <f t="shared" ca="1" si="5235"/>
        <v>2018</v>
      </c>
      <c r="G2757" s="38">
        <f t="shared" ref="G2757" ca="1" si="5348">VLOOKUP(INDIRECT(CHAR(39)&amp;$A2757&amp;CHAR(39)&amp;"!r2c"&amp;$C2757,0),variables,2,0)</f>
        <v>10980</v>
      </c>
      <c r="H2757" s="4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8" t="s">
        <v>290</v>
      </c>
      <c r="B2758" s="38">
        <f t="shared" si="5341"/>
        <v>20</v>
      </c>
      <c r="C2758" s="38">
        <f t="shared" si="5342"/>
        <v>23</v>
      </c>
      <c r="E2758" s="38">
        <f t="shared" ref="E2758" si="5349">plan_id</f>
        <v>1536</v>
      </c>
      <c r="F2758" s="38">
        <f t="shared" ca="1" si="5235"/>
        <v>2018</v>
      </c>
      <c r="G2758" s="38">
        <f t="shared" ref="G2758" ca="1" si="5350">VLOOKUP(INDIRECT(CHAR(39)&amp;$A2758&amp;CHAR(39)&amp;"!r2c"&amp;$C2758,0),variables,2,0)</f>
        <v>10981</v>
      </c>
      <c r="H2758" s="4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38" t="s">
        <v>290</v>
      </c>
      <c r="B2759" s="38">
        <f t="shared" si="5341"/>
        <v>20</v>
      </c>
      <c r="C2759" s="38">
        <f t="shared" si="5342"/>
        <v>24</v>
      </c>
      <c r="E2759" s="38">
        <f t="shared" ref="E2759" si="5351">plan_id</f>
        <v>1536</v>
      </c>
      <c r="F2759" s="38">
        <f t="shared" ca="1" si="5235"/>
        <v>2018</v>
      </c>
      <c r="G2759" s="38">
        <f t="shared" ref="G2759" ca="1" si="5352">VLOOKUP(INDIRECT(CHAR(39)&amp;$A2759&amp;CHAR(39)&amp;"!r2c"&amp;$C2759,0),variables,2,0)</f>
        <v>10998</v>
      </c>
      <c r="H2759" s="4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38" t="s">
        <v>290</v>
      </c>
      <c r="B2760" s="38">
        <f t="shared" si="5341"/>
        <v>20</v>
      </c>
      <c r="C2760" s="38">
        <f t="shared" si="5342"/>
        <v>25</v>
      </c>
      <c r="E2760" s="38">
        <f t="shared" ref="E2760" si="5353">plan_id</f>
        <v>1536</v>
      </c>
      <c r="F2760" s="38">
        <f t="shared" ca="1" si="5235"/>
        <v>2018</v>
      </c>
      <c r="G2760" s="38">
        <f t="shared" ref="G2760" ca="1" si="5354">VLOOKUP(INDIRECT(CHAR(39)&amp;$A2760&amp;CHAR(39)&amp;"!r2c"&amp;$C2760,0),variables,2,0)</f>
        <v>10999</v>
      </c>
      <c r="H2760" s="4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171171449</v>
      </c>
    </row>
    <row r="2761" spans="1:8" x14ac:dyDescent="0.3">
      <c r="A2761" s="38" t="s">
        <v>290</v>
      </c>
      <c r="B2761" s="38">
        <f t="shared" si="5341"/>
        <v>20</v>
      </c>
      <c r="C2761" s="38">
        <f t="shared" si="5342"/>
        <v>26</v>
      </c>
      <c r="E2761" s="38">
        <f t="shared" ref="E2761" si="5355">plan_id</f>
        <v>1536</v>
      </c>
      <c r="F2761" s="38">
        <f t="shared" ca="1" si="5235"/>
        <v>2018</v>
      </c>
      <c r="G2761" s="38">
        <f t="shared" ref="G2761" ca="1" si="5356">VLOOKUP(INDIRECT(CHAR(39)&amp;$A2761&amp;CHAR(39)&amp;"!r2c"&amp;$C2761,0),variables,2,0)</f>
        <v>11000</v>
      </c>
      <c r="H2761" s="4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11159487</v>
      </c>
    </row>
    <row r="2762" spans="1:8" x14ac:dyDescent="0.3">
      <c r="A2762" s="38" t="s">
        <v>290</v>
      </c>
      <c r="B2762" s="38">
        <f t="shared" si="5341"/>
        <v>20</v>
      </c>
      <c r="C2762" s="38">
        <f t="shared" si="5342"/>
        <v>27</v>
      </c>
      <c r="E2762" s="38">
        <f t="shared" ref="E2762" si="5357">plan_id</f>
        <v>1536</v>
      </c>
      <c r="F2762" s="38">
        <f t="shared" ca="1" si="5235"/>
        <v>2018</v>
      </c>
      <c r="G2762" s="38">
        <f t="shared" ref="G2762" ca="1" si="5358">VLOOKUP(INDIRECT(CHAR(39)&amp;$A2762&amp;CHAR(39)&amp;"!r2c"&amp;$C2762,0),variables,2,0)</f>
        <v>11001</v>
      </c>
      <c r="H2762" s="4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2472761</v>
      </c>
    </row>
    <row r="2763" spans="1:8" x14ac:dyDescent="0.3">
      <c r="A2763" s="38" t="s">
        <v>290</v>
      </c>
      <c r="B2763" s="38">
        <f t="shared" si="5341"/>
        <v>20</v>
      </c>
      <c r="C2763" s="38">
        <f t="shared" si="5342"/>
        <v>28</v>
      </c>
      <c r="E2763" s="38">
        <f t="shared" ref="E2763" si="5359">plan_id</f>
        <v>1536</v>
      </c>
      <c r="F2763" s="38">
        <f t="shared" ca="1" si="5235"/>
        <v>2018</v>
      </c>
      <c r="G2763" s="38">
        <f t="shared" ref="G2763" ca="1" si="5360">VLOOKUP(INDIRECT(CHAR(39)&amp;$A2763&amp;CHAR(39)&amp;"!r2c"&amp;$C2763,0),variables,2,0)</f>
        <v>11002</v>
      </c>
      <c r="H2763" s="4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190727</v>
      </c>
    </row>
    <row r="2764" spans="1:8" x14ac:dyDescent="0.3">
      <c r="A2764" s="38" t="s">
        <v>290</v>
      </c>
      <c r="B2764" s="38">
        <f t="shared" si="5341"/>
        <v>20</v>
      </c>
      <c r="C2764" s="38">
        <f t="shared" si="5342"/>
        <v>29</v>
      </c>
      <c r="E2764" s="38">
        <f t="shared" ref="E2764" si="5361">plan_id</f>
        <v>1536</v>
      </c>
      <c r="F2764" s="38">
        <f t="shared" ca="1" si="5235"/>
        <v>2018</v>
      </c>
      <c r="G2764" s="38">
        <f t="shared" ref="G2764" ca="1" si="5362">VLOOKUP(INDIRECT(CHAR(39)&amp;$A2764&amp;CHAR(39)&amp;"!r2c"&amp;$C2764,0),variables,2,0)</f>
        <v>11003</v>
      </c>
      <c r="H2764" s="4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184994424</v>
      </c>
    </row>
    <row r="2765" spans="1:8" x14ac:dyDescent="0.3">
      <c r="A2765" s="38" t="s">
        <v>290</v>
      </c>
      <c r="B2765" s="38">
        <f t="shared" si="5341"/>
        <v>21</v>
      </c>
      <c r="C2765" s="38">
        <f t="shared" si="5342"/>
        <v>3</v>
      </c>
      <c r="E2765" s="38">
        <f t="shared" ref="E2765" si="5363">plan_id</f>
        <v>1536</v>
      </c>
      <c r="F2765" s="38">
        <f t="shared" ca="1" si="5235"/>
        <v>2019</v>
      </c>
      <c r="G2765" s="38">
        <f t="shared" ref="G2765" ca="1" si="5364">VLOOKUP(INDIRECT(CHAR(39)&amp;$A2765&amp;CHAR(39)&amp;"!r2c"&amp;$C2765,0),variables,2,0)</f>
        <v>10982</v>
      </c>
      <c r="H2765" s="4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38" t="s">
        <v>290</v>
      </c>
      <c r="B2766" s="38">
        <f t="shared" si="5341"/>
        <v>21</v>
      </c>
      <c r="C2766" s="38">
        <f t="shared" si="5342"/>
        <v>4</v>
      </c>
      <c r="E2766" s="38">
        <f t="shared" ref="E2766" si="5365">plan_id</f>
        <v>1536</v>
      </c>
      <c r="F2766" s="38">
        <f t="shared" ref="F2766:F2818" ca="1" si="5366">INDIRECT(CHAR(39)&amp;$A2766&amp;CHAR(39)&amp;"!r"&amp;$B2766&amp;"c2",0)</f>
        <v>2019</v>
      </c>
      <c r="G2766" s="38">
        <f t="shared" ref="G2766" ca="1" si="5367">VLOOKUP(INDIRECT(CHAR(39)&amp;$A2766&amp;CHAR(39)&amp;"!r2c"&amp;$C2766,0),variables,2,0)</f>
        <v>10984</v>
      </c>
      <c r="H2766" s="4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38" t="s">
        <v>290</v>
      </c>
      <c r="B2767" s="38">
        <f t="shared" si="5341"/>
        <v>21</v>
      </c>
      <c r="C2767" s="38">
        <f t="shared" si="5342"/>
        <v>5</v>
      </c>
      <c r="E2767" s="38">
        <f t="shared" ref="E2767" si="5368">plan_id</f>
        <v>1536</v>
      </c>
      <c r="F2767" s="38">
        <f t="shared" ca="1" si="5366"/>
        <v>2019</v>
      </c>
      <c r="G2767" s="38">
        <f t="shared" ref="G2767" ca="1" si="5369">VLOOKUP(INDIRECT(CHAR(39)&amp;$A2767&amp;CHAR(39)&amp;"!r2c"&amp;$C2767,0),variables,2,0)</f>
        <v>10985</v>
      </c>
      <c r="H2767" s="4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38" t="s">
        <v>290</v>
      </c>
      <c r="B2768" s="38">
        <f t="shared" si="5341"/>
        <v>21</v>
      </c>
      <c r="C2768" s="38">
        <f t="shared" si="5342"/>
        <v>6</v>
      </c>
      <c r="E2768" s="38">
        <f t="shared" ref="E2768" si="5370">plan_id</f>
        <v>1536</v>
      </c>
      <c r="F2768" s="38">
        <f t="shared" ca="1" si="5366"/>
        <v>2019</v>
      </c>
      <c r="G2768" s="38">
        <f t="shared" ref="G2768" ca="1" si="5371">VLOOKUP(INDIRECT(CHAR(39)&amp;$A2768&amp;CHAR(39)&amp;"!r2c"&amp;$C2768,0),variables,2,0)</f>
        <v>10986</v>
      </c>
      <c r="H2768" s="4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8" t="s">
        <v>290</v>
      </c>
      <c r="B2769" s="38">
        <f t="shared" si="5341"/>
        <v>21</v>
      </c>
      <c r="C2769" s="38">
        <f t="shared" si="5342"/>
        <v>7</v>
      </c>
      <c r="E2769" s="38">
        <f t="shared" ref="E2769" si="5372">plan_id</f>
        <v>1536</v>
      </c>
      <c r="F2769" s="38">
        <f t="shared" ca="1" si="5366"/>
        <v>2019</v>
      </c>
      <c r="G2769" s="38">
        <f t="shared" ref="G2769" ca="1" si="5373">VLOOKUP(INDIRECT(CHAR(39)&amp;$A2769&amp;CHAR(39)&amp;"!r2c"&amp;$C2769,0),variables,2,0)</f>
        <v>10974</v>
      </c>
      <c r="H2769" s="41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38" t="s">
        <v>290</v>
      </c>
      <c r="B2770" s="38">
        <f t="shared" si="5341"/>
        <v>21</v>
      </c>
      <c r="C2770" s="38">
        <f t="shared" si="5342"/>
        <v>8</v>
      </c>
      <c r="E2770" s="38">
        <f t="shared" ref="E2770" si="5374">plan_id</f>
        <v>1536</v>
      </c>
      <c r="F2770" s="38">
        <f t="shared" ca="1" si="5366"/>
        <v>2019</v>
      </c>
      <c r="G2770" s="38">
        <f t="shared" ref="G2770" ca="1" si="5375">VLOOKUP(INDIRECT(CHAR(39)&amp;$A2770&amp;CHAR(39)&amp;"!r2c"&amp;$C2770,0),variables,2,0)</f>
        <v>10987</v>
      </c>
      <c r="H2770" s="41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38" t="s">
        <v>290</v>
      </c>
      <c r="B2771" s="38">
        <f t="shared" si="5341"/>
        <v>21</v>
      </c>
      <c r="C2771" s="38">
        <f t="shared" si="5342"/>
        <v>9</v>
      </c>
      <c r="E2771" s="38">
        <f t="shared" ref="E2771" si="5376">plan_id</f>
        <v>1536</v>
      </c>
      <c r="F2771" s="38">
        <f t="shared" ca="1" si="5366"/>
        <v>2019</v>
      </c>
      <c r="G2771" s="38">
        <f t="shared" ref="G2771" ca="1" si="5377">VLOOKUP(INDIRECT(CHAR(39)&amp;$A2771&amp;CHAR(39)&amp;"!r2c"&amp;$C2771,0),variables,2,0)</f>
        <v>10885</v>
      </c>
      <c r="H2771" s="4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127129000</v>
      </c>
    </row>
    <row r="2772" spans="1:8" x14ac:dyDescent="0.3">
      <c r="A2772" s="38" t="s">
        <v>290</v>
      </c>
      <c r="B2772" s="38">
        <f t="shared" si="5341"/>
        <v>21</v>
      </c>
      <c r="C2772" s="38">
        <f t="shared" si="5342"/>
        <v>10</v>
      </c>
      <c r="E2772" s="38">
        <f t="shared" ref="E2772" si="5378">plan_id</f>
        <v>1536</v>
      </c>
      <c r="F2772" s="38">
        <f t="shared" ca="1" si="5366"/>
        <v>2019</v>
      </c>
      <c r="G2772" s="38">
        <f t="shared" ref="G2772" ca="1" si="5379">VLOOKUP(INDIRECT(CHAR(39)&amp;$A2772&amp;CHAR(39)&amp;"!r2c"&amp;$C2772,0),variables,2,0)</f>
        <v>10886</v>
      </c>
      <c r="H2772" s="4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81588000</v>
      </c>
    </row>
    <row r="2773" spans="1:8" x14ac:dyDescent="0.3">
      <c r="A2773" s="38" t="s">
        <v>290</v>
      </c>
      <c r="B2773" s="38">
        <f t="shared" si="5341"/>
        <v>21</v>
      </c>
      <c r="C2773" s="38">
        <f t="shared" si="5342"/>
        <v>11</v>
      </c>
      <c r="E2773" s="38">
        <f t="shared" ref="E2773" si="5380">plan_id</f>
        <v>1536</v>
      </c>
      <c r="F2773" s="38">
        <f t="shared" ca="1" si="5366"/>
        <v>2019</v>
      </c>
      <c r="G2773" s="38">
        <f t="shared" ref="G2773" ca="1" si="5381">VLOOKUP(INDIRECT(CHAR(39)&amp;$A2773&amp;CHAR(39)&amp;"!r2c"&amp;$C2773,0),variables,2,0)</f>
        <v>10887</v>
      </c>
      <c r="H2773" s="4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45541000</v>
      </c>
    </row>
    <row r="2774" spans="1:8" x14ac:dyDescent="0.3">
      <c r="A2774" s="38" t="s">
        <v>290</v>
      </c>
      <c r="B2774" s="38">
        <f t="shared" si="5341"/>
        <v>21</v>
      </c>
      <c r="C2774" s="38">
        <f t="shared" si="5342"/>
        <v>12</v>
      </c>
      <c r="E2774" s="38">
        <f t="shared" ref="E2774" si="5382">plan_id</f>
        <v>1536</v>
      </c>
      <c r="F2774" s="38">
        <f t="shared" ca="1" si="5366"/>
        <v>2019</v>
      </c>
      <c r="G2774" s="38">
        <f t="shared" ref="G2774" ca="1" si="5383">VLOOKUP(INDIRECT(CHAR(39)&amp;$A2774&amp;CHAR(39)&amp;"!r2c"&amp;$C2774,0),variables,2,0)</f>
        <v>10883</v>
      </c>
      <c r="H2774" s="4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0.64177331686711925</v>
      </c>
    </row>
    <row r="2775" spans="1:8" x14ac:dyDescent="0.3">
      <c r="A2775" s="38" t="s">
        <v>290</v>
      </c>
      <c r="B2775" s="38">
        <f t="shared" si="5341"/>
        <v>21</v>
      </c>
      <c r="C2775" s="38">
        <f t="shared" si="5342"/>
        <v>13</v>
      </c>
      <c r="E2775" s="38">
        <f t="shared" ref="E2775" si="5384">plan_id</f>
        <v>1536</v>
      </c>
      <c r="F2775" s="38">
        <f t="shared" ca="1" si="5366"/>
        <v>2019</v>
      </c>
      <c r="G2775" s="38">
        <f t="shared" ref="G2775" ca="1" si="5385">VLOOKUP(INDIRECT(CHAR(39)&amp;$A2775&amp;CHAR(39)&amp;"!r2c"&amp;$C2775,0),variables,2,0)</f>
        <v>10989</v>
      </c>
      <c r="H2775" s="4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3081881908</v>
      </c>
    </row>
    <row r="2776" spans="1:8" x14ac:dyDescent="0.3">
      <c r="A2776" s="38" t="s">
        <v>290</v>
      </c>
      <c r="B2776" s="38">
        <f t="shared" si="5341"/>
        <v>21</v>
      </c>
      <c r="C2776" s="38">
        <f t="shared" si="5342"/>
        <v>14</v>
      </c>
      <c r="E2776" s="38">
        <f t="shared" ref="E2776" si="5386">plan_id</f>
        <v>1536</v>
      </c>
      <c r="F2776" s="38">
        <f t="shared" ca="1" si="5366"/>
        <v>2019</v>
      </c>
      <c r="G2776" s="38">
        <f t="shared" ref="G2776" ca="1" si="5387">VLOOKUP(INDIRECT(CHAR(39)&amp;$A2776&amp;CHAR(39)&amp;"!r2c"&amp;$C2776,0),variables,2,0)</f>
        <v>10990</v>
      </c>
      <c r="H2776" s="4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4269339965</v>
      </c>
    </row>
    <row r="2777" spans="1:8" x14ac:dyDescent="0.3">
      <c r="A2777" s="38" t="s">
        <v>290</v>
      </c>
      <c r="B2777" s="38">
        <f t="shared" si="5341"/>
        <v>21</v>
      </c>
      <c r="C2777" s="38">
        <f t="shared" si="5342"/>
        <v>15</v>
      </c>
      <c r="E2777" s="38">
        <f t="shared" ref="E2777" si="5388">plan_id</f>
        <v>1536</v>
      </c>
      <c r="F2777" s="38">
        <f t="shared" ca="1" si="5366"/>
        <v>2019</v>
      </c>
      <c r="G2777" s="38">
        <f t="shared" ref="G2777" ca="1" si="5389">VLOOKUP(INDIRECT(CHAR(39)&amp;$A2777&amp;CHAR(39)&amp;"!r2c"&amp;$C2777,0),variables,2,0)</f>
        <v>10991</v>
      </c>
      <c r="H2777" s="4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1187458057</v>
      </c>
    </row>
    <row r="2778" spans="1:8" x14ac:dyDescent="0.3">
      <c r="A2778" s="38" t="s">
        <v>290</v>
      </c>
      <c r="B2778" s="38">
        <f t="shared" si="5341"/>
        <v>21</v>
      </c>
      <c r="C2778" s="38">
        <f t="shared" si="5342"/>
        <v>16</v>
      </c>
      <c r="E2778" s="38">
        <f t="shared" ref="E2778" si="5390">plan_id</f>
        <v>1536</v>
      </c>
      <c r="F2778" s="38">
        <f t="shared" ca="1" si="5366"/>
        <v>2019</v>
      </c>
      <c r="G2778" s="38">
        <f t="shared" ref="G2778" ca="1" si="5391">VLOOKUP(INDIRECT(CHAR(39)&amp;$A2778&amp;CHAR(39)&amp;"!r2c"&amp;$C2778,0),variables,2,0)</f>
        <v>10992</v>
      </c>
      <c r="H2778" s="4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0.72199999999999998</v>
      </c>
    </row>
    <row r="2779" spans="1:8" x14ac:dyDescent="0.3">
      <c r="A2779" s="38" t="s">
        <v>290</v>
      </c>
      <c r="B2779" s="38">
        <f t="shared" si="5341"/>
        <v>21</v>
      </c>
      <c r="C2779" s="38">
        <f t="shared" si="5342"/>
        <v>17</v>
      </c>
      <c r="E2779" s="38">
        <f t="shared" ref="E2779" si="5392">plan_id</f>
        <v>1536</v>
      </c>
      <c r="F2779" s="38">
        <f t="shared" ca="1" si="5366"/>
        <v>2019</v>
      </c>
      <c r="G2779" s="38">
        <f t="shared" ref="G2779" ca="1" si="5393">VLOOKUP(INDIRECT(CHAR(39)&amp;$A2779&amp;CHAR(39)&amp;"!r2c"&amp;$C2779,0),variables,2,0)</f>
        <v>10993</v>
      </c>
      <c r="H2779" s="4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1176683579</v>
      </c>
    </row>
    <row r="2780" spans="1:8" x14ac:dyDescent="0.3">
      <c r="A2780" s="38" t="s">
        <v>290</v>
      </c>
      <c r="B2780" s="38">
        <f t="shared" si="5341"/>
        <v>21</v>
      </c>
      <c r="C2780" s="38">
        <f t="shared" si="5342"/>
        <v>18</v>
      </c>
      <c r="E2780" s="38">
        <f t="shared" ref="E2780" si="5394">plan_id</f>
        <v>1536</v>
      </c>
      <c r="F2780" s="38">
        <f t="shared" ca="1" si="5366"/>
        <v>2019</v>
      </c>
      <c r="G2780" s="38">
        <f t="shared" ref="G2780" ca="1" si="5395">VLOOKUP(INDIRECT(CHAR(39)&amp;$A2780&amp;CHAR(39)&amp;"!r2c"&amp;$C2780,0),variables,2,0)</f>
        <v>11005</v>
      </c>
      <c r="H2780" s="4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0.10804009018978585</v>
      </c>
    </row>
    <row r="2781" spans="1:8" x14ac:dyDescent="0.3">
      <c r="A2781" s="38" t="s">
        <v>290</v>
      </c>
      <c r="B2781" s="38">
        <f t="shared" si="5341"/>
        <v>21</v>
      </c>
      <c r="C2781" s="38">
        <f t="shared" si="5342"/>
        <v>19</v>
      </c>
      <c r="E2781" s="38">
        <f t="shared" ref="E2781" si="5396">plan_id</f>
        <v>1536</v>
      </c>
      <c r="F2781" s="38">
        <f t="shared" ca="1" si="5366"/>
        <v>2019</v>
      </c>
      <c r="G2781" s="38">
        <f t="shared" ref="G2781" ca="1" si="5397">VLOOKUP(INDIRECT(CHAR(39)&amp;$A2781&amp;CHAR(39)&amp;"!r2c"&amp;$C2781,0),variables,2,0)</f>
        <v>10988</v>
      </c>
      <c r="H2781" s="41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38" t="s">
        <v>290</v>
      </c>
      <c r="B2782" s="38">
        <f t="shared" si="5341"/>
        <v>21</v>
      </c>
      <c r="C2782" s="38">
        <f t="shared" si="5342"/>
        <v>20</v>
      </c>
      <c r="E2782" s="38">
        <f t="shared" ref="E2782" si="5398">plan_id</f>
        <v>1536</v>
      </c>
      <c r="F2782" s="38">
        <f t="shared" ca="1" si="5366"/>
        <v>2019</v>
      </c>
      <c r="G2782" s="38">
        <f t="shared" ref="G2782" ca="1" si="5399">VLOOKUP(INDIRECT(CHAR(39)&amp;$A2782&amp;CHAR(39)&amp;"!r2c"&amp;$C2782,0),variables,2,0)</f>
        <v>10996</v>
      </c>
      <c r="H2782" s="4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3096731081</v>
      </c>
    </row>
    <row r="2783" spans="1:8" x14ac:dyDescent="0.3">
      <c r="A2783" s="38" t="s">
        <v>290</v>
      </c>
      <c r="B2783" s="38">
        <f t="shared" si="5341"/>
        <v>21</v>
      </c>
      <c r="C2783" s="38">
        <f t="shared" si="5342"/>
        <v>21</v>
      </c>
      <c r="E2783" s="38">
        <f t="shared" ref="E2783" si="5400">plan_id</f>
        <v>1536</v>
      </c>
      <c r="F2783" s="38">
        <f t="shared" ca="1" si="5366"/>
        <v>2019</v>
      </c>
      <c r="G2783" s="38">
        <f t="shared" ref="G2783" ca="1" si="5401">VLOOKUP(INDIRECT(CHAR(39)&amp;$A2783&amp;CHAR(39)&amp;"!r2c"&amp;$C2783,0),variables,2,0)</f>
        <v>10997</v>
      </c>
      <c r="H2783" s="4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0.72534188103710784</v>
      </c>
    </row>
    <row r="2784" spans="1:8" x14ac:dyDescent="0.3">
      <c r="A2784" s="38" t="s">
        <v>290</v>
      </c>
      <c r="B2784" s="38">
        <f t="shared" si="5341"/>
        <v>21</v>
      </c>
      <c r="C2784" s="38">
        <f t="shared" si="5342"/>
        <v>22</v>
      </c>
      <c r="E2784" s="38">
        <f t="shared" ref="E2784" si="5402">plan_id</f>
        <v>1536</v>
      </c>
      <c r="F2784" s="38">
        <f t="shared" ca="1" si="5366"/>
        <v>2019</v>
      </c>
      <c r="G2784" s="38">
        <f t="shared" ref="G2784" ca="1" si="5403">VLOOKUP(INDIRECT(CHAR(39)&amp;$A2784&amp;CHAR(39)&amp;"!r2c"&amp;$C2784,0),variables,2,0)</f>
        <v>10980</v>
      </c>
      <c r="H2784" s="4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38" t="s">
        <v>290</v>
      </c>
      <c r="B2785" s="38">
        <f t="shared" si="5341"/>
        <v>21</v>
      </c>
      <c r="C2785" s="38">
        <f t="shared" si="5342"/>
        <v>23</v>
      </c>
      <c r="E2785" s="38">
        <f t="shared" ref="E2785" si="5404">plan_id</f>
        <v>1536</v>
      </c>
      <c r="F2785" s="38">
        <f t="shared" ca="1" si="5366"/>
        <v>2019</v>
      </c>
      <c r="G2785" s="38">
        <f t="shared" ref="G2785" ca="1" si="5405">VLOOKUP(INDIRECT(CHAR(39)&amp;$A2785&amp;CHAR(39)&amp;"!r2c"&amp;$C2785,0),variables,2,0)</f>
        <v>10981</v>
      </c>
      <c r="H2785" s="4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38" t="s">
        <v>290</v>
      </c>
      <c r="B2786" s="38">
        <f t="shared" si="5341"/>
        <v>21</v>
      </c>
      <c r="C2786" s="38">
        <f t="shared" si="5342"/>
        <v>24</v>
      </c>
      <c r="E2786" s="38">
        <f t="shared" ref="E2786" si="5406">plan_id</f>
        <v>1536</v>
      </c>
      <c r="F2786" s="38">
        <f t="shared" ca="1" si="5366"/>
        <v>2019</v>
      </c>
      <c r="G2786" s="38">
        <f t="shared" ref="G2786" ca="1" si="5407">VLOOKUP(INDIRECT(CHAR(39)&amp;$A2786&amp;CHAR(39)&amp;"!r2c"&amp;$C2786,0),variables,2,0)</f>
        <v>10998</v>
      </c>
      <c r="H2786" s="4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38" t="s">
        <v>290</v>
      </c>
      <c r="B2787" s="38">
        <f t="shared" si="5341"/>
        <v>21</v>
      </c>
      <c r="C2787" s="38">
        <f t="shared" si="5342"/>
        <v>25</v>
      </c>
      <c r="E2787" s="38">
        <f t="shared" ref="E2787" si="5408">plan_id</f>
        <v>1536</v>
      </c>
      <c r="F2787" s="38">
        <f t="shared" ca="1" si="5366"/>
        <v>2019</v>
      </c>
      <c r="G2787" s="38">
        <f t="shared" ref="G2787" ca="1" si="5409">VLOOKUP(INDIRECT(CHAR(39)&amp;$A2787&amp;CHAR(39)&amp;"!r2c"&amp;$C2787,0),variables,2,0)</f>
        <v>10999</v>
      </c>
      <c r="H2787" s="4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185644486</v>
      </c>
    </row>
    <row r="2788" spans="1:8" x14ac:dyDescent="0.3">
      <c r="A2788" s="38" t="s">
        <v>290</v>
      </c>
      <c r="B2788" s="38">
        <f t="shared" si="5341"/>
        <v>21</v>
      </c>
      <c r="C2788" s="38">
        <f t="shared" si="5342"/>
        <v>26</v>
      </c>
      <c r="E2788" s="38">
        <f t="shared" ref="E2788" si="5410">plan_id</f>
        <v>1536</v>
      </c>
      <c r="F2788" s="38">
        <f t="shared" ca="1" si="5366"/>
        <v>2019</v>
      </c>
      <c r="G2788" s="38">
        <f t="shared" ref="G2788" ca="1" si="5411">VLOOKUP(INDIRECT(CHAR(39)&amp;$A2788&amp;CHAR(39)&amp;"!r2c"&amp;$C2788,0),variables,2,0)</f>
        <v>11000</v>
      </c>
      <c r="H2788" s="4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11782488</v>
      </c>
    </row>
    <row r="2789" spans="1:8" x14ac:dyDescent="0.3">
      <c r="A2789" s="38" t="s">
        <v>290</v>
      </c>
      <c r="B2789" s="38">
        <f t="shared" si="5341"/>
        <v>21</v>
      </c>
      <c r="C2789" s="38">
        <f t="shared" si="5342"/>
        <v>27</v>
      </c>
      <c r="E2789" s="38">
        <f t="shared" ref="E2789" si="5412">plan_id</f>
        <v>1536</v>
      </c>
      <c r="F2789" s="38">
        <f t="shared" ca="1" si="5366"/>
        <v>2019</v>
      </c>
      <c r="G2789" s="38">
        <f t="shared" ref="G2789" ca="1" si="5413">VLOOKUP(INDIRECT(CHAR(39)&amp;$A2789&amp;CHAR(39)&amp;"!r2c"&amp;$C2789,0),variables,2,0)</f>
        <v>11001</v>
      </c>
      <c r="H2789" s="41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2531304</v>
      </c>
    </row>
    <row r="2790" spans="1:8" x14ac:dyDescent="0.3">
      <c r="A2790" s="38" t="s">
        <v>290</v>
      </c>
      <c r="B2790" s="38">
        <f t="shared" si="5341"/>
        <v>21</v>
      </c>
      <c r="C2790" s="38">
        <f t="shared" si="5342"/>
        <v>28</v>
      </c>
      <c r="E2790" s="38">
        <f t="shared" ref="E2790" si="5414">plan_id</f>
        <v>1536</v>
      </c>
      <c r="F2790" s="38">
        <f t="shared" ca="1" si="5366"/>
        <v>2019</v>
      </c>
      <c r="G2790" s="38">
        <f t="shared" ref="G2790" ca="1" si="5415">VLOOKUP(INDIRECT(CHAR(39)&amp;$A2790&amp;CHAR(39)&amp;"!r2c"&amp;$C2790,0),variables,2,0)</f>
        <v>11002</v>
      </c>
      <c r="H2790" s="4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330963</v>
      </c>
    </row>
    <row r="2791" spans="1:8" x14ac:dyDescent="0.3">
      <c r="A2791" s="38" t="s">
        <v>290</v>
      </c>
      <c r="B2791" s="38">
        <f t="shared" si="5341"/>
        <v>21</v>
      </c>
      <c r="C2791" s="38">
        <f t="shared" si="5342"/>
        <v>29</v>
      </c>
      <c r="E2791" s="38">
        <f t="shared" ref="E2791:E2818" si="5416">plan_id</f>
        <v>1536</v>
      </c>
      <c r="F2791" s="38">
        <f t="shared" ca="1" si="5366"/>
        <v>2019</v>
      </c>
      <c r="G2791" s="38">
        <f t="shared" ref="G2791:G2818" ca="1" si="5417">VLOOKUP(INDIRECT(CHAR(39)&amp;$A2791&amp;CHAR(39)&amp;"!r2c"&amp;$C2791,0),variables,2,0)</f>
        <v>11003</v>
      </c>
      <c r="H2791" s="4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200289241</v>
      </c>
    </row>
    <row r="2792" spans="1:8" x14ac:dyDescent="0.3">
      <c r="A2792" s="38" t="s">
        <v>290</v>
      </c>
      <c r="B2792" s="38">
        <f t="shared" si="5341"/>
        <v>22</v>
      </c>
      <c r="C2792" s="38">
        <f t="shared" si="5342"/>
        <v>3</v>
      </c>
      <c r="E2792" s="38">
        <f t="shared" si="5416"/>
        <v>1536</v>
      </c>
      <c r="F2792" s="38">
        <f t="shared" ca="1" si="5366"/>
        <v>2020</v>
      </c>
      <c r="G2792" s="38">
        <f t="shared" ca="1" si="5417"/>
        <v>10982</v>
      </c>
      <c r="H2792" s="41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38" t="s">
        <v>290</v>
      </c>
      <c r="B2793" s="38">
        <f t="shared" si="5341"/>
        <v>22</v>
      </c>
      <c r="C2793" s="38">
        <f t="shared" si="5342"/>
        <v>4</v>
      </c>
      <c r="E2793" s="38">
        <f t="shared" si="5416"/>
        <v>1536</v>
      </c>
      <c r="F2793" s="38">
        <f t="shared" ca="1" si="5366"/>
        <v>2020</v>
      </c>
      <c r="G2793" s="38">
        <f t="shared" ca="1" si="5417"/>
        <v>10984</v>
      </c>
      <c r="H2793" s="41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38" t="s">
        <v>290</v>
      </c>
      <c r="B2794" s="38">
        <f t="shared" si="5341"/>
        <v>22</v>
      </c>
      <c r="C2794" s="38">
        <f t="shared" si="5342"/>
        <v>5</v>
      </c>
      <c r="E2794" s="38">
        <f t="shared" si="5416"/>
        <v>1536</v>
      </c>
      <c r="F2794" s="38">
        <f t="shared" ca="1" si="5366"/>
        <v>2020</v>
      </c>
      <c r="G2794" s="38">
        <f t="shared" ca="1" si="5417"/>
        <v>10985</v>
      </c>
      <c r="H2794" s="41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38" t="s">
        <v>290</v>
      </c>
      <c r="B2795" s="38">
        <f t="shared" si="5341"/>
        <v>22</v>
      </c>
      <c r="C2795" s="38">
        <f t="shared" si="5342"/>
        <v>6</v>
      </c>
      <c r="E2795" s="38">
        <f t="shared" si="5416"/>
        <v>1536</v>
      </c>
      <c r="F2795" s="38">
        <f t="shared" ca="1" si="5366"/>
        <v>2020</v>
      </c>
      <c r="G2795" s="38">
        <f t="shared" ca="1" si="5417"/>
        <v>10986</v>
      </c>
      <c r="H2795" s="4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8" t="s">
        <v>290</v>
      </c>
      <c r="B2796" s="38">
        <f t="shared" si="5341"/>
        <v>22</v>
      </c>
      <c r="C2796" s="38">
        <f t="shared" si="5342"/>
        <v>7</v>
      </c>
      <c r="E2796" s="38">
        <f t="shared" si="5416"/>
        <v>1536</v>
      </c>
      <c r="F2796" s="38">
        <f t="shared" ca="1" si="5366"/>
        <v>2020</v>
      </c>
      <c r="G2796" s="38">
        <f t="shared" ca="1" si="5417"/>
        <v>10974</v>
      </c>
      <c r="H2796" s="41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38" t="s">
        <v>290</v>
      </c>
      <c r="B2797" s="38">
        <f t="shared" si="5341"/>
        <v>22</v>
      </c>
      <c r="C2797" s="38">
        <f t="shared" si="5342"/>
        <v>8</v>
      </c>
      <c r="E2797" s="38">
        <f t="shared" si="5416"/>
        <v>1536</v>
      </c>
      <c r="F2797" s="38">
        <f t="shared" ca="1" si="5366"/>
        <v>2020</v>
      </c>
      <c r="G2797" s="38">
        <f t="shared" ca="1" si="5417"/>
        <v>10987</v>
      </c>
      <c r="H2797" s="41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38" t="s">
        <v>290</v>
      </c>
      <c r="B2798" s="38">
        <f t="shared" si="5341"/>
        <v>22</v>
      </c>
      <c r="C2798" s="38">
        <f t="shared" si="5342"/>
        <v>9</v>
      </c>
      <c r="E2798" s="38">
        <f t="shared" si="5416"/>
        <v>1536</v>
      </c>
      <c r="F2798" s="38">
        <f t="shared" ca="1" si="5366"/>
        <v>2020</v>
      </c>
      <c r="G2798" s="38">
        <f t="shared" ca="1" si="5417"/>
        <v>10885</v>
      </c>
      <c r="H2798" s="4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140537000</v>
      </c>
    </row>
    <row r="2799" spans="1:8" x14ac:dyDescent="0.3">
      <c r="A2799" s="38" t="s">
        <v>290</v>
      </c>
      <c r="B2799" s="38">
        <f t="shared" si="5341"/>
        <v>22</v>
      </c>
      <c r="C2799" s="38">
        <f t="shared" si="5342"/>
        <v>10</v>
      </c>
      <c r="E2799" s="38">
        <f t="shared" si="5416"/>
        <v>1536</v>
      </c>
      <c r="F2799" s="38">
        <f t="shared" ca="1" si="5366"/>
        <v>2020</v>
      </c>
      <c r="G2799" s="38">
        <f t="shared" ca="1" si="5417"/>
        <v>10886</v>
      </c>
      <c r="H2799" s="4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85504000</v>
      </c>
    </row>
    <row r="2800" spans="1:8" x14ac:dyDescent="0.3">
      <c r="A2800" s="38" t="s">
        <v>290</v>
      </c>
      <c r="B2800" s="38">
        <f t="shared" si="5341"/>
        <v>22</v>
      </c>
      <c r="C2800" s="38">
        <f t="shared" si="5342"/>
        <v>11</v>
      </c>
      <c r="E2800" s="38">
        <f t="shared" si="5416"/>
        <v>1536</v>
      </c>
      <c r="F2800" s="38">
        <f t="shared" ca="1" si="5366"/>
        <v>2020</v>
      </c>
      <c r="G2800" s="38">
        <f t="shared" ca="1" si="5417"/>
        <v>10887</v>
      </c>
      <c r="H2800" s="4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55033000</v>
      </c>
    </row>
    <row r="2801" spans="1:8" x14ac:dyDescent="0.3">
      <c r="A2801" s="38" t="s">
        <v>290</v>
      </c>
      <c r="B2801" s="38">
        <f t="shared" si="5341"/>
        <v>22</v>
      </c>
      <c r="C2801" s="38">
        <f t="shared" si="5342"/>
        <v>12</v>
      </c>
      <c r="E2801" s="38">
        <f t="shared" si="5416"/>
        <v>1536</v>
      </c>
      <c r="F2801" s="38">
        <f t="shared" ca="1" si="5366"/>
        <v>2020</v>
      </c>
      <c r="G2801" s="38">
        <f t="shared" ca="1" si="5417"/>
        <v>10883</v>
      </c>
      <c r="H2801" s="4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0.60840917338494493</v>
      </c>
    </row>
    <row r="2802" spans="1:8" x14ac:dyDescent="0.3">
      <c r="A2802" s="38" t="s">
        <v>290</v>
      </c>
      <c r="B2802" s="38">
        <f t="shared" si="5341"/>
        <v>22</v>
      </c>
      <c r="C2802" s="38">
        <f t="shared" si="5342"/>
        <v>13</v>
      </c>
      <c r="E2802" s="38">
        <f t="shared" si="5416"/>
        <v>1536</v>
      </c>
      <c r="F2802" s="38">
        <f t="shared" ca="1" si="5366"/>
        <v>2020</v>
      </c>
      <c r="G2802" s="38">
        <f t="shared" ca="1" si="5417"/>
        <v>10989</v>
      </c>
      <c r="H2802" s="4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3260600000</v>
      </c>
    </row>
    <row r="2803" spans="1:8" x14ac:dyDescent="0.3">
      <c r="A2803" s="38" t="s">
        <v>290</v>
      </c>
      <c r="B2803" s="38">
        <f t="shared" si="5341"/>
        <v>22</v>
      </c>
      <c r="C2803" s="38">
        <f t="shared" si="5342"/>
        <v>14</v>
      </c>
      <c r="E2803" s="38">
        <f t="shared" si="5416"/>
        <v>1536</v>
      </c>
      <c r="F2803" s="38">
        <f t="shared" ca="1" si="5366"/>
        <v>2020</v>
      </c>
      <c r="G2803" s="38">
        <f t="shared" ca="1" si="5417"/>
        <v>10990</v>
      </c>
      <c r="H2803" s="4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4717400000</v>
      </c>
    </row>
    <row r="2804" spans="1:8" x14ac:dyDescent="0.3">
      <c r="A2804" s="38" t="s">
        <v>290</v>
      </c>
      <c r="B2804" s="38">
        <f t="shared" si="5341"/>
        <v>22</v>
      </c>
      <c r="C2804" s="38">
        <f t="shared" si="5342"/>
        <v>15</v>
      </c>
      <c r="E2804" s="38">
        <f t="shared" si="5416"/>
        <v>1536</v>
      </c>
      <c r="F2804" s="38">
        <f t="shared" ca="1" si="5366"/>
        <v>2020</v>
      </c>
      <c r="G2804" s="38">
        <f t="shared" ca="1" si="5417"/>
        <v>10991</v>
      </c>
      <c r="H2804" s="4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1456800000</v>
      </c>
    </row>
    <row r="2805" spans="1:8" x14ac:dyDescent="0.3">
      <c r="A2805" s="38" t="s">
        <v>290</v>
      </c>
      <c r="B2805" s="38">
        <f t="shared" si="5341"/>
        <v>22</v>
      </c>
      <c r="C2805" s="38">
        <f t="shared" si="5342"/>
        <v>16</v>
      </c>
      <c r="E2805" s="38">
        <f t="shared" si="5416"/>
        <v>1536</v>
      </c>
      <c r="F2805" s="38">
        <f t="shared" ca="1" si="5366"/>
        <v>2020</v>
      </c>
      <c r="G2805" s="38">
        <f t="shared" ca="1" si="5417"/>
        <v>10992</v>
      </c>
      <c r="H2805" s="4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0.69099999999999995</v>
      </c>
    </row>
    <row r="2806" spans="1:8" x14ac:dyDescent="0.3">
      <c r="A2806" s="38" t="s">
        <v>290</v>
      </c>
      <c r="B2806" s="38">
        <f t="shared" si="5341"/>
        <v>22</v>
      </c>
      <c r="C2806" s="38">
        <f t="shared" si="5342"/>
        <v>17</v>
      </c>
      <c r="E2806" s="38">
        <f t="shared" si="5416"/>
        <v>1536</v>
      </c>
      <c r="F2806" s="38">
        <f t="shared" ca="1" si="5366"/>
        <v>2020</v>
      </c>
      <c r="G2806" s="38">
        <f t="shared" ca="1" si="5417"/>
        <v>10993</v>
      </c>
      <c r="H2806" s="4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1167800000</v>
      </c>
    </row>
    <row r="2807" spans="1:8" x14ac:dyDescent="0.3">
      <c r="A2807" s="38" t="s">
        <v>290</v>
      </c>
      <c r="B2807" s="38">
        <f t="shared" si="5341"/>
        <v>22</v>
      </c>
      <c r="C2807" s="38">
        <f t="shared" si="5342"/>
        <v>18</v>
      </c>
      <c r="E2807" s="38">
        <f t="shared" si="5416"/>
        <v>1536</v>
      </c>
      <c r="F2807" s="38">
        <f t="shared" ca="1" si="5366"/>
        <v>2020</v>
      </c>
      <c r="G2807" s="38">
        <f t="shared" ca="1" si="5417"/>
        <v>11005</v>
      </c>
      <c r="H2807" s="41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0.12034338071587601</v>
      </c>
    </row>
    <row r="2808" spans="1:8" x14ac:dyDescent="0.3">
      <c r="A2808" s="38" t="s">
        <v>290</v>
      </c>
      <c r="B2808" s="38">
        <f t="shared" si="5341"/>
        <v>22</v>
      </c>
      <c r="C2808" s="38">
        <f t="shared" si="5342"/>
        <v>19</v>
      </c>
      <c r="E2808" s="38">
        <f t="shared" si="5416"/>
        <v>1536</v>
      </c>
      <c r="F2808" s="38">
        <f t="shared" ca="1" si="5366"/>
        <v>2020</v>
      </c>
      <c r="G2808" s="38">
        <f t="shared" ca="1" si="5417"/>
        <v>10988</v>
      </c>
      <c r="H2808" s="41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38" t="s">
        <v>290</v>
      </c>
      <c r="B2809" s="38">
        <f t="shared" si="5341"/>
        <v>22</v>
      </c>
      <c r="C2809" s="38">
        <f t="shared" si="5342"/>
        <v>20</v>
      </c>
      <c r="E2809" s="38">
        <f t="shared" si="5416"/>
        <v>1536</v>
      </c>
      <c r="F2809" s="38">
        <f t="shared" ca="1" si="5366"/>
        <v>2020</v>
      </c>
      <c r="G2809" s="38">
        <f t="shared" ca="1" si="5417"/>
        <v>10996</v>
      </c>
      <c r="H2809" s="4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3154351139</v>
      </c>
    </row>
    <row r="2810" spans="1:8" x14ac:dyDescent="0.3">
      <c r="A2810" s="38" t="s">
        <v>290</v>
      </c>
      <c r="B2810" s="38">
        <f t="shared" si="5341"/>
        <v>22</v>
      </c>
      <c r="C2810" s="38">
        <f t="shared" si="5342"/>
        <v>21</v>
      </c>
      <c r="E2810" s="38">
        <f t="shared" si="5416"/>
        <v>1536</v>
      </c>
      <c r="F2810" s="38">
        <f t="shared" ca="1" si="5366"/>
        <v>2020</v>
      </c>
      <c r="G2810" s="38">
        <f t="shared" ca="1" si="5417"/>
        <v>10997</v>
      </c>
      <c r="H2810" s="4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0.66866306418790011</v>
      </c>
    </row>
    <row r="2811" spans="1:8" x14ac:dyDescent="0.3">
      <c r="A2811" s="38" t="s">
        <v>290</v>
      </c>
      <c r="B2811" s="38">
        <f t="shared" si="5341"/>
        <v>22</v>
      </c>
      <c r="C2811" s="38">
        <f t="shared" si="5342"/>
        <v>22</v>
      </c>
      <c r="E2811" s="38">
        <f t="shared" si="5416"/>
        <v>1536</v>
      </c>
      <c r="F2811" s="38">
        <f t="shared" ca="1" si="5366"/>
        <v>2020</v>
      </c>
      <c r="G2811" s="38">
        <f t="shared" ca="1" si="5417"/>
        <v>10980</v>
      </c>
      <c r="H2811" s="4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8" t="s">
        <v>290</v>
      </c>
      <c r="B2812" s="38">
        <f t="shared" si="5341"/>
        <v>22</v>
      </c>
      <c r="C2812" s="38">
        <f t="shared" si="5342"/>
        <v>23</v>
      </c>
      <c r="E2812" s="38">
        <f t="shared" si="5416"/>
        <v>1536</v>
      </c>
      <c r="F2812" s="38">
        <f t="shared" ca="1" si="5366"/>
        <v>2020</v>
      </c>
      <c r="G2812" s="38">
        <f t="shared" ca="1" si="5417"/>
        <v>10981</v>
      </c>
      <c r="H2812" s="4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38" t="s">
        <v>290</v>
      </c>
      <c r="B2813" s="38">
        <f t="shared" si="5341"/>
        <v>22</v>
      </c>
      <c r="C2813" s="38">
        <f t="shared" si="5342"/>
        <v>24</v>
      </c>
      <c r="E2813" s="38">
        <f t="shared" si="5416"/>
        <v>1536</v>
      </c>
      <c r="F2813" s="38">
        <f t="shared" ca="1" si="5366"/>
        <v>2020</v>
      </c>
      <c r="G2813" s="38">
        <f t="shared" ca="1" si="5417"/>
        <v>10998</v>
      </c>
      <c r="H2813" s="41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38" t="s">
        <v>290</v>
      </c>
      <c r="B2814" s="38">
        <f t="shared" si="5341"/>
        <v>22</v>
      </c>
      <c r="C2814" s="38">
        <f t="shared" si="5342"/>
        <v>25</v>
      </c>
      <c r="E2814" s="38">
        <f t="shared" si="5416"/>
        <v>1536</v>
      </c>
      <c r="F2814" s="38">
        <f t="shared" ca="1" si="5366"/>
        <v>2020</v>
      </c>
      <c r="G2814" s="38">
        <f t="shared" ca="1" si="5417"/>
        <v>10999</v>
      </c>
      <c r="H2814" s="41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204312452</v>
      </c>
    </row>
    <row r="2815" spans="1:8" x14ac:dyDescent="0.3">
      <c r="A2815" s="38" t="s">
        <v>290</v>
      </c>
      <c r="B2815" s="38">
        <f t="shared" si="5341"/>
        <v>22</v>
      </c>
      <c r="C2815" s="38">
        <f t="shared" si="5342"/>
        <v>26</v>
      </c>
      <c r="E2815" s="38">
        <f t="shared" si="5416"/>
        <v>1536</v>
      </c>
      <c r="F2815" s="38">
        <f t="shared" ca="1" si="5366"/>
        <v>2020</v>
      </c>
      <c r="G2815" s="38">
        <f t="shared" ca="1" si="5417"/>
        <v>11000</v>
      </c>
      <c r="H2815" s="41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14122715</v>
      </c>
    </row>
    <row r="2816" spans="1:8" x14ac:dyDescent="0.3">
      <c r="A2816" s="38" t="s">
        <v>290</v>
      </c>
      <c r="B2816" s="38">
        <f t="shared" si="5341"/>
        <v>22</v>
      </c>
      <c r="C2816" s="38">
        <f t="shared" si="5342"/>
        <v>27</v>
      </c>
      <c r="E2816" s="38">
        <f t="shared" si="5416"/>
        <v>1536</v>
      </c>
      <c r="F2816" s="38">
        <f t="shared" ca="1" si="5366"/>
        <v>2020</v>
      </c>
      <c r="G2816" s="38">
        <f t="shared" ca="1" si="5417"/>
        <v>11001</v>
      </c>
      <c r="H2816" s="41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2729759</v>
      </c>
    </row>
    <row r="2817" spans="1:8" x14ac:dyDescent="0.3">
      <c r="A2817" s="38" t="s">
        <v>290</v>
      </c>
      <c r="B2817" s="38">
        <f t="shared" si="5341"/>
        <v>22</v>
      </c>
      <c r="C2817" s="38">
        <f t="shared" si="5342"/>
        <v>28</v>
      </c>
      <c r="E2817" s="38">
        <f t="shared" si="5416"/>
        <v>1536</v>
      </c>
      <c r="F2817" s="38">
        <f t="shared" ca="1" si="5366"/>
        <v>2020</v>
      </c>
      <c r="G2817" s="38">
        <f t="shared" ca="1" si="5417"/>
        <v>11002</v>
      </c>
      <c r="H2817" s="4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118721</v>
      </c>
    </row>
    <row r="2818" spans="1:8" x14ac:dyDescent="0.3">
      <c r="A2818" s="38" t="s">
        <v>290</v>
      </c>
      <c r="B2818" s="38">
        <f t="shared" si="5341"/>
        <v>22</v>
      </c>
      <c r="C2818" s="38">
        <f t="shared" si="5342"/>
        <v>29</v>
      </c>
      <c r="E2818" s="38">
        <f t="shared" si="5416"/>
        <v>1536</v>
      </c>
      <c r="F2818" s="38">
        <f t="shared" ca="1" si="5366"/>
        <v>2020</v>
      </c>
      <c r="G2818" s="38">
        <f t="shared" ca="1" si="5417"/>
        <v>11003</v>
      </c>
      <c r="H2818" s="4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221283647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2021-07-23T10:55:24Z</dcterms:modified>
</cp:coreProperties>
</file>