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04062021\Updates\"/>
    </mc:Choice>
  </mc:AlternateContent>
  <xr:revisionPtr revIDLastSave="0" documentId="13_ncr:1_{6AA9FED1-B4E4-4FE8-9081-C7A9098B28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_xlnm._FilterDatabase" localSheetId="5" hidden="1">'Database Input'!$A$3:$H$2818</definedName>
    <definedName name="plan_id">'Database Input'!$B$1</definedName>
    <definedName name="variables">'Variable IDs'!$A$2:$B$207</definedName>
  </definedNames>
  <calcPr calcId="191029"/>
  <extLst>
    <ext uri="GoogleSheetsCustomDataVersion1">
      <go:sheetsCustomData xmlns:go="http://customooxmlschemas.google.com/" r:id="rId9" roundtripDataSignature="AMtx7miIhtAblg6elzxVTmRkZfz6ORVTnw=="/>
    </ext>
  </extLst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C2360" i="7" s="1"/>
  <c r="C2387" i="7" s="1"/>
  <c r="B2306" i="7"/>
  <c r="B2333" i="7" s="1"/>
  <c r="B2360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C2307" i="7" s="1"/>
  <c r="C2334" i="7" s="1"/>
  <c r="B2280" i="7"/>
  <c r="B2307" i="7" s="1"/>
  <c r="B2334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551" i="7" s="1"/>
  <c r="B460" i="7"/>
  <c r="B461" i="7" s="1"/>
  <c r="B462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B70" i="7"/>
  <c r="B135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B5" i="7"/>
  <c r="E4" i="7"/>
  <c r="G2279" i="7"/>
  <c r="G460" i="7"/>
  <c r="F2280" i="7"/>
  <c r="G69" i="7"/>
  <c r="F459" i="7"/>
  <c r="F70" i="7"/>
  <c r="F462" i="7"/>
  <c r="G550" i="7"/>
  <c r="F134" i="7"/>
  <c r="F2279" i="7"/>
  <c r="G2306" i="7"/>
  <c r="G2333" i="7"/>
  <c r="F2333" i="7"/>
  <c r="F2334" i="7"/>
  <c r="G4" i="7"/>
  <c r="F69" i="7"/>
  <c r="G2387" i="7"/>
  <c r="F5" i="7"/>
  <c r="G2280" i="7"/>
  <c r="F4" i="7"/>
  <c r="F2307" i="7"/>
  <c r="G2334" i="7"/>
  <c r="G2360" i="7"/>
  <c r="G5" i="7"/>
  <c r="F2306" i="7"/>
  <c r="G459" i="7"/>
  <c r="G2307" i="7"/>
  <c r="C2281" i="7" l="1"/>
  <c r="C2308" i="7" s="1"/>
  <c r="B2281" i="7"/>
  <c r="B2282" i="7" s="1"/>
  <c r="C461" i="7"/>
  <c r="C552" i="7" s="1"/>
  <c r="B200" i="7"/>
  <c r="C135" i="7"/>
  <c r="C71" i="7"/>
  <c r="B264" i="7"/>
  <c r="C199" i="7"/>
  <c r="B6" i="7"/>
  <c r="C6" i="7"/>
  <c r="C732" i="7"/>
  <c r="B463" i="7"/>
  <c r="C642" i="7"/>
  <c r="B71" i="7"/>
  <c r="B2387" i="7"/>
  <c r="C2414" i="7"/>
  <c r="B2361" i="7"/>
  <c r="C2361" i="7"/>
  <c r="H2333" i="7" a="1"/>
  <c r="H2306" i="7" a="1"/>
  <c r="F460" i="7"/>
  <c r="G461" i="7"/>
  <c r="G70" i="7"/>
  <c r="H459" i="7" a="1"/>
  <c r="H2280" i="7" a="1"/>
  <c r="H69" i="7" a="1"/>
  <c r="H5" i="7" a="1"/>
  <c r="H2334" i="7" a="1"/>
  <c r="H2279" i="7" a="1"/>
  <c r="G134" i="7"/>
  <c r="H2307" i="7" a="1"/>
  <c r="H460" i="7" a="1"/>
  <c r="H2360" i="7" a="1"/>
  <c r="F2360" i="7"/>
  <c r="G2281" i="7"/>
  <c r="H4" i="7" a="1"/>
  <c r="G551" i="7"/>
  <c r="F2281" i="7"/>
  <c r="F199" i="7"/>
  <c r="F461" i="7"/>
  <c r="G641" i="7"/>
  <c r="F135" i="7"/>
  <c r="C2282" i="7" l="1"/>
  <c r="C2283" i="7" s="1"/>
  <c r="B2308" i="7"/>
  <c r="B2335" i="7" s="1"/>
  <c r="C462" i="7"/>
  <c r="C463" i="7" s="1"/>
  <c r="H460" i="7"/>
  <c r="H2280" i="7"/>
  <c r="H2360" i="7"/>
  <c r="H69" i="7"/>
  <c r="H2334" i="7"/>
  <c r="H459" i="7"/>
  <c r="H2306" i="7"/>
  <c r="H5" i="7"/>
  <c r="H2333" i="7"/>
  <c r="H2279" i="7"/>
  <c r="H4" i="7"/>
  <c r="H2307" i="7"/>
  <c r="B2388" i="7"/>
  <c r="B2414" i="7"/>
  <c r="C2441" i="7"/>
  <c r="C823" i="7"/>
  <c r="B329" i="7"/>
  <c r="B394" i="7" s="1"/>
  <c r="C7" i="7"/>
  <c r="C2309" i="7"/>
  <c r="B136" i="7"/>
  <c r="B72" i="7"/>
  <c r="C643" i="7"/>
  <c r="C136" i="7"/>
  <c r="C72" i="7"/>
  <c r="C2335" i="7"/>
  <c r="C200" i="7"/>
  <c r="C733" i="7"/>
  <c r="B7" i="7"/>
  <c r="B464" i="7"/>
  <c r="B265" i="7"/>
  <c r="C2388" i="7"/>
  <c r="B2283" i="7"/>
  <c r="B2309" i="7"/>
  <c r="C264" i="7"/>
  <c r="G71" i="7"/>
  <c r="F71" i="7"/>
  <c r="F463" i="7"/>
  <c r="G732" i="7"/>
  <c r="F2308" i="7"/>
  <c r="H134" i="7" a="1"/>
  <c r="G2308" i="7"/>
  <c r="H70" i="7" a="1"/>
  <c r="G2414" i="7"/>
  <c r="F394" i="7"/>
  <c r="F6" i="7"/>
  <c r="G135" i="7"/>
  <c r="G642" i="7"/>
  <c r="G552" i="7"/>
  <c r="H461" i="7" a="1"/>
  <c r="G6" i="7"/>
  <c r="F264" i="7"/>
  <c r="H2387" i="7" a="1"/>
  <c r="G2282" i="7"/>
  <c r="F200" i="7"/>
  <c r="H2281" i="7" a="1"/>
  <c r="F2387" i="7"/>
  <c r="F329" i="7"/>
  <c r="G199" i="7"/>
  <c r="F2282" i="7"/>
  <c r="G2361" i="7"/>
  <c r="G462" i="7"/>
  <c r="F2361" i="7"/>
  <c r="H461" i="7" l="1"/>
  <c r="C553" i="7"/>
  <c r="C644" i="7" s="1"/>
  <c r="H70" i="7"/>
  <c r="H2387" i="7"/>
  <c r="H2281" i="7"/>
  <c r="H134" i="7"/>
  <c r="C554" i="7"/>
  <c r="C464" i="7"/>
  <c r="B2441" i="7"/>
  <c r="C2415" i="7"/>
  <c r="C824" i="7"/>
  <c r="B2336" i="7"/>
  <c r="C265" i="7"/>
  <c r="C137" i="7"/>
  <c r="C73" i="7"/>
  <c r="C2284" i="7"/>
  <c r="C2310" i="7"/>
  <c r="B8" i="7"/>
  <c r="C201" i="7"/>
  <c r="C2336" i="7"/>
  <c r="C2468" i="7"/>
  <c r="B2310" i="7"/>
  <c r="B2284" i="7"/>
  <c r="B330" i="7"/>
  <c r="B395" i="7" s="1"/>
  <c r="B2362" i="7"/>
  <c r="B201" i="7"/>
  <c r="C8" i="7"/>
  <c r="C734" i="7"/>
  <c r="C2362" i="7"/>
  <c r="B137" i="7"/>
  <c r="B73" i="7"/>
  <c r="B2415" i="7"/>
  <c r="C329" i="7"/>
  <c r="C394" i="7" s="1"/>
  <c r="B465" i="7"/>
  <c r="C914" i="7"/>
  <c r="F136" i="7"/>
  <c r="G72" i="7"/>
  <c r="G2441" i="7"/>
  <c r="F2335" i="7"/>
  <c r="F395" i="7"/>
  <c r="H199" i="7" a="1"/>
  <c r="H135" i="7" a="1"/>
  <c r="G394" i="7"/>
  <c r="F2414" i="7"/>
  <c r="H2414" i="7" a="1"/>
  <c r="G2335" i="7"/>
  <c r="G643" i="7"/>
  <c r="F2283" i="7"/>
  <c r="H6" i="7" a="1"/>
  <c r="F7" i="7"/>
  <c r="G2309" i="7"/>
  <c r="G264" i="7"/>
  <c r="G7" i="7"/>
  <c r="H2308" i="7" a="1"/>
  <c r="G823" i="7"/>
  <c r="H71" i="7" a="1"/>
  <c r="G329" i="7"/>
  <c r="F2388" i="7"/>
  <c r="F464" i="7"/>
  <c r="G463" i="7"/>
  <c r="G136" i="7"/>
  <c r="G200" i="7"/>
  <c r="G2388" i="7"/>
  <c r="F330" i="7"/>
  <c r="H2282" i="7" a="1"/>
  <c r="F72" i="7"/>
  <c r="F265" i="7"/>
  <c r="H462" i="7" a="1"/>
  <c r="G553" i="7"/>
  <c r="G2283" i="7"/>
  <c r="F2309" i="7"/>
  <c r="H2361" i="7" a="1"/>
  <c r="G733" i="7"/>
  <c r="H71" i="7" l="1"/>
  <c r="H135" i="7"/>
  <c r="H2308" i="7"/>
  <c r="H6" i="7"/>
  <c r="H199" i="7"/>
  <c r="H462" i="7"/>
  <c r="H2414" i="7"/>
  <c r="H2282" i="7"/>
  <c r="H2361" i="7"/>
  <c r="C9" i="7"/>
  <c r="C915" i="7"/>
  <c r="C1005" i="7"/>
  <c r="B138" i="7"/>
  <c r="B74" i="7"/>
  <c r="B2311" i="7"/>
  <c r="B2285" i="7"/>
  <c r="C266" i="7"/>
  <c r="C202" i="7"/>
  <c r="C2442" i="7"/>
  <c r="B466" i="7"/>
  <c r="B202" i="7"/>
  <c r="C735" i="7"/>
  <c r="B2468" i="7"/>
  <c r="B2442" i="7"/>
  <c r="C138" i="7"/>
  <c r="C74" i="7"/>
  <c r="C2389" i="7"/>
  <c r="B2337" i="7"/>
  <c r="B9" i="7"/>
  <c r="C330" i="7"/>
  <c r="C395" i="7" s="1"/>
  <c r="B266" i="7"/>
  <c r="C2495" i="7"/>
  <c r="C2337" i="7"/>
  <c r="B2363" i="7"/>
  <c r="C555" i="7"/>
  <c r="C465" i="7"/>
  <c r="C2363" i="7"/>
  <c r="C825" i="7"/>
  <c r="B2389" i="7"/>
  <c r="C2311" i="7"/>
  <c r="C2285" i="7"/>
  <c r="C645" i="7"/>
  <c r="G824" i="7"/>
  <c r="G2336" i="7"/>
  <c r="H2283" i="7" a="1"/>
  <c r="H7" i="7" a="1"/>
  <c r="G2468" i="7"/>
  <c r="G395" i="7"/>
  <c r="G914" i="7"/>
  <c r="G2415" i="7"/>
  <c r="H72" i="7" a="1"/>
  <c r="F201" i="7"/>
  <c r="H394" i="7" a="1"/>
  <c r="F2310" i="7"/>
  <c r="H136" i="7" a="1"/>
  <c r="F2284" i="7"/>
  <c r="G73" i="7"/>
  <c r="F2336" i="7"/>
  <c r="H463" i="7" a="1"/>
  <c r="G644" i="7"/>
  <c r="H2388" i="7" a="1"/>
  <c r="G2284" i="7"/>
  <c r="H329" i="7" a="1"/>
  <c r="H264" i="7" a="1"/>
  <c r="G554" i="7"/>
  <c r="F137" i="7"/>
  <c r="G464" i="7"/>
  <c r="H2309" i="7" a="1"/>
  <c r="G2310" i="7"/>
  <c r="G330" i="7"/>
  <c r="H200" i="7" a="1"/>
  <c r="F2441" i="7"/>
  <c r="G201" i="7"/>
  <c r="G265" i="7"/>
  <c r="G2362" i="7"/>
  <c r="F73" i="7"/>
  <c r="H2335" i="7" a="1"/>
  <c r="G734" i="7"/>
  <c r="F2362" i="7"/>
  <c r="F8" i="7"/>
  <c r="F2415" i="7"/>
  <c r="G137" i="7"/>
  <c r="G8" i="7"/>
  <c r="H2441" i="7" a="1"/>
  <c r="F465" i="7"/>
  <c r="H394" i="7" l="1"/>
  <c r="H2309" i="7"/>
  <c r="H136" i="7"/>
  <c r="H200" i="7"/>
  <c r="H463" i="7"/>
  <c r="H2335" i="7"/>
  <c r="H329" i="7"/>
  <c r="H2441" i="7"/>
  <c r="H2283" i="7"/>
  <c r="H264" i="7"/>
  <c r="H7" i="7"/>
  <c r="H2388" i="7"/>
  <c r="H72" i="7"/>
  <c r="B2416" i="7"/>
  <c r="B2390" i="7"/>
  <c r="C139" i="7"/>
  <c r="C75" i="7"/>
  <c r="B267" i="7"/>
  <c r="C1096" i="7"/>
  <c r="C916" i="7"/>
  <c r="C2364" i="7"/>
  <c r="C203" i="7"/>
  <c r="C331" i="7"/>
  <c r="C396" i="7" s="1"/>
  <c r="C736" i="7"/>
  <c r="B10" i="7"/>
  <c r="B467" i="7"/>
  <c r="C1006" i="7"/>
  <c r="C267" i="7"/>
  <c r="B2364" i="7"/>
  <c r="C2312" i="7"/>
  <c r="C2286" i="7"/>
  <c r="B2338" i="7"/>
  <c r="C826" i="7"/>
  <c r="C2390" i="7"/>
  <c r="C2522" i="7"/>
  <c r="B2469" i="7"/>
  <c r="B2286" i="7"/>
  <c r="B2312" i="7"/>
  <c r="C2338" i="7"/>
  <c r="C556" i="7"/>
  <c r="C466" i="7"/>
  <c r="B331" i="7"/>
  <c r="B396" i="7" s="1"/>
  <c r="B2495" i="7"/>
  <c r="C2469" i="7"/>
  <c r="B139" i="7"/>
  <c r="B75" i="7"/>
  <c r="C10" i="7"/>
  <c r="C646" i="7"/>
  <c r="C2416" i="7"/>
  <c r="B203" i="7"/>
  <c r="H2415" i="7" a="1"/>
  <c r="G2495" i="7"/>
  <c r="H265" i="7" a="1"/>
  <c r="G202" i="7"/>
  <c r="G9" i="7"/>
  <c r="F396" i="7"/>
  <c r="F2285" i="7"/>
  <c r="F266" i="7"/>
  <c r="G825" i="7"/>
  <c r="G2337" i="7"/>
  <c r="F202" i="7"/>
  <c r="G74" i="7"/>
  <c r="F74" i="7"/>
  <c r="F9" i="7"/>
  <c r="G1005" i="7"/>
  <c r="G735" i="7"/>
  <c r="G2442" i="7"/>
  <c r="H2310" i="7" a="1"/>
  <c r="F466" i="7"/>
  <c r="G2285" i="7"/>
  <c r="F2337" i="7"/>
  <c r="H2468" i="7" a="1"/>
  <c r="G2363" i="7"/>
  <c r="G465" i="7"/>
  <c r="H2362" i="7" a="1"/>
  <c r="F2311" i="7"/>
  <c r="G396" i="7"/>
  <c r="H330" i="7" a="1"/>
  <c r="H464" i="7" a="1"/>
  <c r="H2284" i="7" a="1"/>
  <c r="G331" i="7"/>
  <c r="G266" i="7"/>
  <c r="H395" i="7" a="1"/>
  <c r="F331" i="7"/>
  <c r="G2389" i="7"/>
  <c r="F2468" i="7"/>
  <c r="H2336" i="7" a="1"/>
  <c r="G645" i="7"/>
  <c r="G555" i="7"/>
  <c r="H137" i="7" a="1"/>
  <c r="F2389" i="7"/>
  <c r="G138" i="7"/>
  <c r="H73" i="7" a="1"/>
  <c r="H8" i="7" a="1"/>
  <c r="F138" i="7"/>
  <c r="H201" i="7" a="1"/>
  <c r="F2363" i="7"/>
  <c r="G915" i="7"/>
  <c r="F2442" i="7"/>
  <c r="G2311" i="7"/>
  <c r="H395" i="7" l="1"/>
  <c r="H2362" i="7"/>
  <c r="H2284" i="7"/>
  <c r="H73" i="7"/>
  <c r="H201" i="7"/>
  <c r="H8" i="7"/>
  <c r="H265" i="7"/>
  <c r="H137" i="7"/>
  <c r="H2415" i="7"/>
  <c r="H2468" i="7"/>
  <c r="H2310" i="7"/>
  <c r="H464" i="7"/>
  <c r="H2336" i="7"/>
  <c r="H330" i="7"/>
  <c r="C2549" i="7"/>
  <c r="C2313" i="7"/>
  <c r="C2287" i="7"/>
  <c r="C1187" i="7"/>
  <c r="C737" i="7"/>
  <c r="C2496" i="7"/>
  <c r="C2365" i="7"/>
  <c r="C268" i="7"/>
  <c r="B332" i="7"/>
  <c r="B397" i="7" s="1"/>
  <c r="B2443" i="7"/>
  <c r="C2417" i="7"/>
  <c r="C2339" i="7"/>
  <c r="B468" i="7"/>
  <c r="B2391" i="7"/>
  <c r="C140" i="7"/>
  <c r="C76" i="7"/>
  <c r="B11" i="7"/>
  <c r="C2391" i="7"/>
  <c r="C204" i="7"/>
  <c r="B2522" i="7"/>
  <c r="C11" i="7"/>
  <c r="B2339" i="7"/>
  <c r="B2287" i="7"/>
  <c r="B2313" i="7"/>
  <c r="C332" i="7"/>
  <c r="C397" i="7" s="1"/>
  <c r="C827" i="7"/>
  <c r="B204" i="7"/>
  <c r="B2496" i="7"/>
  <c r="C1007" i="7"/>
  <c r="C917" i="7"/>
  <c r="B268" i="7"/>
  <c r="B140" i="7"/>
  <c r="B76" i="7"/>
  <c r="C557" i="7"/>
  <c r="C467" i="7"/>
  <c r="C2443" i="7"/>
  <c r="C647" i="7"/>
  <c r="B2365" i="7"/>
  <c r="C1097" i="7"/>
  <c r="B2417" i="7"/>
  <c r="F2312" i="7"/>
  <c r="H266" i="7" a="1"/>
  <c r="F2416" i="7"/>
  <c r="G139" i="7"/>
  <c r="G2416" i="7"/>
  <c r="G332" i="7"/>
  <c r="G2390" i="7"/>
  <c r="F2338" i="7"/>
  <c r="G736" i="7"/>
  <c r="G2286" i="7"/>
  <c r="G556" i="7"/>
  <c r="H2337" i="7" a="1"/>
  <c r="H2495" i="7" a="1"/>
  <c r="H9" i="7" a="1"/>
  <c r="F10" i="7"/>
  <c r="H202" i="7" a="1"/>
  <c r="H2389" i="7" a="1"/>
  <c r="G916" i="7"/>
  <c r="G466" i="7"/>
  <c r="G75" i="7"/>
  <c r="F2469" i="7"/>
  <c r="F397" i="7"/>
  <c r="G826" i="7"/>
  <c r="H2363" i="7" a="1"/>
  <c r="H2442" i="7" a="1"/>
  <c r="G646" i="7"/>
  <c r="F332" i="7"/>
  <c r="H2285" i="7" a="1"/>
  <c r="F139" i="7"/>
  <c r="F2364" i="7"/>
  <c r="G2312" i="7"/>
  <c r="H138" i="7" a="1"/>
  <c r="G2522" i="7"/>
  <c r="F75" i="7"/>
  <c r="G267" i="7"/>
  <c r="F2390" i="7"/>
  <c r="H74" i="7" a="1"/>
  <c r="G203" i="7"/>
  <c r="F2286" i="7"/>
  <c r="G397" i="7"/>
  <c r="G2338" i="7"/>
  <c r="H396" i="7" a="1"/>
  <c r="H2311" i="7" a="1"/>
  <c r="G1006" i="7"/>
  <c r="G2364" i="7"/>
  <c r="G2469" i="7"/>
  <c r="F203" i="7"/>
  <c r="G1096" i="7"/>
  <c r="H465" i="7" a="1"/>
  <c r="F267" i="7"/>
  <c r="F467" i="7"/>
  <c r="G10" i="7"/>
  <c r="F2495" i="7"/>
  <c r="H331" i="7" a="1"/>
  <c r="H396" i="7" l="1"/>
  <c r="H331" i="7"/>
  <c r="H2389" i="7"/>
  <c r="H202" i="7"/>
  <c r="H2285" i="7"/>
  <c r="H9" i="7"/>
  <c r="H2495" i="7"/>
  <c r="H2337" i="7"/>
  <c r="H2363" i="7"/>
  <c r="H266" i="7"/>
  <c r="H74" i="7"/>
  <c r="H138" i="7"/>
  <c r="H465" i="7"/>
  <c r="H2311" i="7"/>
  <c r="H2442" i="7"/>
  <c r="B2549" i="7"/>
  <c r="C2392" i="7"/>
  <c r="C2444" i="7"/>
  <c r="B2392" i="7"/>
  <c r="C12" i="7"/>
  <c r="B12" i="7"/>
  <c r="C333" i="7"/>
  <c r="C398" i="7" s="1"/>
  <c r="B141" i="7"/>
  <c r="B77" i="7"/>
  <c r="C1098" i="7"/>
  <c r="C141" i="7"/>
  <c r="C77" i="7"/>
  <c r="C2366" i="7"/>
  <c r="C1278" i="7"/>
  <c r="B2340" i="7"/>
  <c r="B269" i="7"/>
  <c r="C2340" i="7"/>
  <c r="C205" i="7"/>
  <c r="C2288" i="7"/>
  <c r="C2314" i="7"/>
  <c r="C738" i="7"/>
  <c r="B2314" i="7"/>
  <c r="B2288" i="7"/>
  <c r="B2444" i="7"/>
  <c r="C2470" i="7"/>
  <c r="B333" i="7"/>
  <c r="B398" i="7" s="1"/>
  <c r="B2470" i="7"/>
  <c r="C558" i="7"/>
  <c r="C468" i="7"/>
  <c r="C918" i="7"/>
  <c r="B2366" i="7"/>
  <c r="C2418" i="7"/>
  <c r="C828" i="7"/>
  <c r="B205" i="7"/>
  <c r="B2523" i="7"/>
  <c r="C269" i="7"/>
  <c r="B2418" i="7"/>
  <c r="C2523" i="7"/>
  <c r="C2576" i="7"/>
  <c r="C1188" i="7"/>
  <c r="C648" i="7"/>
  <c r="C1008" i="7"/>
  <c r="B469" i="7"/>
  <c r="H75" i="7" a="1"/>
  <c r="H2286" i="7" a="1"/>
  <c r="G2443" i="7"/>
  <c r="F2287" i="7"/>
  <c r="G2391" i="7"/>
  <c r="G1097" i="7"/>
  <c r="F468" i="7"/>
  <c r="G647" i="7"/>
  <c r="F2496" i="7"/>
  <c r="H10" i="7" a="1"/>
  <c r="G398" i="7"/>
  <c r="F268" i="7"/>
  <c r="F2522" i="7"/>
  <c r="H466" i="7" a="1"/>
  <c r="G2313" i="7"/>
  <c r="F2443" i="7"/>
  <c r="G2339" i="7"/>
  <c r="F2313" i="7"/>
  <c r="G2417" i="7"/>
  <c r="H267" i="7" a="1"/>
  <c r="H2338" i="7" a="1"/>
  <c r="G467" i="7"/>
  <c r="H139" i="7" a="1"/>
  <c r="G268" i="7"/>
  <c r="F76" i="7"/>
  <c r="G11" i="7"/>
  <c r="H2522" i="7" a="1"/>
  <c r="H203" i="7" a="1"/>
  <c r="G204" i="7"/>
  <c r="G2365" i="7"/>
  <c r="F204" i="7"/>
  <c r="H332" i="7" a="1"/>
  <c r="H397" i="7" a="1"/>
  <c r="G917" i="7"/>
  <c r="F333" i="7"/>
  <c r="G2549" i="7"/>
  <c r="H2390" i="7" a="1"/>
  <c r="G333" i="7"/>
  <c r="G827" i="7"/>
  <c r="G1187" i="7"/>
  <c r="F140" i="7"/>
  <c r="G140" i="7"/>
  <c r="G2496" i="7"/>
  <c r="G1007" i="7"/>
  <c r="F398" i="7"/>
  <c r="F2417" i="7"/>
  <c r="F2391" i="7"/>
  <c r="H2469" i="7" a="1"/>
  <c r="H2416" i="7" a="1"/>
  <c r="G557" i="7"/>
  <c r="F2339" i="7"/>
  <c r="F11" i="7"/>
  <c r="G737" i="7"/>
  <c r="G2287" i="7"/>
  <c r="H2312" i="7" a="1"/>
  <c r="H2364" i="7" a="1"/>
  <c r="G76" i="7"/>
  <c r="F2365" i="7"/>
  <c r="H397" i="7" l="1"/>
  <c r="H2522" i="7"/>
  <c r="H10" i="7"/>
  <c r="H2286" i="7"/>
  <c r="H267" i="7"/>
  <c r="H75" i="7"/>
  <c r="H2364" i="7"/>
  <c r="H2469" i="7"/>
  <c r="H2338" i="7"/>
  <c r="H139" i="7"/>
  <c r="H2312" i="7"/>
  <c r="H2416" i="7"/>
  <c r="H332" i="7"/>
  <c r="H2390" i="7"/>
  <c r="H203" i="7"/>
  <c r="H466" i="7"/>
  <c r="B2341" i="7"/>
  <c r="B206" i="7"/>
  <c r="C1099" i="7"/>
  <c r="C1009" i="7"/>
  <c r="C142" i="7"/>
  <c r="C78" i="7"/>
  <c r="C2341" i="7"/>
  <c r="B334" i="7"/>
  <c r="B399" i="7" s="1"/>
  <c r="C206" i="7"/>
  <c r="C2471" i="7"/>
  <c r="C739" i="7"/>
  <c r="B2445" i="7"/>
  <c r="C919" i="7"/>
  <c r="C559" i="7"/>
  <c r="C469" i="7"/>
  <c r="B2471" i="7"/>
  <c r="C2315" i="7"/>
  <c r="C2289" i="7"/>
  <c r="B2367" i="7"/>
  <c r="B13" i="7"/>
  <c r="C649" i="7"/>
  <c r="C2419" i="7"/>
  <c r="C334" i="7"/>
  <c r="C399" i="7" s="1"/>
  <c r="C270" i="7"/>
  <c r="B2576" i="7"/>
  <c r="C1369" i="7"/>
  <c r="C1279" i="7"/>
  <c r="B2393" i="7"/>
  <c r="B2497" i="7"/>
  <c r="C2367" i="7"/>
  <c r="C2445" i="7"/>
  <c r="C1189" i="7"/>
  <c r="C13" i="7"/>
  <c r="B470" i="7"/>
  <c r="C2393" i="7"/>
  <c r="B2550" i="7"/>
  <c r="B2315" i="7"/>
  <c r="B2289" i="7"/>
  <c r="B142" i="7"/>
  <c r="B78" i="7"/>
  <c r="C2603" i="7"/>
  <c r="B2419" i="7"/>
  <c r="B270" i="7"/>
  <c r="C829" i="7"/>
  <c r="C2550" i="7"/>
  <c r="C2497" i="7"/>
  <c r="H2287" i="7" a="1"/>
  <c r="H204" i="7" a="1"/>
  <c r="G828" i="7"/>
  <c r="G2392" i="7"/>
  <c r="F141" i="7"/>
  <c r="G77" i="7"/>
  <c r="H467" i="7" a="1"/>
  <c r="G205" i="7"/>
  <c r="G1278" i="7"/>
  <c r="F2366" i="7"/>
  <c r="F399" i="7"/>
  <c r="F2523" i="7"/>
  <c r="G269" i="7"/>
  <c r="G1008" i="7"/>
  <c r="H2391" i="7" a="1"/>
  <c r="G2314" i="7"/>
  <c r="G2444" i="7"/>
  <c r="F2392" i="7"/>
  <c r="F205" i="7"/>
  <c r="F2444" i="7"/>
  <c r="G334" i="7"/>
  <c r="F469" i="7"/>
  <c r="G558" i="7"/>
  <c r="G1188" i="7"/>
  <c r="H398" i="7" a="1"/>
  <c r="F334" i="7"/>
  <c r="G2523" i="7"/>
  <c r="G141" i="7"/>
  <c r="G2366" i="7"/>
  <c r="G2576" i="7"/>
  <c r="G2288" i="7"/>
  <c r="G918" i="7"/>
  <c r="G648" i="7"/>
  <c r="F2288" i="7"/>
  <c r="H268" i="7" a="1"/>
  <c r="G399" i="7"/>
  <c r="G12" i="7"/>
  <c r="F2418" i="7"/>
  <c r="G2418" i="7"/>
  <c r="F269" i="7"/>
  <c r="H333" i="7" a="1"/>
  <c r="H2365" i="7" a="1"/>
  <c r="H2549" i="7" a="1"/>
  <c r="H11" i="7" a="1"/>
  <c r="G2470" i="7"/>
  <c r="G2340" i="7"/>
  <c r="H140" i="7" a="1"/>
  <c r="H2417" i="7" a="1"/>
  <c r="F2340" i="7"/>
  <c r="H2443" i="7" a="1"/>
  <c r="F12" i="7"/>
  <c r="F2549" i="7"/>
  <c r="F2470" i="7"/>
  <c r="G468" i="7"/>
  <c r="H2339" i="7" a="1"/>
  <c r="H2496" i="7" a="1"/>
  <c r="G738" i="7"/>
  <c r="G1098" i="7"/>
  <c r="F77" i="7"/>
  <c r="H76" i="7" a="1"/>
  <c r="F2314" i="7"/>
  <c r="H2313" i="7" a="1"/>
  <c r="H398" i="7" l="1"/>
  <c r="H333" i="7"/>
  <c r="H2287" i="7"/>
  <c r="H2391" i="7"/>
  <c r="H268" i="7"/>
  <c r="H467" i="7"/>
  <c r="H2417" i="7"/>
  <c r="H2496" i="7"/>
  <c r="H2313" i="7"/>
  <c r="H2549" i="7"/>
  <c r="H140" i="7"/>
  <c r="H11" i="7"/>
  <c r="H76" i="7"/>
  <c r="H204" i="7"/>
  <c r="H2365" i="7"/>
  <c r="H2339" i="7"/>
  <c r="H2443" i="7"/>
  <c r="C1010" i="7"/>
  <c r="C14" i="7"/>
  <c r="B2446" i="7"/>
  <c r="B2472" i="7"/>
  <c r="B2420" i="7"/>
  <c r="C830" i="7"/>
  <c r="B207" i="7"/>
  <c r="C1460" i="7"/>
  <c r="C271" i="7"/>
  <c r="C2394" i="7"/>
  <c r="C740" i="7"/>
  <c r="C2577" i="7"/>
  <c r="C1280" i="7"/>
  <c r="C2630" i="7"/>
  <c r="C335" i="7"/>
  <c r="C400" i="7" s="1"/>
  <c r="B335" i="7"/>
  <c r="B400" i="7" s="1"/>
  <c r="B2290" i="7"/>
  <c r="B2316" i="7"/>
  <c r="B2524" i="7"/>
  <c r="C2524" i="7"/>
  <c r="B2342" i="7"/>
  <c r="C2420" i="7"/>
  <c r="C2472" i="7"/>
  <c r="C1370" i="7"/>
  <c r="C470" i="7"/>
  <c r="C560" i="7"/>
  <c r="C2498" i="7"/>
  <c r="C143" i="7"/>
  <c r="C79" i="7"/>
  <c r="B271" i="7"/>
  <c r="B471" i="7"/>
  <c r="C2446" i="7"/>
  <c r="C2316" i="7"/>
  <c r="C2290" i="7"/>
  <c r="C1100" i="7"/>
  <c r="C2342" i="7"/>
  <c r="B2603" i="7"/>
  <c r="B2577" i="7"/>
  <c r="B14" i="7"/>
  <c r="B2498" i="7"/>
  <c r="C2368" i="7"/>
  <c r="C1190" i="7"/>
  <c r="C920" i="7"/>
  <c r="B143" i="7"/>
  <c r="B79" i="7"/>
  <c r="B2394" i="7"/>
  <c r="C650" i="7"/>
  <c r="C207" i="7"/>
  <c r="B2368" i="7"/>
  <c r="G2289" i="7"/>
  <c r="F470" i="7"/>
  <c r="F2393" i="7"/>
  <c r="F206" i="7"/>
  <c r="F13" i="7"/>
  <c r="H2392" i="7" a="1"/>
  <c r="H2340" i="7" a="1"/>
  <c r="G206" i="7"/>
  <c r="F2289" i="7"/>
  <c r="G829" i="7"/>
  <c r="G335" i="7"/>
  <c r="H205" i="7" a="1"/>
  <c r="F2445" i="7"/>
  <c r="G469" i="7"/>
  <c r="G2341" i="7"/>
  <c r="G2367" i="7"/>
  <c r="F2471" i="7"/>
  <c r="H2366" i="7" a="1"/>
  <c r="G919" i="7"/>
  <c r="H77" i="7" a="1"/>
  <c r="F270" i="7"/>
  <c r="G739" i="7"/>
  <c r="G142" i="7"/>
  <c r="G1009" i="7"/>
  <c r="H468" i="7" a="1"/>
  <c r="F2576" i="7"/>
  <c r="F142" i="7"/>
  <c r="G2603" i="7"/>
  <c r="H2444" i="7" a="1"/>
  <c r="F335" i="7"/>
  <c r="G1279" i="7"/>
  <c r="G1189" i="7"/>
  <c r="F2367" i="7"/>
  <c r="F2497" i="7"/>
  <c r="G2419" i="7"/>
  <c r="H269" i="7" a="1"/>
  <c r="G78" i="7"/>
  <c r="G13" i="7"/>
  <c r="G2471" i="7"/>
  <c r="G2550" i="7"/>
  <c r="H334" i="7" a="1"/>
  <c r="G1369" i="7"/>
  <c r="H2470" i="7" a="1"/>
  <c r="G2315" i="7"/>
  <c r="F2550" i="7"/>
  <c r="G400" i="7"/>
  <c r="F400" i="7"/>
  <c r="G1099" i="7"/>
  <c r="F2341" i="7"/>
  <c r="G2445" i="7"/>
  <c r="G2497" i="7"/>
  <c r="F2315" i="7"/>
  <c r="G2393" i="7"/>
  <c r="H2576" i="7" a="1"/>
  <c r="H141" i="7" a="1"/>
  <c r="H2288" i="7" a="1"/>
  <c r="F2419" i="7"/>
  <c r="G270" i="7"/>
  <c r="F78" i="7"/>
  <c r="H399" i="7" a="1"/>
  <c r="H2523" i="7" a="1"/>
  <c r="H2418" i="7" a="1"/>
  <c r="G559" i="7"/>
  <c r="H12" i="7" a="1"/>
  <c r="H2314" i="7" a="1"/>
  <c r="G649" i="7"/>
  <c r="H399" i="7" l="1"/>
  <c r="H2444" i="7"/>
  <c r="H334" i="7"/>
  <c r="H269" i="7"/>
  <c r="H77" i="7"/>
  <c r="H2288" i="7"/>
  <c r="H2366" i="7"/>
  <c r="H205" i="7"/>
  <c r="H468" i="7"/>
  <c r="H2392" i="7"/>
  <c r="H2340" i="7"/>
  <c r="H12" i="7"/>
  <c r="H141" i="7"/>
  <c r="H2523" i="7"/>
  <c r="H2576" i="7"/>
  <c r="H2418" i="7"/>
  <c r="H2314" i="7"/>
  <c r="H2470" i="7"/>
  <c r="B272" i="7"/>
  <c r="B2551" i="7"/>
  <c r="B472" i="7"/>
  <c r="C2525" i="7"/>
  <c r="C2657" i="7"/>
  <c r="C741" i="7"/>
  <c r="B336" i="7"/>
  <c r="B401" i="7" s="1"/>
  <c r="C471" i="7"/>
  <c r="C561" i="7"/>
  <c r="C1281" i="7"/>
  <c r="B2604" i="7"/>
  <c r="C2551" i="7"/>
  <c r="C2604" i="7"/>
  <c r="C1551" i="7"/>
  <c r="B2499" i="7"/>
  <c r="B2421" i="7"/>
  <c r="C2343" i="7"/>
  <c r="C144" i="7"/>
  <c r="C80" i="7"/>
  <c r="C1461" i="7"/>
  <c r="B2473" i="7"/>
  <c r="C2395" i="7"/>
  <c r="C208" i="7"/>
  <c r="C921" i="7"/>
  <c r="B2395" i="7"/>
  <c r="C2369" i="7"/>
  <c r="C2473" i="7"/>
  <c r="C2499" i="7"/>
  <c r="C15" i="7"/>
  <c r="B2525" i="7"/>
  <c r="C2421" i="7"/>
  <c r="C272" i="7"/>
  <c r="B15" i="7"/>
  <c r="C2447" i="7"/>
  <c r="B2343" i="7"/>
  <c r="B2447" i="7"/>
  <c r="C1101" i="7"/>
  <c r="C1011" i="7"/>
  <c r="C1191" i="7"/>
  <c r="C651" i="7"/>
  <c r="B2291" i="7"/>
  <c r="B2317" i="7"/>
  <c r="C1371" i="7"/>
  <c r="C336" i="7"/>
  <c r="C401" i="7" s="1"/>
  <c r="B2630" i="7"/>
  <c r="B144" i="7"/>
  <c r="B80" i="7"/>
  <c r="C831" i="7"/>
  <c r="B208" i="7"/>
  <c r="C2291" i="7"/>
  <c r="C2317" i="7"/>
  <c r="B2369" i="7"/>
  <c r="G14" i="7"/>
  <c r="G207" i="7"/>
  <c r="F2342" i="7"/>
  <c r="F207" i="7"/>
  <c r="G920" i="7"/>
  <c r="G2316" i="7"/>
  <c r="F271" i="7"/>
  <c r="F143" i="7"/>
  <c r="G143" i="7"/>
  <c r="F2498" i="7"/>
  <c r="G2577" i="7"/>
  <c r="G1100" i="7"/>
  <c r="G271" i="7"/>
  <c r="H2471" i="7" a="1"/>
  <c r="G1010" i="7"/>
  <c r="F2446" i="7"/>
  <c r="F2524" i="7"/>
  <c r="H2393" i="7" a="1"/>
  <c r="F336" i="7"/>
  <c r="F2577" i="7"/>
  <c r="F2394" i="7"/>
  <c r="G560" i="7"/>
  <c r="F2316" i="7"/>
  <c r="H2419" i="7" a="1"/>
  <c r="H13" i="7" a="1"/>
  <c r="G740" i="7"/>
  <c r="F2368" i="7"/>
  <c r="G2290" i="7"/>
  <c r="G1370" i="7"/>
  <c r="G2472" i="7"/>
  <c r="H335" i="7" a="1"/>
  <c r="G830" i="7"/>
  <c r="H2289" i="7" a="1"/>
  <c r="H2315" i="7" a="1"/>
  <c r="F2290" i="7"/>
  <c r="F471" i="7"/>
  <c r="H2445" i="7" a="1"/>
  <c r="G650" i="7"/>
  <c r="G2368" i="7"/>
  <c r="H2367" i="7" a="1"/>
  <c r="F79" i="7"/>
  <c r="H2341" i="7" a="1"/>
  <c r="H2603" i="7" a="1"/>
  <c r="G470" i="7"/>
  <c r="F2603" i="7"/>
  <c r="H469" i="7" a="1"/>
  <c r="G1190" i="7"/>
  <c r="G2420" i="7"/>
  <c r="G2524" i="7"/>
  <c r="H270" i="7" a="1"/>
  <c r="F401" i="7"/>
  <c r="G1280" i="7"/>
  <c r="H2550" i="7" a="1"/>
  <c r="F14" i="7"/>
  <c r="H206" i="7" a="1"/>
  <c r="H2497" i="7" a="1"/>
  <c r="F2472" i="7"/>
  <c r="G401" i="7"/>
  <c r="G2394" i="7"/>
  <c r="G2446" i="7"/>
  <c r="G1460" i="7"/>
  <c r="H142" i="7" a="1"/>
  <c r="G2342" i="7"/>
  <c r="H78" i="7" a="1"/>
  <c r="G2630" i="7"/>
  <c r="F2420" i="7"/>
  <c r="G79" i="7"/>
  <c r="H400" i="7" a="1"/>
  <c r="G336" i="7"/>
  <c r="G2498" i="7"/>
  <c r="H400" i="7" l="1"/>
  <c r="H206" i="7"/>
  <c r="H13" i="7"/>
  <c r="H78" i="7"/>
  <c r="H142" i="7"/>
  <c r="H2289" i="7"/>
  <c r="H469" i="7"/>
  <c r="H2367" i="7"/>
  <c r="H270" i="7"/>
  <c r="H2497" i="7"/>
  <c r="H2550" i="7"/>
  <c r="H2341" i="7"/>
  <c r="H2445" i="7"/>
  <c r="H2603" i="7"/>
  <c r="H2315" i="7"/>
  <c r="H2393" i="7"/>
  <c r="H335" i="7"/>
  <c r="H2419" i="7"/>
  <c r="H2471" i="7"/>
  <c r="C2684" i="7"/>
  <c r="C652" i="7"/>
  <c r="B2422" i="7"/>
  <c r="B2396" i="7"/>
  <c r="C922" i="7"/>
  <c r="B2370" i="7"/>
  <c r="C2500" i="7"/>
  <c r="C273" i="7"/>
  <c r="C145" i="7"/>
  <c r="C81" i="7"/>
  <c r="C1642" i="7"/>
  <c r="C832" i="7"/>
  <c r="B2578" i="7"/>
  <c r="C1462" i="7"/>
  <c r="B2552" i="7"/>
  <c r="C2396" i="7"/>
  <c r="C209" i="7"/>
  <c r="C1372" i="7"/>
  <c r="B145" i="7"/>
  <c r="B81" i="7"/>
  <c r="B337" i="7"/>
  <c r="B402" i="7" s="1"/>
  <c r="C2292" i="7"/>
  <c r="C2318" i="7"/>
  <c r="C2422" i="7"/>
  <c r="B209" i="7"/>
  <c r="C1102" i="7"/>
  <c r="C2474" i="7"/>
  <c r="C2344" i="7"/>
  <c r="C1192" i="7"/>
  <c r="C16" i="7"/>
  <c r="C2370" i="7"/>
  <c r="B2500" i="7"/>
  <c r="B2448" i="7"/>
  <c r="B273" i="7"/>
  <c r="C742" i="7"/>
  <c r="B2474" i="7"/>
  <c r="C337" i="7"/>
  <c r="C402" i="7" s="1"/>
  <c r="C1012" i="7"/>
  <c r="C1552" i="7"/>
  <c r="B2526" i="7"/>
  <c r="B473" i="7"/>
  <c r="B2344" i="7"/>
  <c r="B16" i="7"/>
  <c r="C2631" i="7"/>
  <c r="B2318" i="7"/>
  <c r="B2292" i="7"/>
  <c r="C2578" i="7"/>
  <c r="C562" i="7"/>
  <c r="C472" i="7"/>
  <c r="C2552" i="7"/>
  <c r="B2657" i="7"/>
  <c r="C2526" i="7"/>
  <c r="C1282" i="7"/>
  <c r="C2448" i="7"/>
  <c r="B2631" i="7"/>
  <c r="F2317" i="7"/>
  <c r="F208" i="7"/>
  <c r="F2604" i="7"/>
  <c r="H2524" i="7" a="1"/>
  <c r="G402" i="7"/>
  <c r="F2499" i="7"/>
  <c r="G2604" i="7"/>
  <c r="H2394" i="7" a="1"/>
  <c r="H2368" i="7" a="1"/>
  <c r="H2446" i="7" a="1"/>
  <c r="F337" i="7"/>
  <c r="H2316" i="7" a="1"/>
  <c r="F2447" i="7"/>
  <c r="G2395" i="7"/>
  <c r="G80" i="7"/>
  <c r="G2657" i="7"/>
  <c r="G1551" i="7"/>
  <c r="G272" i="7"/>
  <c r="G921" i="7"/>
  <c r="G2525" i="7"/>
  <c r="F80" i="7"/>
  <c r="H271" i="7" a="1"/>
  <c r="G2447" i="7"/>
  <c r="G208" i="7"/>
  <c r="H2630" i="7" a="1"/>
  <c r="F2395" i="7"/>
  <c r="G1191" i="7"/>
  <c r="G1281" i="7"/>
  <c r="F472" i="7"/>
  <c r="H2472" i="7" a="1"/>
  <c r="G651" i="7"/>
  <c r="F144" i="7"/>
  <c r="F2525" i="7"/>
  <c r="H336" i="7" a="1"/>
  <c r="G2343" i="7"/>
  <c r="G1371" i="7"/>
  <c r="G2317" i="7"/>
  <c r="G2369" i="7"/>
  <c r="H401" i="7" a="1"/>
  <c r="G741" i="7"/>
  <c r="G2473" i="7"/>
  <c r="G1011" i="7"/>
  <c r="F2369" i="7"/>
  <c r="G1461" i="7"/>
  <c r="F2291" i="7"/>
  <c r="F2473" i="7"/>
  <c r="F272" i="7"/>
  <c r="G2421" i="7"/>
  <c r="G337" i="7"/>
  <c r="G561" i="7"/>
  <c r="G2499" i="7"/>
  <c r="G15" i="7"/>
  <c r="H79" i="7" a="1"/>
  <c r="G144" i="7"/>
  <c r="H207" i="7" a="1"/>
  <c r="G2551" i="7"/>
  <c r="H14" i="7" a="1"/>
  <c r="G831" i="7"/>
  <c r="F2630" i="7"/>
  <c r="G1101" i="7"/>
  <c r="F2421" i="7"/>
  <c r="H2290" i="7" a="1"/>
  <c r="G471" i="7"/>
  <c r="F15" i="7"/>
  <c r="H2420" i="7" a="1"/>
  <c r="H2342" i="7" a="1"/>
  <c r="F402" i="7"/>
  <c r="H2498" i="7" a="1"/>
  <c r="H470" i="7" a="1"/>
  <c r="F2551" i="7"/>
  <c r="H143" i="7" a="1"/>
  <c r="G2291" i="7"/>
  <c r="F2343" i="7"/>
  <c r="H2577" i="7" a="1"/>
  <c r="H401" i="7" l="1"/>
  <c r="H336" i="7"/>
  <c r="H271" i="7"/>
  <c r="H2290" i="7"/>
  <c r="H2316" i="7"/>
  <c r="H2524" i="7"/>
  <c r="H14" i="7"/>
  <c r="H2498" i="7"/>
  <c r="H2630" i="7"/>
  <c r="H2577" i="7"/>
  <c r="H79" i="7"/>
  <c r="H207" i="7"/>
  <c r="H2342" i="7"/>
  <c r="H2394" i="7"/>
  <c r="H143" i="7"/>
  <c r="H2368" i="7"/>
  <c r="H2446" i="7"/>
  <c r="H2472" i="7"/>
  <c r="H2420" i="7"/>
  <c r="H470" i="7"/>
  <c r="B2423" i="7"/>
  <c r="C2475" i="7"/>
  <c r="C923" i="7"/>
  <c r="C2527" i="7"/>
  <c r="B2553" i="7"/>
  <c r="B17" i="7"/>
  <c r="C1463" i="7"/>
  <c r="C146" i="7"/>
  <c r="C82" i="7"/>
  <c r="C1013" i="7"/>
  <c r="B2684" i="7"/>
  <c r="C2605" i="7"/>
  <c r="B2371" i="7"/>
  <c r="B338" i="7"/>
  <c r="B403" i="7" s="1"/>
  <c r="C17" i="7"/>
  <c r="C2319" i="7"/>
  <c r="C2293" i="7"/>
  <c r="C210" i="7"/>
  <c r="C2711" i="7"/>
  <c r="B2658" i="7"/>
  <c r="B2319" i="7"/>
  <c r="B2293" i="7"/>
  <c r="C1103" i="7"/>
  <c r="C1193" i="7"/>
  <c r="C274" i="7"/>
  <c r="B2605" i="7"/>
  <c r="C1283" i="7"/>
  <c r="B2475" i="7"/>
  <c r="B2345" i="7"/>
  <c r="C2423" i="7"/>
  <c r="B274" i="7"/>
  <c r="B146" i="7"/>
  <c r="B82" i="7"/>
  <c r="B2449" i="7"/>
  <c r="C1373" i="7"/>
  <c r="C2658" i="7"/>
  <c r="B2527" i="7"/>
  <c r="C2371" i="7"/>
  <c r="C2449" i="7"/>
  <c r="B210" i="7"/>
  <c r="B2579" i="7"/>
  <c r="C1733" i="7"/>
  <c r="C2553" i="7"/>
  <c r="C653" i="7"/>
  <c r="C2397" i="7"/>
  <c r="C2501" i="7"/>
  <c r="C2345" i="7"/>
  <c r="C1553" i="7"/>
  <c r="B2397" i="7"/>
  <c r="C743" i="7"/>
  <c r="B474" i="7"/>
  <c r="C563" i="7"/>
  <c r="C473" i="7"/>
  <c r="B2501" i="7"/>
  <c r="C338" i="7"/>
  <c r="C403" i="7" s="1"/>
  <c r="C2579" i="7"/>
  <c r="C1643" i="7"/>
  <c r="C833" i="7"/>
  <c r="H2343" i="7" a="1"/>
  <c r="F338" i="7"/>
  <c r="G2526" i="7"/>
  <c r="H2551" i="7" a="1"/>
  <c r="G2422" i="7"/>
  <c r="H2421" i="7" a="1"/>
  <c r="G2318" i="7"/>
  <c r="H2317" i="7" a="1"/>
  <c r="H337" i="7" a="1"/>
  <c r="G273" i="7"/>
  <c r="G1012" i="7"/>
  <c r="H2473" i="7" a="1"/>
  <c r="F2500" i="7"/>
  <c r="F473" i="7"/>
  <c r="G1462" i="7"/>
  <c r="H471" i="7" a="1"/>
  <c r="H2369" i="7" a="1"/>
  <c r="F81" i="7"/>
  <c r="H2657" i="7" a="1"/>
  <c r="H2447" i="7" a="1"/>
  <c r="G562" i="7"/>
  <c r="F2526" i="7"/>
  <c r="G338" i="7"/>
  <c r="F273" i="7"/>
  <c r="G2578" i="7"/>
  <c r="H144" i="7" a="1"/>
  <c r="F2344" i="7"/>
  <c r="F2396" i="7"/>
  <c r="G2448" i="7"/>
  <c r="G2500" i="7"/>
  <c r="F2318" i="7"/>
  <c r="G16" i="7"/>
  <c r="G209" i="7"/>
  <c r="H80" i="7" a="1"/>
  <c r="G922" i="7"/>
  <c r="H402" i="7" a="1"/>
  <c r="G81" i="7"/>
  <c r="G403" i="7"/>
  <c r="F2474" i="7"/>
  <c r="F2422" i="7"/>
  <c r="G1192" i="7"/>
  <c r="H2291" i="7" a="1"/>
  <c r="F2552" i="7"/>
  <c r="F2370" i="7"/>
  <c r="F2578" i="7"/>
  <c r="F16" i="7"/>
  <c r="F209" i="7"/>
  <c r="G2344" i="7"/>
  <c r="F2657" i="7"/>
  <c r="G2292" i="7"/>
  <c r="G2552" i="7"/>
  <c r="G1282" i="7"/>
  <c r="G1642" i="7"/>
  <c r="H2395" i="7" a="1"/>
  <c r="H2499" i="7" a="1"/>
  <c r="G2631" i="7"/>
  <c r="G1102" i="7"/>
  <c r="G2370" i="7"/>
  <c r="G472" i="7"/>
  <c r="F2631" i="7"/>
  <c r="H272" i="7" a="1"/>
  <c r="G2474" i="7"/>
  <c r="F403" i="7"/>
  <c r="G1372" i="7"/>
  <c r="G742" i="7"/>
  <c r="F2292" i="7"/>
  <c r="G145" i="7"/>
  <c r="G2396" i="7"/>
  <c r="G1552" i="7"/>
  <c r="F145" i="7"/>
  <c r="H2525" i="7" a="1"/>
  <c r="G2684" i="7"/>
  <c r="F2448" i="7"/>
  <c r="H208" i="7" a="1"/>
  <c r="H2604" i="7" a="1"/>
  <c r="G652" i="7"/>
  <c r="G832" i="7"/>
  <c r="H15" i="7" a="1"/>
  <c r="H402" i="7" l="1"/>
  <c r="H2499" i="7"/>
  <c r="H2551" i="7"/>
  <c r="H2369" i="7"/>
  <c r="H2525" i="7"/>
  <c r="H80" i="7"/>
  <c r="H2421" i="7"/>
  <c r="H208" i="7"/>
  <c r="H2447" i="7"/>
  <c r="H15" i="7"/>
  <c r="H272" i="7"/>
  <c r="H2473" i="7"/>
  <c r="H337" i="7"/>
  <c r="H2291" i="7"/>
  <c r="H2317" i="7"/>
  <c r="H2343" i="7"/>
  <c r="H2657" i="7"/>
  <c r="H2604" i="7"/>
  <c r="H144" i="7"/>
  <c r="H2395" i="7"/>
  <c r="H471" i="7"/>
  <c r="C2528" i="7"/>
  <c r="C1824" i="7"/>
  <c r="B2372" i="7"/>
  <c r="C339" i="7"/>
  <c r="C404" i="7" s="1"/>
  <c r="B2346" i="7"/>
  <c r="C2632" i="7"/>
  <c r="C211" i="7"/>
  <c r="C924" i="7"/>
  <c r="B2424" i="7"/>
  <c r="C2424" i="7"/>
  <c r="B147" i="7"/>
  <c r="B83" i="7"/>
  <c r="C2346" i="7"/>
  <c r="C1734" i="7"/>
  <c r="B2606" i="7"/>
  <c r="B2554" i="7"/>
  <c r="B211" i="7"/>
  <c r="B2502" i="7"/>
  <c r="B2685" i="7"/>
  <c r="C1554" i="7"/>
  <c r="C1014" i="7"/>
  <c r="C2372" i="7"/>
  <c r="C564" i="7"/>
  <c r="C474" i="7"/>
  <c r="B275" i="7"/>
  <c r="C1284" i="7"/>
  <c r="B2711" i="7"/>
  <c r="C654" i="7"/>
  <c r="B339" i="7"/>
  <c r="B404" i="7" s="1"/>
  <c r="C18" i="7"/>
  <c r="C1644" i="7"/>
  <c r="C744" i="7"/>
  <c r="C1104" i="7"/>
  <c r="C2502" i="7"/>
  <c r="C2606" i="7"/>
  <c r="B475" i="7"/>
  <c r="C1374" i="7"/>
  <c r="C1194" i="7"/>
  <c r="C2580" i="7"/>
  <c r="C2476" i="7"/>
  <c r="C1464" i="7"/>
  <c r="C275" i="7"/>
  <c r="B2580" i="7"/>
  <c r="B2450" i="7"/>
  <c r="C834" i="7"/>
  <c r="B2476" i="7"/>
  <c r="C2450" i="7"/>
  <c r="B2632" i="7"/>
  <c r="B2294" i="7"/>
  <c r="B2320" i="7"/>
  <c r="C2320" i="7"/>
  <c r="C2294" i="7"/>
  <c r="B2398" i="7"/>
  <c r="C147" i="7"/>
  <c r="C83" i="7"/>
  <c r="C2554" i="7"/>
  <c r="C2685" i="7"/>
  <c r="C2738" i="7"/>
  <c r="B18" i="7"/>
  <c r="B2528" i="7"/>
  <c r="C2398" i="7"/>
  <c r="F2397" i="7"/>
  <c r="G1553" i="7"/>
  <c r="F2501" i="7"/>
  <c r="G1643" i="7"/>
  <c r="F404" i="7"/>
  <c r="G2711" i="7"/>
  <c r="H2292" i="7" a="1"/>
  <c r="G2579" i="7"/>
  <c r="H2526" i="7" a="1"/>
  <c r="G146" i="7"/>
  <c r="H2552" i="7" a="1"/>
  <c r="G473" i="7"/>
  <c r="F2449" i="7"/>
  <c r="H2422" i="7" a="1"/>
  <c r="H2684" i="7" a="1"/>
  <c r="H145" i="7" a="1"/>
  <c r="G833" i="7"/>
  <c r="G1193" i="7"/>
  <c r="H2578" i="7" a="1"/>
  <c r="G923" i="7"/>
  <c r="H16" i="7" a="1"/>
  <c r="G2345" i="7"/>
  <c r="G2501" i="7"/>
  <c r="G1463" i="7"/>
  <c r="F2579" i="7"/>
  <c r="G2293" i="7"/>
  <c r="G2449" i="7"/>
  <c r="H403" i="7" a="1"/>
  <c r="G17" i="7"/>
  <c r="H2448" i="7" a="1"/>
  <c r="F2423" i="7"/>
  <c r="G404" i="7"/>
  <c r="H2631" i="7" a="1"/>
  <c r="G1013" i="7"/>
  <c r="G1373" i="7"/>
  <c r="G2658" i="7"/>
  <c r="F2345" i="7"/>
  <c r="G82" i="7"/>
  <c r="H2474" i="7" a="1"/>
  <c r="G2605" i="7"/>
  <c r="G563" i="7"/>
  <c r="F474" i="7"/>
  <c r="F2293" i="7"/>
  <c r="F2684" i="7"/>
  <c r="F2475" i="7"/>
  <c r="F2605" i="7"/>
  <c r="G2319" i="7"/>
  <c r="G2371" i="7"/>
  <c r="H209" i="7" a="1"/>
  <c r="F146" i="7"/>
  <c r="H2344" i="7" a="1"/>
  <c r="G210" i="7"/>
  <c r="F274" i="7"/>
  <c r="G2475" i="7"/>
  <c r="H273" i="7" a="1"/>
  <c r="G2553" i="7"/>
  <c r="F17" i="7"/>
  <c r="F82" i="7"/>
  <c r="H81" i="7" a="1"/>
  <c r="F2527" i="7"/>
  <c r="H338" i="7" a="1"/>
  <c r="F339" i="7"/>
  <c r="H2500" i="7" a="1"/>
  <c r="F2371" i="7"/>
  <c r="G2423" i="7"/>
  <c r="H2370" i="7" a="1"/>
  <c r="G274" i="7"/>
  <c r="F2658" i="7"/>
  <c r="H472" i="7" a="1"/>
  <c r="G1103" i="7"/>
  <c r="G2527" i="7"/>
  <c r="G653" i="7"/>
  <c r="G1733" i="7"/>
  <c r="F210" i="7"/>
  <c r="F2319" i="7"/>
  <c r="G743" i="7"/>
  <c r="G2397" i="7"/>
  <c r="F2553" i="7"/>
  <c r="G339" i="7"/>
  <c r="H2318" i="7" a="1"/>
  <c r="G1283" i="7"/>
  <c r="H2396" i="7" a="1"/>
  <c r="H403" i="7" l="1"/>
  <c r="H338" i="7"/>
  <c r="H2684" i="7"/>
  <c r="H2578" i="7"/>
  <c r="H2448" i="7"/>
  <c r="H2370" i="7"/>
  <c r="H209" i="7"/>
  <c r="H472" i="7"/>
  <c r="H81" i="7"/>
  <c r="H2500" i="7"/>
  <c r="H2396" i="7"/>
  <c r="H2292" i="7"/>
  <c r="H2344" i="7"/>
  <c r="H2318" i="7"/>
  <c r="H2552" i="7"/>
  <c r="H2422" i="7"/>
  <c r="H273" i="7"/>
  <c r="H145" i="7"/>
  <c r="H2526" i="7"/>
  <c r="H2474" i="7"/>
  <c r="H2631" i="7"/>
  <c r="H16" i="7"/>
  <c r="B2503" i="7"/>
  <c r="C19" i="7"/>
  <c r="B19" i="7"/>
  <c r="C925" i="7"/>
  <c r="C1105" i="7"/>
  <c r="C1195" i="7"/>
  <c r="C2425" i="7"/>
  <c r="C2295" i="7"/>
  <c r="C2321" i="7"/>
  <c r="C2477" i="7"/>
  <c r="B2712" i="7"/>
  <c r="C2659" i="7"/>
  <c r="C1915" i="7"/>
  <c r="C2581" i="7"/>
  <c r="C2607" i="7"/>
  <c r="C2633" i="7"/>
  <c r="C1735" i="7"/>
  <c r="B2738" i="7"/>
  <c r="B2529" i="7"/>
  <c r="C2451" i="7"/>
  <c r="B2555" i="7"/>
  <c r="C2347" i="7"/>
  <c r="C340" i="7"/>
  <c r="C405" i="7" s="1"/>
  <c r="C1285" i="7"/>
  <c r="C2529" i="7"/>
  <c r="C2399" i="7"/>
  <c r="C1825" i="7"/>
  <c r="B276" i="7"/>
  <c r="C2373" i="7"/>
  <c r="B2451" i="7"/>
  <c r="B2373" i="7"/>
  <c r="C2555" i="7"/>
  <c r="C148" i="7"/>
  <c r="C84" i="7"/>
  <c r="B2347" i="7"/>
  <c r="C212" i="7"/>
  <c r="C1375" i="7"/>
  <c r="B2295" i="7"/>
  <c r="B2321" i="7"/>
  <c r="C1555" i="7"/>
  <c r="C1465" i="7"/>
  <c r="B148" i="7"/>
  <c r="B84" i="7"/>
  <c r="C1015" i="7"/>
  <c r="C2765" i="7"/>
  <c r="C2792" i="7" s="1"/>
  <c r="C2503" i="7"/>
  <c r="C745" i="7"/>
  <c r="C565" i="7"/>
  <c r="C475" i="7"/>
  <c r="C1645" i="7"/>
  <c r="B2581" i="7"/>
  <c r="B212" i="7"/>
  <c r="C276" i="7"/>
  <c r="B2399" i="7"/>
  <c r="B2425" i="7"/>
  <c r="B2659" i="7"/>
  <c r="B2477" i="7"/>
  <c r="B476" i="7"/>
  <c r="C835" i="7"/>
  <c r="C655" i="7"/>
  <c r="B2633" i="7"/>
  <c r="B340" i="7"/>
  <c r="B405" i="7" s="1"/>
  <c r="C2712" i="7"/>
  <c r="B2607" i="7"/>
  <c r="G2738" i="7"/>
  <c r="G2606" i="7"/>
  <c r="G18" i="7"/>
  <c r="H17" i="7" a="1"/>
  <c r="G924" i="7"/>
  <c r="G474" i="7"/>
  <c r="F2294" i="7"/>
  <c r="F2606" i="7"/>
  <c r="F2424" i="7"/>
  <c r="G1824" i="7"/>
  <c r="F2372" i="7"/>
  <c r="G2765" i="7"/>
  <c r="G340" i="7"/>
  <c r="H473" i="7" a="1"/>
  <c r="F2346" i="7"/>
  <c r="G2372" i="7"/>
  <c r="G834" i="7"/>
  <c r="G2346" i="7"/>
  <c r="G1194" i="7"/>
  <c r="F2685" i="7"/>
  <c r="G2476" i="7"/>
  <c r="G744" i="7"/>
  <c r="H339" i="7" a="1"/>
  <c r="G2554" i="7"/>
  <c r="F211" i="7"/>
  <c r="H210" i="7" a="1"/>
  <c r="F405" i="7"/>
  <c r="F275" i="7"/>
  <c r="F2528" i="7"/>
  <c r="F83" i="7"/>
  <c r="G2398" i="7"/>
  <c r="H82" i="7" a="1"/>
  <c r="G211" i="7"/>
  <c r="F147" i="7"/>
  <c r="H2293" i="7" a="1"/>
  <c r="G654" i="7"/>
  <c r="H2579" i="7" a="1"/>
  <c r="G275" i="7"/>
  <c r="F2398" i="7"/>
  <c r="G1644" i="7"/>
  <c r="G2528" i="7"/>
  <c r="H2711" i="7" a="1"/>
  <c r="G2792" i="7"/>
  <c r="F2711" i="7"/>
  <c r="H146" i="7" a="1"/>
  <c r="F475" i="7"/>
  <c r="F2502" i="7"/>
  <c r="F2580" i="7"/>
  <c r="G2580" i="7"/>
  <c r="H2371" i="7" a="1"/>
  <c r="H2449" i="7" a="1"/>
  <c r="H2527" i="7" a="1"/>
  <c r="H2319" i="7" a="1"/>
  <c r="H404" i="7" a="1"/>
  <c r="G1554" i="7"/>
  <c r="H2397" i="7" a="1"/>
  <c r="H2423" i="7" a="1"/>
  <c r="G83" i="7"/>
  <c r="F340" i="7"/>
  <c r="G1014" i="7"/>
  <c r="H274" i="7" a="1"/>
  <c r="H2475" i="7" a="1"/>
  <c r="F18" i="7"/>
  <c r="G2320" i="7"/>
  <c r="H2658" i="7" a="1"/>
  <c r="F2320" i="7"/>
  <c r="H2605" i="7" a="1"/>
  <c r="F2450" i="7"/>
  <c r="G564" i="7"/>
  <c r="G1464" i="7"/>
  <c r="G1284" i="7"/>
  <c r="G2632" i="7"/>
  <c r="H2553" i="7" a="1"/>
  <c r="F2632" i="7"/>
  <c r="G2450" i="7"/>
  <c r="G405" i="7"/>
  <c r="F2554" i="7"/>
  <c r="G2424" i="7"/>
  <c r="G1374" i="7"/>
  <c r="H2501" i="7" a="1"/>
  <c r="G1104" i="7"/>
  <c r="F2476" i="7"/>
  <c r="G147" i="7"/>
  <c r="H2345" i="7" a="1"/>
  <c r="G2685" i="7"/>
  <c r="G1734" i="7"/>
  <c r="G2502" i="7"/>
  <c r="G2294" i="7"/>
  <c r="H404" i="7" l="1"/>
  <c r="H210" i="7"/>
  <c r="H274" i="7"/>
  <c r="H2527" i="7"/>
  <c r="H2371" i="7"/>
  <c r="H2423" i="7"/>
  <c r="H339" i="7"/>
  <c r="H2293" i="7"/>
  <c r="H2397" i="7"/>
  <c r="H473" i="7"/>
  <c r="H82" i="7"/>
  <c r="H2579" i="7"/>
  <c r="H146" i="7"/>
  <c r="H2711" i="7"/>
  <c r="H2501" i="7"/>
  <c r="H2319" i="7"/>
  <c r="H2475" i="7"/>
  <c r="H2605" i="7"/>
  <c r="H2553" i="7"/>
  <c r="H2449" i="7"/>
  <c r="H17" i="7"/>
  <c r="H2658" i="7"/>
  <c r="H2345" i="7"/>
  <c r="B341" i="7"/>
  <c r="B406" i="7" s="1"/>
  <c r="C1376" i="7"/>
  <c r="B2504" i="7"/>
  <c r="C341" i="7"/>
  <c r="C406" i="7" s="1"/>
  <c r="C1646" i="7"/>
  <c r="C1916" i="7"/>
  <c r="C656" i="7"/>
  <c r="C926" i="7"/>
  <c r="B2452" i="7"/>
  <c r="B2608" i="7"/>
  <c r="C836" i="7"/>
  <c r="B213" i="7"/>
  <c r="C213" i="7"/>
  <c r="B2582" i="7"/>
  <c r="C2348" i="7"/>
  <c r="C1196" i="7"/>
  <c r="C2739" i="7"/>
  <c r="C2530" i="7"/>
  <c r="C2400" i="7"/>
  <c r="C2556" i="7"/>
  <c r="C2006" i="7"/>
  <c r="C2296" i="7"/>
  <c r="C2322" i="7"/>
  <c r="C1016" i="7"/>
  <c r="B477" i="7"/>
  <c r="C1466" i="7"/>
  <c r="C2478" i="7"/>
  <c r="B2426" i="7"/>
  <c r="C2660" i="7"/>
  <c r="C2686" i="7"/>
  <c r="C1736" i="7"/>
  <c r="C566" i="7"/>
  <c r="C476" i="7"/>
  <c r="B2556" i="7"/>
  <c r="C2634" i="7"/>
  <c r="B2739" i="7"/>
  <c r="C2452" i="7"/>
  <c r="B20" i="7"/>
  <c r="C277" i="7"/>
  <c r="B2660" i="7"/>
  <c r="B277" i="7"/>
  <c r="C1556" i="7"/>
  <c r="B2634" i="7"/>
  <c r="C1106" i="7"/>
  <c r="B2348" i="7"/>
  <c r="B2374" i="7"/>
  <c r="B2478" i="7"/>
  <c r="C1286" i="7"/>
  <c r="C20" i="7"/>
  <c r="C746" i="7"/>
  <c r="B2686" i="7"/>
  <c r="B85" i="7"/>
  <c r="B149" i="7"/>
  <c r="B2322" i="7"/>
  <c r="B2296" i="7"/>
  <c r="C149" i="7"/>
  <c r="C85" i="7"/>
  <c r="C2426" i="7"/>
  <c r="C2374" i="7"/>
  <c r="B2765" i="7"/>
  <c r="B2792" i="7" s="1"/>
  <c r="C2608" i="7"/>
  <c r="C2504" i="7"/>
  <c r="C2582" i="7"/>
  <c r="B2400" i="7"/>
  <c r="C1826" i="7"/>
  <c r="B2530" i="7"/>
  <c r="G148" i="7"/>
  <c r="F2581" i="7"/>
  <c r="H275" i="7" a="1"/>
  <c r="G1555" i="7"/>
  <c r="F276" i="7"/>
  <c r="F212" i="7"/>
  <c r="G2607" i="7"/>
  <c r="H474" i="7" a="1"/>
  <c r="G1915" i="7"/>
  <c r="F2295" i="7"/>
  <c r="G341" i="7"/>
  <c r="H2450" i="7" a="1"/>
  <c r="F2792" i="7"/>
  <c r="G2295" i="7"/>
  <c r="G2712" i="7"/>
  <c r="G212" i="7"/>
  <c r="F19" i="7"/>
  <c r="F148" i="7"/>
  <c r="F341" i="7"/>
  <c r="G1015" i="7"/>
  <c r="H2528" i="7" a="1"/>
  <c r="F2738" i="7"/>
  <c r="F476" i="7"/>
  <c r="H2372" i="7" a="1"/>
  <c r="G565" i="7"/>
  <c r="G1285" i="7"/>
  <c r="F2555" i="7"/>
  <c r="G406" i="7"/>
  <c r="G1375" i="7"/>
  <c r="G1105" i="7"/>
  <c r="G2503" i="7"/>
  <c r="G2399" i="7"/>
  <c r="H2554" i="7" a="1"/>
  <c r="F2607" i="7"/>
  <c r="G1825" i="7"/>
  <c r="G2659" i="7"/>
  <c r="H2476" i="7" a="1"/>
  <c r="G745" i="7"/>
  <c r="F2659" i="7"/>
  <c r="F2373" i="7"/>
  <c r="G2321" i="7"/>
  <c r="F2321" i="7"/>
  <c r="F2451" i="7"/>
  <c r="H340" i="7" a="1"/>
  <c r="H2346" i="7" a="1"/>
  <c r="G2425" i="7"/>
  <c r="G2347" i="7"/>
  <c r="F2347" i="7"/>
  <c r="G84" i="7"/>
  <c r="G835" i="7"/>
  <c r="H405" i="7" a="1"/>
  <c r="H2580" i="7" a="1"/>
  <c r="F406" i="7"/>
  <c r="G2581" i="7"/>
  <c r="G475" i="7"/>
  <c r="H2502" i="7" a="1"/>
  <c r="G2529" i="7"/>
  <c r="F2425" i="7"/>
  <c r="F2765" i="7"/>
  <c r="H83" i="7" a="1"/>
  <c r="H2738" i="7" a="1"/>
  <c r="H2632" i="7" a="1"/>
  <c r="G1465" i="7"/>
  <c r="F2503" i="7"/>
  <c r="F2529" i="7"/>
  <c r="F2633" i="7"/>
  <c r="H147" i="7" a="1"/>
  <c r="F84" i="7"/>
  <c r="H2294" i="7" a="1"/>
  <c r="H18" i="7" a="1"/>
  <c r="H2606" i="7" a="1"/>
  <c r="H2685" i="7" a="1"/>
  <c r="H2320" i="7" a="1"/>
  <c r="F2712" i="7"/>
  <c r="F2399" i="7"/>
  <c r="H2398" i="7" a="1"/>
  <c r="H211" i="7" a="1"/>
  <c r="G2477" i="7"/>
  <c r="G19" i="7"/>
  <c r="G925" i="7"/>
  <c r="G2451" i="7"/>
  <c r="G2633" i="7"/>
  <c r="G2373" i="7"/>
  <c r="F2477" i="7"/>
  <c r="G276" i="7"/>
  <c r="G2555" i="7"/>
  <c r="G1195" i="7"/>
  <c r="G1735" i="7"/>
  <c r="H2424" i="7" a="1"/>
  <c r="G655" i="7"/>
  <c r="G1645" i="7"/>
  <c r="H405" i="7" l="1"/>
  <c r="H2738" i="7"/>
  <c r="H211" i="7"/>
  <c r="H2476" i="7"/>
  <c r="H2450" i="7"/>
  <c r="H2554" i="7"/>
  <c r="H18" i="7"/>
  <c r="H2294" i="7"/>
  <c r="H275" i="7"/>
  <c r="H2632" i="7"/>
  <c r="H2320" i="7"/>
  <c r="H2372" i="7"/>
  <c r="H2606" i="7"/>
  <c r="H2346" i="7"/>
  <c r="H2502" i="7"/>
  <c r="H474" i="7"/>
  <c r="H147" i="7"/>
  <c r="H2398" i="7"/>
  <c r="H83" i="7"/>
  <c r="H340" i="7"/>
  <c r="H2685" i="7"/>
  <c r="H2424" i="7"/>
  <c r="H2528" i="7"/>
  <c r="H2580" i="7"/>
  <c r="B2323" i="7"/>
  <c r="B2297" i="7"/>
  <c r="B2349" i="7"/>
  <c r="B278" i="7"/>
  <c r="C1017" i="7"/>
  <c r="C1917" i="7"/>
  <c r="C2635" i="7"/>
  <c r="C214" i="7"/>
  <c r="B2505" i="7"/>
  <c r="C2661" i="7"/>
  <c r="C2323" i="7"/>
  <c r="C2297" i="7"/>
  <c r="B2713" i="7"/>
  <c r="B2661" i="7"/>
  <c r="C342" i="7"/>
  <c r="C407" i="7" s="1"/>
  <c r="C2713" i="7"/>
  <c r="C2557" i="7"/>
  <c r="B2609" i="7"/>
  <c r="B2635" i="7"/>
  <c r="C2007" i="7"/>
  <c r="C1467" i="7"/>
  <c r="B2401" i="7"/>
  <c r="C1557" i="7"/>
  <c r="B2479" i="7"/>
  <c r="C1737" i="7"/>
  <c r="C837" i="7"/>
  <c r="B2583" i="7"/>
  <c r="C1647" i="7"/>
  <c r="B21" i="7"/>
  <c r="C2097" i="7"/>
  <c r="C2188" i="7" s="1"/>
  <c r="C2609" i="7"/>
  <c r="C278" i="7"/>
  <c r="C2766" i="7"/>
  <c r="C2793" i="7" s="1"/>
  <c r="B2375" i="7"/>
  <c r="B342" i="7"/>
  <c r="B407" i="7" s="1"/>
  <c r="C2479" i="7"/>
  <c r="B478" i="7"/>
  <c r="C2583" i="7"/>
  <c r="C1287" i="7"/>
  <c r="B2557" i="7"/>
  <c r="C2531" i="7"/>
  <c r="C2453" i="7"/>
  <c r="B150" i="7"/>
  <c r="B86" i="7"/>
  <c r="B2687" i="7"/>
  <c r="C657" i="7"/>
  <c r="B2453" i="7"/>
  <c r="C1107" i="7"/>
  <c r="C2427" i="7"/>
  <c r="C747" i="7"/>
  <c r="B2427" i="7"/>
  <c r="C2401" i="7"/>
  <c r="C2687" i="7"/>
  <c r="B214" i="7"/>
  <c r="C21" i="7"/>
  <c r="C567" i="7"/>
  <c r="C477" i="7"/>
  <c r="C150" i="7"/>
  <c r="C86" i="7"/>
  <c r="C1377" i="7"/>
  <c r="C1197" i="7"/>
  <c r="B2766" i="7"/>
  <c r="B2793" i="7" s="1"/>
  <c r="C1827" i="7"/>
  <c r="C2505" i="7"/>
  <c r="C2349" i="7"/>
  <c r="C2375" i="7"/>
  <c r="C927" i="7"/>
  <c r="B2531" i="7"/>
  <c r="F2739" i="7"/>
  <c r="G2006" i="7"/>
  <c r="G1016" i="7"/>
  <c r="G1646" i="7"/>
  <c r="G1826" i="7"/>
  <c r="H2659" i="7" a="1"/>
  <c r="G2556" i="7"/>
  <c r="F2296" i="7"/>
  <c r="H84" i="7" a="1"/>
  <c r="F2556" i="7"/>
  <c r="F407" i="7"/>
  <c r="G836" i="7"/>
  <c r="G2322" i="7"/>
  <c r="F2504" i="7"/>
  <c r="G2296" i="7"/>
  <c r="H19" i="7" a="1"/>
  <c r="G2478" i="7"/>
  <c r="G277" i="7"/>
  <c r="H2295" i="7" a="1"/>
  <c r="F2348" i="7"/>
  <c r="G2504" i="7"/>
  <c r="G2582" i="7"/>
  <c r="F213" i="7"/>
  <c r="G2686" i="7"/>
  <c r="G2348" i="7"/>
  <c r="F2322" i="7"/>
  <c r="F2660" i="7"/>
  <c r="F477" i="7"/>
  <c r="F2793" i="7"/>
  <c r="F2400" i="7"/>
  <c r="G1106" i="7"/>
  <c r="H2765" i="7" a="1"/>
  <c r="H2477" i="7" a="1"/>
  <c r="G2634" i="7"/>
  <c r="G2400" i="7"/>
  <c r="F342" i="7"/>
  <c r="H212" i="7" a="1"/>
  <c r="H2373" i="7" a="1"/>
  <c r="G20" i="7"/>
  <c r="G656" i="7"/>
  <c r="G1196" i="7"/>
  <c r="F149" i="7"/>
  <c r="G476" i="7"/>
  <c r="F2452" i="7"/>
  <c r="F2582" i="7"/>
  <c r="G2660" i="7"/>
  <c r="G2530" i="7"/>
  <c r="H475" i="7" a="1"/>
  <c r="H2347" i="7" a="1"/>
  <c r="G85" i="7"/>
  <c r="F2608" i="7"/>
  <c r="G2766" i="7"/>
  <c r="H406" i="7" a="1"/>
  <c r="F2478" i="7"/>
  <c r="H2633" i="7" a="1"/>
  <c r="G1376" i="7"/>
  <c r="H2555" i="7" a="1"/>
  <c r="H2607" i="7" a="1"/>
  <c r="G2374" i="7"/>
  <c r="H2529" i="7" a="1"/>
  <c r="G149" i="7"/>
  <c r="G1916" i="7"/>
  <c r="F2634" i="7"/>
  <c r="G2452" i="7"/>
  <c r="G746" i="7"/>
  <c r="H276" i="7" a="1"/>
  <c r="G566" i="7"/>
  <c r="F2374" i="7"/>
  <c r="G926" i="7"/>
  <c r="G2097" i="7"/>
  <c r="F2766" i="7"/>
  <c r="F85" i="7"/>
  <c r="F277" i="7"/>
  <c r="G2188" i="7"/>
  <c r="F2530" i="7"/>
  <c r="G342" i="7"/>
  <c r="F20" i="7"/>
  <c r="F2426" i="7"/>
  <c r="H148" i="7" a="1"/>
  <c r="G1736" i="7"/>
  <c r="H2581" i="7" a="1"/>
  <c r="G2426" i="7"/>
  <c r="H2792" i="7" a="1"/>
  <c r="H2399" i="7" a="1"/>
  <c r="G2793" i="7"/>
  <c r="G1556" i="7"/>
  <c r="H2451" i="7" a="1"/>
  <c r="G1286" i="7"/>
  <c r="H2321" i="7" a="1"/>
  <c r="H2712" i="7" a="1"/>
  <c r="G2739" i="7"/>
  <c r="G213" i="7"/>
  <c r="H2425" i="7" a="1"/>
  <c r="G1466" i="7"/>
  <c r="G407" i="7"/>
  <c r="F2686" i="7"/>
  <c r="H341" i="7" a="1"/>
  <c r="G2608" i="7"/>
  <c r="H2503" i="7" a="1"/>
  <c r="H2792" i="7" l="1"/>
  <c r="H406" i="7"/>
  <c r="H341" i="7"/>
  <c r="H2581" i="7"/>
  <c r="H2425" i="7"/>
  <c r="H148" i="7"/>
  <c r="H2607" i="7"/>
  <c r="H212" i="7"/>
  <c r="H475" i="7"/>
  <c r="H84" i="7"/>
  <c r="H276" i="7"/>
  <c r="H2529" i="7"/>
  <c r="H2399" i="7"/>
  <c r="H2321" i="7"/>
  <c r="H2555" i="7"/>
  <c r="H2503" i="7"/>
  <c r="H2633" i="7"/>
  <c r="H2347" i="7"/>
  <c r="H2295" i="7"/>
  <c r="H2451" i="7"/>
  <c r="H19" i="7"/>
  <c r="H2477" i="7"/>
  <c r="H2765" i="7"/>
  <c r="H2373" i="7"/>
  <c r="H2659" i="7"/>
  <c r="H2712" i="7"/>
  <c r="C215" i="7"/>
  <c r="B479" i="7"/>
  <c r="C1828" i="7"/>
  <c r="C2584" i="7"/>
  <c r="B2740" i="7"/>
  <c r="C279" i="7"/>
  <c r="C2454" i="7"/>
  <c r="B2584" i="7"/>
  <c r="C343" i="7"/>
  <c r="C408" i="7" s="1"/>
  <c r="C2740" i="7"/>
  <c r="C2532" i="7"/>
  <c r="B2480" i="7"/>
  <c r="C2480" i="7"/>
  <c r="B2636" i="7"/>
  <c r="B2298" i="7"/>
  <c r="B2324" i="7"/>
  <c r="C151" i="7"/>
  <c r="C87" i="7"/>
  <c r="C1918" i="7"/>
  <c r="B279" i="7"/>
  <c r="C748" i="7"/>
  <c r="B22" i="7"/>
  <c r="C1108" i="7"/>
  <c r="C2714" i="7"/>
  <c r="C2506" i="7"/>
  <c r="B343" i="7"/>
  <c r="B408" i="7" s="1"/>
  <c r="C2376" i="7"/>
  <c r="C1288" i="7"/>
  <c r="C478" i="7"/>
  <c r="C568" i="7"/>
  <c r="C1738" i="7"/>
  <c r="B2506" i="7"/>
  <c r="C2098" i="7"/>
  <c r="C2189" i="7" s="1"/>
  <c r="C2662" i="7"/>
  <c r="B2376" i="7"/>
  <c r="C838" i="7"/>
  <c r="C2610" i="7"/>
  <c r="B2402" i="7"/>
  <c r="C928" i="7"/>
  <c r="B2428" i="7"/>
  <c r="B2688" i="7"/>
  <c r="B2350" i="7"/>
  <c r="C2558" i="7"/>
  <c r="B2532" i="7"/>
  <c r="C1558" i="7"/>
  <c r="C658" i="7"/>
  <c r="B151" i="7"/>
  <c r="B87" i="7"/>
  <c r="C2350" i="7"/>
  <c r="C1018" i="7"/>
  <c r="C2402" i="7"/>
  <c r="B2714" i="7"/>
  <c r="C2324" i="7"/>
  <c r="C2298" i="7"/>
  <c r="C2428" i="7"/>
  <c r="C1198" i="7"/>
  <c r="C1378" i="7"/>
  <c r="B2558" i="7"/>
  <c r="C1468" i="7"/>
  <c r="C22" i="7"/>
  <c r="B2454" i="7"/>
  <c r="B215" i="7"/>
  <c r="C2636" i="7"/>
  <c r="B2610" i="7"/>
  <c r="C1648" i="7"/>
  <c r="B2662" i="7"/>
  <c r="C2688" i="7"/>
  <c r="C2008" i="7"/>
  <c r="G1917" i="7"/>
  <c r="H2452" i="7" a="1"/>
  <c r="H2322" i="7" a="1"/>
  <c r="G747" i="7"/>
  <c r="H2504" i="7" a="1"/>
  <c r="F2635" i="7"/>
  <c r="G1377" i="7"/>
  <c r="F2401" i="7"/>
  <c r="G2713" i="7"/>
  <c r="G837" i="7"/>
  <c r="G86" i="7"/>
  <c r="H2608" i="7" a="1"/>
  <c r="F214" i="7"/>
  <c r="F86" i="7"/>
  <c r="H2582" i="7" a="1"/>
  <c r="F2557" i="7"/>
  <c r="G2583" i="7"/>
  <c r="F2609" i="7"/>
  <c r="H2348" i="7" a="1"/>
  <c r="F2427" i="7"/>
  <c r="F2297" i="7"/>
  <c r="H2660" i="7" a="1"/>
  <c r="G2427" i="7"/>
  <c r="H2530" i="7" a="1"/>
  <c r="H20" i="7" a="1"/>
  <c r="G343" i="7"/>
  <c r="H2400" i="7" a="1"/>
  <c r="F343" i="7"/>
  <c r="G1467" i="7"/>
  <c r="F2453" i="7"/>
  <c r="F2661" i="7"/>
  <c r="G214" i="7"/>
  <c r="F21" i="7"/>
  <c r="H2793" i="7" a="1"/>
  <c r="F2531" i="7"/>
  <c r="G477" i="7"/>
  <c r="F2323" i="7"/>
  <c r="G1287" i="7"/>
  <c r="H149" i="7" a="1"/>
  <c r="H85" i="7" a="1"/>
  <c r="F278" i="7"/>
  <c r="F2713" i="7"/>
  <c r="G927" i="7"/>
  <c r="H2739" i="7" a="1"/>
  <c r="F150" i="7"/>
  <c r="H342" i="7" a="1"/>
  <c r="G2375" i="7"/>
  <c r="G2609" i="7"/>
  <c r="G1107" i="7"/>
  <c r="G2297" i="7"/>
  <c r="G408" i="7"/>
  <c r="H2556" i="7" a="1"/>
  <c r="F478" i="7"/>
  <c r="G2349" i="7"/>
  <c r="G657" i="7"/>
  <c r="F2583" i="7"/>
  <c r="H2634" i="7" a="1"/>
  <c r="H2478" i="7" a="1"/>
  <c r="G2007" i="7"/>
  <c r="G2401" i="7"/>
  <c r="G2189" i="7"/>
  <c r="H2766" i="7" a="1"/>
  <c r="G2323" i="7"/>
  <c r="G150" i="7"/>
  <c r="F2349" i="7"/>
  <c r="G21" i="7"/>
  <c r="H213" i="7" a="1"/>
  <c r="F408" i="7"/>
  <c r="G1737" i="7"/>
  <c r="H2426" i="7" a="1"/>
  <c r="H2374" i="7" a="1"/>
  <c r="G2635" i="7"/>
  <c r="H476" i="7" a="1"/>
  <c r="G2098" i="7"/>
  <c r="F2687" i="7"/>
  <c r="G1827" i="7"/>
  <c r="G2453" i="7"/>
  <c r="G2479" i="7"/>
  <c r="G1557" i="7"/>
  <c r="H407" i="7" a="1"/>
  <c r="G2505" i="7"/>
  <c r="G1017" i="7"/>
  <c r="G1647" i="7"/>
  <c r="G567" i="7"/>
  <c r="G278" i="7"/>
  <c r="G2687" i="7"/>
  <c r="F2375" i="7"/>
  <c r="H277" i="7" a="1"/>
  <c r="G2661" i="7"/>
  <c r="G1197" i="7"/>
  <c r="F2505" i="7"/>
  <c r="G2557" i="7"/>
  <c r="G2531" i="7"/>
  <c r="H2686" i="7" a="1"/>
  <c r="F2479" i="7"/>
  <c r="H2296" i="7" a="1"/>
  <c r="H2793" i="7" l="1"/>
  <c r="H407" i="7"/>
  <c r="H2400" i="7"/>
  <c r="H213" i="7"/>
  <c r="H2634" i="7"/>
  <c r="H2608" i="7"/>
  <c r="H2348" i="7"/>
  <c r="H2452" i="7"/>
  <c r="H2426" i="7"/>
  <c r="H342" i="7"/>
  <c r="H2766" i="7"/>
  <c r="H277" i="7"/>
  <c r="H2530" i="7"/>
  <c r="H2374" i="7"/>
  <c r="H2556" i="7"/>
  <c r="H2582" i="7"/>
  <c r="H20" i="7"/>
  <c r="H2478" i="7"/>
  <c r="H2739" i="7"/>
  <c r="H2322" i="7"/>
  <c r="H149" i="7"/>
  <c r="H2296" i="7"/>
  <c r="H476" i="7"/>
  <c r="H2504" i="7"/>
  <c r="H2686" i="7"/>
  <c r="H85" i="7"/>
  <c r="H2660" i="7"/>
  <c r="C1739" i="7"/>
  <c r="C23" i="7"/>
  <c r="C1199" i="7"/>
  <c r="C344" i="7"/>
  <c r="C409" i="7" s="1"/>
  <c r="B2715" i="7"/>
  <c r="C479" i="7"/>
  <c r="C569" i="7"/>
  <c r="C839" i="7"/>
  <c r="B2351" i="7"/>
  <c r="B2611" i="7"/>
  <c r="B280" i="7"/>
  <c r="B2585" i="7"/>
  <c r="C2377" i="7"/>
  <c r="C1649" i="7"/>
  <c r="C1379" i="7"/>
  <c r="C2559" i="7"/>
  <c r="C1919" i="7"/>
  <c r="B2481" i="7"/>
  <c r="C2351" i="7"/>
  <c r="B2559" i="7"/>
  <c r="B2455" i="7"/>
  <c r="B2533" i="7"/>
  <c r="C2741" i="7"/>
  <c r="B344" i="7"/>
  <c r="B409" i="7" s="1"/>
  <c r="B2299" i="7"/>
  <c r="B2325" i="7"/>
  <c r="C2481" i="7"/>
  <c r="C1469" i="7"/>
  <c r="B2741" i="7"/>
  <c r="C2403" i="7"/>
  <c r="B2663" i="7"/>
  <c r="C1289" i="7"/>
  <c r="C2585" i="7"/>
  <c r="B23" i="7"/>
  <c r="B2637" i="7"/>
  <c r="B2403" i="7"/>
  <c r="C2009" i="7"/>
  <c r="C2767" i="7"/>
  <c r="C2794" i="7" s="1"/>
  <c r="B216" i="7"/>
  <c r="C1019" i="7"/>
  <c r="C1829" i="7"/>
  <c r="C2429" i="7"/>
  <c r="B2429" i="7"/>
  <c r="C152" i="7"/>
  <c r="C88" i="7"/>
  <c r="C2507" i="7"/>
  <c r="B2767" i="7"/>
  <c r="B2794" i="7" s="1"/>
  <c r="C280" i="7"/>
  <c r="C2715" i="7"/>
  <c r="C2663" i="7"/>
  <c r="C1559" i="7"/>
  <c r="C2455" i="7"/>
  <c r="C1109" i="7"/>
  <c r="C749" i="7"/>
  <c r="B2377" i="7"/>
  <c r="C2689" i="7"/>
  <c r="C659" i="7"/>
  <c r="C2533" i="7"/>
  <c r="C216" i="7"/>
  <c r="C929" i="7"/>
  <c r="C2099" i="7"/>
  <c r="C2190" i="7" s="1"/>
  <c r="B152" i="7"/>
  <c r="B88" i="7"/>
  <c r="C2299" i="7"/>
  <c r="C2325" i="7"/>
  <c r="B2507" i="7"/>
  <c r="C2611" i="7"/>
  <c r="B480" i="7"/>
  <c r="B2689" i="7"/>
  <c r="C2637" i="7"/>
  <c r="G2298" i="7"/>
  <c r="F2610" i="7"/>
  <c r="F215" i="7"/>
  <c r="H2453" i="7" a="1"/>
  <c r="F2636" i="7"/>
  <c r="H2297" i="7" a="1"/>
  <c r="F87" i="7"/>
  <c r="G478" i="7"/>
  <c r="G409" i="7"/>
  <c r="F151" i="7"/>
  <c r="G1738" i="7"/>
  <c r="H2687" i="7" a="1"/>
  <c r="H150" i="7" a="1"/>
  <c r="G2190" i="7"/>
  <c r="G748" i="7"/>
  <c r="F344" i="7"/>
  <c r="G215" i="7"/>
  <c r="G2480" i="7"/>
  <c r="H2557" i="7" a="1"/>
  <c r="G2532" i="7"/>
  <c r="G1198" i="7"/>
  <c r="F2324" i="7"/>
  <c r="H2661" i="7" a="1"/>
  <c r="F2584" i="7"/>
  <c r="H343" i="7" a="1"/>
  <c r="H2583" i="7" a="1"/>
  <c r="F479" i="7"/>
  <c r="G2324" i="7"/>
  <c r="H2323" i="7" a="1"/>
  <c r="H2609" i="7" a="1"/>
  <c r="G1108" i="7"/>
  <c r="F2794" i="7"/>
  <c r="G1288" i="7"/>
  <c r="G1018" i="7"/>
  <c r="H2401" i="7" a="1"/>
  <c r="F2298" i="7"/>
  <c r="G2402" i="7"/>
  <c r="F2376" i="7"/>
  <c r="F2558" i="7"/>
  <c r="H214" i="7" a="1"/>
  <c r="G2584" i="7"/>
  <c r="G2376" i="7"/>
  <c r="H408" i="7" a="1"/>
  <c r="H86" i="7" a="1"/>
  <c r="G2794" i="7"/>
  <c r="G1468" i="7"/>
  <c r="G1558" i="7"/>
  <c r="G2350" i="7"/>
  <c r="H2349" i="7" a="1"/>
  <c r="F2532" i="7"/>
  <c r="G2506" i="7"/>
  <c r="G2454" i="7"/>
  <c r="G1828" i="7"/>
  <c r="G2767" i="7"/>
  <c r="G279" i="7"/>
  <c r="F2767" i="7"/>
  <c r="G87" i="7"/>
  <c r="G838" i="7"/>
  <c r="F2662" i="7"/>
  <c r="H21" i="7" a="1"/>
  <c r="G1648" i="7"/>
  <c r="F409" i="7"/>
  <c r="F2506" i="7"/>
  <c r="F22" i="7"/>
  <c r="F279" i="7"/>
  <c r="G658" i="7"/>
  <c r="G2740" i="7"/>
  <c r="F2402" i="7"/>
  <c r="H2713" i="7" a="1"/>
  <c r="H2531" i="7" a="1"/>
  <c r="G1378" i="7"/>
  <c r="H2479" i="7" a="1"/>
  <c r="G22" i="7"/>
  <c r="H2635" i="7" a="1"/>
  <c r="F2688" i="7"/>
  <c r="H278" i="7" a="1"/>
  <c r="G928" i="7"/>
  <c r="G151" i="7"/>
  <c r="G2558" i="7"/>
  <c r="H2505" i="7" a="1"/>
  <c r="H477" i="7" a="1"/>
  <c r="F2350" i="7"/>
  <c r="H2427" i="7" a="1"/>
  <c r="F2454" i="7"/>
  <c r="F2480" i="7"/>
  <c r="G2008" i="7"/>
  <c r="G2099" i="7"/>
  <c r="F2428" i="7"/>
  <c r="F2714" i="7"/>
  <c r="G2636" i="7"/>
  <c r="G344" i="7"/>
  <c r="G2428" i="7"/>
  <c r="F2740" i="7"/>
  <c r="G2714" i="7"/>
  <c r="G568" i="7"/>
  <c r="G2610" i="7"/>
  <c r="H2375" i="7" a="1"/>
  <c r="G1918" i="7"/>
  <c r="G2688" i="7"/>
  <c r="G2662" i="7"/>
  <c r="H408" i="7" l="1"/>
  <c r="H2713" i="7"/>
  <c r="H2375" i="7"/>
  <c r="H2479" i="7"/>
  <c r="H2609" i="7"/>
  <c r="H21" i="7"/>
  <c r="H2583" i="7"/>
  <c r="H2531" i="7"/>
  <c r="H2297" i="7"/>
  <c r="H477" i="7"/>
  <c r="H2661" i="7"/>
  <c r="H2505" i="7"/>
  <c r="H2635" i="7"/>
  <c r="H150" i="7"/>
  <c r="H2453" i="7"/>
  <c r="H2349" i="7"/>
  <c r="H214" i="7"/>
  <c r="H2427" i="7"/>
  <c r="H343" i="7"/>
  <c r="H278" i="7"/>
  <c r="H2557" i="7"/>
  <c r="H2401" i="7"/>
  <c r="H86" i="7"/>
  <c r="H2323" i="7"/>
  <c r="H2687" i="7"/>
  <c r="C2378" i="7"/>
  <c r="C24" i="7"/>
  <c r="C2508" i="7"/>
  <c r="B2508" i="7"/>
  <c r="C570" i="7"/>
  <c r="C480" i="7"/>
  <c r="B481" i="7"/>
  <c r="C2456" i="7"/>
  <c r="B2638" i="7"/>
  <c r="C750" i="7"/>
  <c r="C2742" i="7"/>
  <c r="C153" i="7"/>
  <c r="C89" i="7"/>
  <c r="B2430" i="7"/>
  <c r="B2586" i="7"/>
  <c r="C930" i="7"/>
  <c r="C1290" i="7"/>
  <c r="C2352" i="7"/>
  <c r="C2716" i="7"/>
  <c r="C2482" i="7"/>
  <c r="C217" i="7"/>
  <c r="C1110" i="7"/>
  <c r="C1380" i="7"/>
  <c r="C1560" i="7"/>
  <c r="C2768" i="7"/>
  <c r="C2795" i="7" s="1"/>
  <c r="C660" i="7"/>
  <c r="C1020" i="7"/>
  <c r="C345" i="7"/>
  <c r="C410" i="7" s="1"/>
  <c r="B2690" i="7"/>
  <c r="C1470" i="7"/>
  <c r="C1650" i="7"/>
  <c r="B345" i="7"/>
  <c r="B410" i="7" s="1"/>
  <c r="C2300" i="7"/>
  <c r="C2326" i="7"/>
  <c r="B2404" i="7"/>
  <c r="B281" i="7"/>
  <c r="B24" i="7"/>
  <c r="C1740" i="7"/>
  <c r="C1830" i="7"/>
  <c r="B153" i="7"/>
  <c r="B89" i="7"/>
  <c r="C2560" i="7"/>
  <c r="C2404" i="7"/>
  <c r="B2742" i="7"/>
  <c r="C2638" i="7"/>
  <c r="B217" i="7"/>
  <c r="C840" i="7"/>
  <c r="C2534" i="7"/>
  <c r="B2768" i="7"/>
  <c r="B2795" i="7" s="1"/>
  <c r="B2326" i="7"/>
  <c r="B2300" i="7"/>
  <c r="B2482" i="7"/>
  <c r="C2010" i="7"/>
  <c r="B2378" i="7"/>
  <c r="B2716" i="7"/>
  <c r="B2456" i="7"/>
  <c r="B2664" i="7"/>
  <c r="B2560" i="7"/>
  <c r="C281" i="7"/>
  <c r="C2430" i="7"/>
  <c r="B2352" i="7"/>
  <c r="C2690" i="7"/>
  <c r="C2664" i="7"/>
  <c r="B2534" i="7"/>
  <c r="C1200" i="7"/>
  <c r="C1920" i="7"/>
  <c r="C2100" i="7"/>
  <c r="C2191" i="7" s="1"/>
  <c r="C2612" i="7"/>
  <c r="C2586" i="7"/>
  <c r="B2612" i="7"/>
  <c r="G345" i="7"/>
  <c r="H22" i="7" a="1"/>
  <c r="F2533" i="7"/>
  <c r="F280" i="7"/>
  <c r="G569" i="7"/>
  <c r="G1109" i="7"/>
  <c r="G1469" i="7"/>
  <c r="G88" i="7"/>
  <c r="F345" i="7"/>
  <c r="H2376" i="7" a="1"/>
  <c r="F2351" i="7"/>
  <c r="H344" i="7" a="1"/>
  <c r="G2768" i="7"/>
  <c r="G2741" i="7"/>
  <c r="H2740" i="7" a="1"/>
  <c r="H215" i="7" a="1"/>
  <c r="H2402" i="7" a="1"/>
  <c r="H2767" i="7" a="1"/>
  <c r="F216" i="7"/>
  <c r="G152" i="7"/>
  <c r="G1649" i="7"/>
  <c r="H409" i="7" a="1"/>
  <c r="H478" i="7" a="1"/>
  <c r="G1559" i="7"/>
  <c r="F2611" i="7"/>
  <c r="G1829" i="7"/>
  <c r="H87" i="7" a="1"/>
  <c r="F480" i="7"/>
  <c r="G2715" i="7"/>
  <c r="H2636" i="7" a="1"/>
  <c r="F2741" i="7"/>
  <c r="G2403" i="7"/>
  <c r="F2507" i="7"/>
  <c r="H2662" i="7" a="1"/>
  <c r="H2506" i="7" a="1"/>
  <c r="G2325" i="7"/>
  <c r="G2481" i="7"/>
  <c r="G2100" i="7"/>
  <c r="G479" i="7"/>
  <c r="F2715" i="7"/>
  <c r="F2585" i="7"/>
  <c r="G2637" i="7"/>
  <c r="H2794" i="7" a="1"/>
  <c r="F88" i="7"/>
  <c r="H151" i="7" a="1"/>
  <c r="G659" i="7"/>
  <c r="F2795" i="7"/>
  <c r="G2663" i="7"/>
  <c r="G2377" i="7"/>
  <c r="F23" i="7"/>
  <c r="G1199" i="7"/>
  <c r="G2351" i="7"/>
  <c r="G216" i="7"/>
  <c r="F2637" i="7"/>
  <c r="G2689" i="7"/>
  <c r="G929" i="7"/>
  <c r="G2299" i="7"/>
  <c r="G1019" i="7"/>
  <c r="G2533" i="7"/>
  <c r="F2429" i="7"/>
  <c r="F2325" i="7"/>
  <c r="G23" i="7"/>
  <c r="F152" i="7"/>
  <c r="F2768" i="7"/>
  <c r="G2585" i="7"/>
  <c r="G2429" i="7"/>
  <c r="F2299" i="7"/>
  <c r="H2298" i="7" a="1"/>
  <c r="G839" i="7"/>
  <c r="H2610" i="7" a="1"/>
  <c r="G2795" i="7"/>
  <c r="G749" i="7"/>
  <c r="F2455" i="7"/>
  <c r="G1379" i="7"/>
  <c r="H279" i="7" a="1"/>
  <c r="H2558" i="7" a="1"/>
  <c r="H2480" i="7" a="1"/>
  <c r="H2714" i="7" a="1"/>
  <c r="F2559" i="7"/>
  <c r="H2532" i="7" a="1"/>
  <c r="G2507" i="7"/>
  <c r="F2377" i="7"/>
  <c r="G2455" i="7"/>
  <c r="G2191" i="7"/>
  <c r="H2350" i="7" a="1"/>
  <c r="G2611" i="7"/>
  <c r="F2663" i="7"/>
  <c r="G1289" i="7"/>
  <c r="H2584" i="7" a="1"/>
  <c r="G1739" i="7"/>
  <c r="G1919" i="7"/>
  <c r="H2428" i="7" a="1"/>
  <c r="G280" i="7"/>
  <c r="F410" i="7"/>
  <c r="H2454" i="7" a="1"/>
  <c r="F2481" i="7"/>
  <c r="G2009" i="7"/>
  <c r="F2403" i="7"/>
  <c r="H2688" i="7" a="1"/>
  <c r="G410" i="7"/>
  <c r="G2559" i="7"/>
  <c r="F2689" i="7"/>
  <c r="H2324" i="7" a="1"/>
  <c r="H2794" i="7" l="1"/>
  <c r="H409" i="7"/>
  <c r="H2506" i="7"/>
  <c r="H2402" i="7"/>
  <c r="H2662" i="7"/>
  <c r="H279" i="7"/>
  <c r="H22" i="7"/>
  <c r="H2324" i="7"/>
  <c r="H344" i="7"/>
  <c r="H2350" i="7"/>
  <c r="H215" i="7"/>
  <c r="H2610" i="7"/>
  <c r="H2376" i="7"/>
  <c r="H2558" i="7"/>
  <c r="H2428" i="7"/>
  <c r="H2688" i="7"/>
  <c r="H2767" i="7"/>
  <c r="H2532" i="7"/>
  <c r="H2636" i="7"/>
  <c r="H2480" i="7"/>
  <c r="H151" i="7"/>
  <c r="H2740" i="7"/>
  <c r="H2584" i="7"/>
  <c r="H2298" i="7"/>
  <c r="H478" i="7"/>
  <c r="H2454" i="7"/>
  <c r="H2714" i="7"/>
  <c r="H87" i="7"/>
  <c r="C841" i="7"/>
  <c r="C751" i="7"/>
  <c r="C2379" i="7"/>
  <c r="B2457" i="7"/>
  <c r="B2665" i="7"/>
  <c r="C661" i="7"/>
  <c r="B2639" i="7"/>
  <c r="C2011" i="7"/>
  <c r="C2717" i="7"/>
  <c r="B2587" i="7"/>
  <c r="B2405" i="7"/>
  <c r="B25" i="7"/>
  <c r="C1021" i="7"/>
  <c r="C2483" i="7"/>
  <c r="C2613" i="7"/>
  <c r="C1291" i="7"/>
  <c r="B2379" i="7"/>
  <c r="C2665" i="7"/>
  <c r="B154" i="7"/>
  <c r="B90" i="7"/>
  <c r="B346" i="7"/>
  <c r="B411" i="7" s="1"/>
  <c r="C2509" i="7"/>
  <c r="C2769" i="7"/>
  <c r="C2796" i="7" s="1"/>
  <c r="B482" i="7"/>
  <c r="B2691" i="7"/>
  <c r="C2101" i="7"/>
  <c r="C2192" i="7" s="1"/>
  <c r="C2561" i="7"/>
  <c r="B218" i="7"/>
  <c r="C25" i="7"/>
  <c r="C1741" i="7"/>
  <c r="C1111" i="7"/>
  <c r="C1471" i="7"/>
  <c r="C2743" i="7"/>
  <c r="B2613" i="7"/>
  <c r="C571" i="7"/>
  <c r="C481" i="7"/>
  <c r="C2639" i="7"/>
  <c r="B2431" i="7"/>
  <c r="C931" i="7"/>
  <c r="B2769" i="7"/>
  <c r="B2796" i="7" s="1"/>
  <c r="C1561" i="7"/>
  <c r="C2405" i="7"/>
  <c r="B2327" i="7"/>
  <c r="B2301" i="7"/>
  <c r="C2431" i="7"/>
  <c r="C2353" i="7"/>
  <c r="C1201" i="7"/>
  <c r="C2691" i="7"/>
  <c r="C346" i="7"/>
  <c r="C411" i="7" s="1"/>
  <c r="B2743" i="7"/>
  <c r="B2353" i="7"/>
  <c r="B282" i="7"/>
  <c r="C2587" i="7"/>
  <c r="C2327" i="7"/>
  <c r="C2301" i="7"/>
  <c r="B2717" i="7"/>
  <c r="C282" i="7"/>
  <c r="C1381" i="7"/>
  <c r="C154" i="7"/>
  <c r="C90" i="7"/>
  <c r="B2535" i="7"/>
  <c r="C1921" i="7"/>
  <c r="C2457" i="7"/>
  <c r="B2509" i="7"/>
  <c r="C1831" i="7"/>
  <c r="C1651" i="7"/>
  <c r="C218" i="7"/>
  <c r="C2535" i="7"/>
  <c r="B2561" i="7"/>
  <c r="B2483" i="7"/>
  <c r="F2664" i="7"/>
  <c r="H2455" i="7" a="1"/>
  <c r="G2300" i="7"/>
  <c r="F2352" i="7"/>
  <c r="G153" i="7"/>
  <c r="F2690" i="7"/>
  <c r="F89" i="7"/>
  <c r="G2101" i="7"/>
  <c r="G24" i="7"/>
  <c r="G281" i="7"/>
  <c r="F411" i="7"/>
  <c r="H2585" i="7" a="1"/>
  <c r="F2456" i="7"/>
  <c r="H2481" i="7" a="1"/>
  <c r="F2638" i="7"/>
  <c r="H2377" i="7" a="1"/>
  <c r="G660" i="7"/>
  <c r="G930" i="7"/>
  <c r="G2326" i="7"/>
  <c r="F2508" i="7"/>
  <c r="G2456" i="7"/>
  <c r="G2192" i="7"/>
  <c r="G2612" i="7"/>
  <c r="H2715" i="7" a="1"/>
  <c r="H280" i="7" a="1"/>
  <c r="G1110" i="7"/>
  <c r="G2352" i="7"/>
  <c r="G2508" i="7"/>
  <c r="G2742" i="7"/>
  <c r="G411" i="7"/>
  <c r="H88" i="7" a="1"/>
  <c r="G570" i="7"/>
  <c r="G2534" i="7"/>
  <c r="G1200" i="7"/>
  <c r="G1650" i="7"/>
  <c r="H410" i="7" a="1"/>
  <c r="H2663" i="7" a="1"/>
  <c r="H216" i="7" a="1"/>
  <c r="G750" i="7"/>
  <c r="F2430" i="7"/>
  <c r="H2325" i="7" a="1"/>
  <c r="G2482" i="7"/>
  <c r="F2378" i="7"/>
  <c r="G89" i="7"/>
  <c r="H152" i="7" a="1"/>
  <c r="G1920" i="7"/>
  <c r="G1020" i="7"/>
  <c r="F2482" i="7"/>
  <c r="H2299" i="7" a="1"/>
  <c r="F2769" i="7"/>
  <c r="H2507" i="7" a="1"/>
  <c r="H2611" i="7" a="1"/>
  <c r="G2378" i="7"/>
  <c r="H2403" i="7" a="1"/>
  <c r="F2404" i="7"/>
  <c r="G480" i="7"/>
  <c r="H2741" i="7" a="1"/>
  <c r="G840" i="7"/>
  <c r="H2533" i="7" a="1"/>
  <c r="F2586" i="7"/>
  <c r="F2612" i="7"/>
  <c r="F2796" i="7"/>
  <c r="G1830" i="7"/>
  <c r="G2769" i="7"/>
  <c r="H2429" i="7" a="1"/>
  <c r="G2430" i="7"/>
  <c r="F153" i="7"/>
  <c r="F217" i="7"/>
  <c r="H2768" i="7" a="1"/>
  <c r="G346" i="7"/>
  <c r="H2689" i="7" a="1"/>
  <c r="G2664" i="7"/>
  <c r="H2795" i="7" a="1"/>
  <c r="H2351" i="7" a="1"/>
  <c r="F2326" i="7"/>
  <c r="F2742" i="7"/>
  <c r="G1290" i="7"/>
  <c r="F2300" i="7"/>
  <c r="G1560" i="7"/>
  <c r="H2637" i="7" a="1"/>
  <c r="F24" i="7"/>
  <c r="G2796" i="7"/>
  <c r="F281" i="7"/>
  <c r="G2586" i="7"/>
  <c r="F2534" i="7"/>
  <c r="G2010" i="7"/>
  <c r="G2560" i="7"/>
  <c r="H479" i="7" a="1"/>
  <c r="G1470" i="7"/>
  <c r="G2716" i="7"/>
  <c r="G217" i="7"/>
  <c r="H2559" i="7" a="1"/>
  <c r="H345" i="7" a="1"/>
  <c r="G2690" i="7"/>
  <c r="F2560" i="7"/>
  <c r="F346" i="7"/>
  <c r="G1380" i="7"/>
  <c r="F481" i="7"/>
  <c r="G2638" i="7"/>
  <c r="G2404" i="7"/>
  <c r="H23" i="7" a="1"/>
  <c r="G1740" i="7"/>
  <c r="F2716" i="7"/>
  <c r="H2795" i="7" l="1"/>
  <c r="H410" i="7"/>
  <c r="H2325" i="7"/>
  <c r="H2507" i="7"/>
  <c r="H216" i="7"/>
  <c r="H23" i="7"/>
  <c r="H280" i="7"/>
  <c r="H479" i="7"/>
  <c r="H2585" i="7"/>
  <c r="H2377" i="7"/>
  <c r="H2455" i="7"/>
  <c r="H152" i="7"/>
  <c r="H2403" i="7"/>
  <c r="H2559" i="7"/>
  <c r="H2351" i="7"/>
  <c r="H2611" i="7"/>
  <c r="H345" i="7"/>
  <c r="H2741" i="7"/>
  <c r="H2768" i="7"/>
  <c r="H88" i="7"/>
  <c r="H2637" i="7"/>
  <c r="H2663" i="7"/>
  <c r="H2299" i="7"/>
  <c r="H2715" i="7"/>
  <c r="H2429" i="7"/>
  <c r="H2533" i="7"/>
  <c r="H2689" i="7"/>
  <c r="H2481" i="7"/>
  <c r="B483" i="7"/>
  <c r="C1382" i="7"/>
  <c r="B2588" i="7"/>
  <c r="B2562" i="7"/>
  <c r="C2718" i="7"/>
  <c r="B2302" i="7"/>
  <c r="B2328" i="7"/>
  <c r="C1022" i="7"/>
  <c r="C662" i="7"/>
  <c r="C1202" i="7"/>
  <c r="C2588" i="7"/>
  <c r="C2510" i="7"/>
  <c r="C2562" i="7"/>
  <c r="B2536" i="7"/>
  <c r="B2380" i="7"/>
  <c r="B2354" i="7"/>
  <c r="C2692" i="7"/>
  <c r="B2614" i="7"/>
  <c r="C752" i="7"/>
  <c r="C155" i="7"/>
  <c r="C91" i="7"/>
  <c r="C2328" i="7"/>
  <c r="C2302" i="7"/>
  <c r="C1292" i="7"/>
  <c r="C2432" i="7"/>
  <c r="B2640" i="7"/>
  <c r="C1832" i="7"/>
  <c r="C2536" i="7"/>
  <c r="B2406" i="7"/>
  <c r="C1112" i="7"/>
  <c r="B2692" i="7"/>
  <c r="B2718" i="7"/>
  <c r="C2744" i="7"/>
  <c r="C932" i="7"/>
  <c r="C2102" i="7"/>
  <c r="C2193" i="7" s="1"/>
  <c r="B2484" i="7"/>
  <c r="C219" i="7"/>
  <c r="B2770" i="7"/>
  <c r="B2797" i="7" s="1"/>
  <c r="C2380" i="7"/>
  <c r="C2770" i="7"/>
  <c r="C2797" i="7" s="1"/>
  <c r="C283" i="7"/>
  <c r="C2484" i="7"/>
  <c r="C2354" i="7"/>
  <c r="C2614" i="7"/>
  <c r="C1562" i="7"/>
  <c r="B2458" i="7"/>
  <c r="C2666" i="7"/>
  <c r="C26" i="7"/>
  <c r="B2510" i="7"/>
  <c r="C1742" i="7"/>
  <c r="C2012" i="7"/>
  <c r="C1472" i="7"/>
  <c r="C1652" i="7"/>
  <c r="B283" i="7"/>
  <c r="B155" i="7"/>
  <c r="B91" i="7"/>
  <c r="C2458" i="7"/>
  <c r="C572" i="7"/>
  <c r="C482" i="7"/>
  <c r="B219" i="7"/>
  <c r="C2406" i="7"/>
  <c r="C347" i="7"/>
  <c r="C412" i="7" s="1"/>
  <c r="B347" i="7"/>
  <c r="B412" i="7" s="1"/>
  <c r="C2640" i="7"/>
  <c r="B2432" i="7"/>
  <c r="B2666" i="7"/>
  <c r="B26" i="7"/>
  <c r="C1922" i="7"/>
  <c r="B2744" i="7"/>
  <c r="C842" i="7"/>
  <c r="G931" i="7"/>
  <c r="G1921" i="7"/>
  <c r="G2483" i="7"/>
  <c r="G1381" i="7"/>
  <c r="G2327" i="7"/>
  <c r="G2587" i="7"/>
  <c r="H2664" i="7" a="1"/>
  <c r="G2639" i="7"/>
  <c r="F2691" i="7"/>
  <c r="G1111" i="7"/>
  <c r="G571" i="7"/>
  <c r="G1561" i="7"/>
  <c r="G2665" i="7"/>
  <c r="H2378" i="7" a="1"/>
  <c r="G1291" i="7"/>
  <c r="H480" i="7" a="1"/>
  <c r="H2430" i="7" a="1"/>
  <c r="G25" i="7"/>
  <c r="G2509" i="7"/>
  <c r="G2717" i="7"/>
  <c r="G1651" i="7"/>
  <c r="H2326" i="7" a="1"/>
  <c r="F2797" i="7"/>
  <c r="G154" i="7"/>
  <c r="G2431" i="7"/>
  <c r="G2561" i="7"/>
  <c r="G218" i="7"/>
  <c r="F154" i="7"/>
  <c r="G1471" i="7"/>
  <c r="G751" i="7"/>
  <c r="H2716" i="7" a="1"/>
  <c r="F282" i="7"/>
  <c r="G2379" i="7"/>
  <c r="F2535" i="7"/>
  <c r="H89" i="7" a="1"/>
  <c r="G2405" i="7"/>
  <c r="F2717" i="7"/>
  <c r="H2586" i="7" a="1"/>
  <c r="F412" i="7"/>
  <c r="G2011" i="7"/>
  <c r="F218" i="7"/>
  <c r="H2508" i="7" a="1"/>
  <c r="G2770" i="7"/>
  <c r="G282" i="7"/>
  <c r="H2638" i="7" a="1"/>
  <c r="H2769" i="7" a="1"/>
  <c r="F2665" i="7"/>
  <c r="G1021" i="7"/>
  <c r="F2483" i="7"/>
  <c r="H2482" i="7" a="1"/>
  <c r="F2353" i="7"/>
  <c r="G1201" i="7"/>
  <c r="F2301" i="7"/>
  <c r="G2691" i="7"/>
  <c r="F2379" i="7"/>
  <c r="G481" i="7"/>
  <c r="H2352" i="7" a="1"/>
  <c r="F2770" i="7"/>
  <c r="G2457" i="7"/>
  <c r="H2796" i="7" a="1"/>
  <c r="H2456" i="7" a="1"/>
  <c r="H2612" i="7" a="1"/>
  <c r="G90" i="7"/>
  <c r="F90" i="7"/>
  <c r="F482" i="7"/>
  <c r="G2797" i="7"/>
  <c r="G347" i="7"/>
  <c r="F2743" i="7"/>
  <c r="F2405" i="7"/>
  <c r="G2301" i="7"/>
  <c r="G2743" i="7"/>
  <c r="F2509" i="7"/>
  <c r="F25" i="7"/>
  <c r="H2534" i="7" a="1"/>
  <c r="G661" i="7"/>
  <c r="H2742" i="7" a="1"/>
  <c r="G2102" i="7"/>
  <c r="H2560" i="7" a="1"/>
  <c r="H411" i="7" a="1"/>
  <c r="H281" i="7" a="1"/>
  <c r="H2690" i="7" a="1"/>
  <c r="G412" i="7"/>
  <c r="G1741" i="7"/>
  <c r="F2613" i="7"/>
  <c r="H153" i="7" a="1"/>
  <c r="G2193" i="7"/>
  <c r="G2613" i="7"/>
  <c r="H346" i="7" a="1"/>
  <c r="F347" i="7"/>
  <c r="F2561" i="7"/>
  <c r="H24" i="7" a="1"/>
  <c r="F2327" i="7"/>
  <c r="H2404" i="7" a="1"/>
  <c r="F2587" i="7"/>
  <c r="H2300" i="7" a="1"/>
  <c r="G2353" i="7"/>
  <c r="G2535" i="7"/>
  <c r="G841" i="7"/>
  <c r="F2457" i="7"/>
  <c r="F2639" i="7"/>
  <c r="F2431" i="7"/>
  <c r="H217" i="7" a="1"/>
  <c r="G1831" i="7"/>
  <c r="H2796" i="7" l="1"/>
  <c r="H411" i="7"/>
  <c r="H2664" i="7"/>
  <c r="H217" i="7"/>
  <c r="H2300" i="7"/>
  <c r="H2482" i="7"/>
  <c r="H2690" i="7"/>
  <c r="H2612" i="7"/>
  <c r="H2508" i="7"/>
  <c r="H2352" i="7"/>
  <c r="H2404" i="7"/>
  <c r="H2769" i="7"/>
  <c r="H2560" i="7"/>
  <c r="H2742" i="7"/>
  <c r="H89" i="7"/>
  <c r="H2586" i="7"/>
  <c r="H153" i="7"/>
  <c r="H2326" i="7"/>
  <c r="H24" i="7"/>
  <c r="H281" i="7"/>
  <c r="H2430" i="7"/>
  <c r="H2534" i="7"/>
  <c r="H2716" i="7"/>
  <c r="H480" i="7"/>
  <c r="H346" i="7"/>
  <c r="H2378" i="7"/>
  <c r="H2456" i="7"/>
  <c r="H2638" i="7"/>
  <c r="B27" i="7"/>
  <c r="C663" i="7"/>
  <c r="C2013" i="7"/>
  <c r="C2407" i="7"/>
  <c r="B2719" i="7"/>
  <c r="C1923" i="7"/>
  <c r="B2641" i="7"/>
  <c r="B2563" i="7"/>
  <c r="C1293" i="7"/>
  <c r="C2745" i="7"/>
  <c r="C573" i="7"/>
  <c r="C483" i="7"/>
  <c r="B348" i="7"/>
  <c r="B413" i="7" s="1"/>
  <c r="B2485" i="7"/>
  <c r="C2511" i="7"/>
  <c r="C2355" i="7"/>
  <c r="B484" i="7"/>
  <c r="C1833" i="7"/>
  <c r="C753" i="7"/>
  <c r="C1023" i="7"/>
  <c r="C348" i="7"/>
  <c r="C413" i="7" s="1"/>
  <c r="C2537" i="7"/>
  <c r="C1653" i="7"/>
  <c r="B2381" i="7"/>
  <c r="B2537" i="7"/>
  <c r="C2771" i="7"/>
  <c r="C2798" i="7" s="1"/>
  <c r="B2589" i="7"/>
  <c r="C1203" i="7"/>
  <c r="C156" i="7"/>
  <c r="C92" i="7"/>
  <c r="C2589" i="7"/>
  <c r="C933" i="7"/>
  <c r="C284" i="7"/>
  <c r="C220" i="7"/>
  <c r="B2693" i="7"/>
  <c r="B2433" i="7"/>
  <c r="C2459" i="7"/>
  <c r="B2771" i="7"/>
  <c r="B2798" i="7" s="1"/>
  <c r="C2433" i="7"/>
  <c r="B2459" i="7"/>
  <c r="B156" i="7"/>
  <c r="B92" i="7"/>
  <c r="C1563" i="7"/>
  <c r="C27" i="7"/>
  <c r="C2641" i="7"/>
  <c r="B2745" i="7"/>
  <c r="C2563" i="7"/>
  <c r="C1383" i="7"/>
  <c r="C843" i="7"/>
  <c r="B2407" i="7"/>
  <c r="C2615" i="7"/>
  <c r="B2303" i="7"/>
  <c r="B2329" i="7"/>
  <c r="B2667" i="7"/>
  <c r="C2719" i="7"/>
  <c r="C1113" i="7"/>
  <c r="C1743" i="7"/>
  <c r="C2485" i="7"/>
  <c r="B2511" i="7"/>
  <c r="B2355" i="7"/>
  <c r="B2615" i="7"/>
  <c r="C2667" i="7"/>
  <c r="B284" i="7"/>
  <c r="B220" i="7"/>
  <c r="C2103" i="7"/>
  <c r="C2194" i="7" s="1"/>
  <c r="C2693" i="7"/>
  <c r="C2381" i="7"/>
  <c r="C2303" i="7"/>
  <c r="C2329" i="7"/>
  <c r="C1473" i="7"/>
  <c r="G2614" i="7"/>
  <c r="H2770" i="7" a="1"/>
  <c r="F2718" i="7"/>
  <c r="G2194" i="7"/>
  <c r="G1652" i="7"/>
  <c r="H154" i="7" a="1"/>
  <c r="F283" i="7"/>
  <c r="H2561" i="7" a="1"/>
  <c r="G1202" i="7"/>
  <c r="G752" i="7"/>
  <c r="G2510" i="7"/>
  <c r="F2484" i="7"/>
  <c r="G2692" i="7"/>
  <c r="G1292" i="7"/>
  <c r="G1022" i="7"/>
  <c r="F91" i="7"/>
  <c r="H282" i="7" a="1"/>
  <c r="H2797" i="7" a="1"/>
  <c r="H2431" i="7" a="1"/>
  <c r="G842" i="7"/>
  <c r="G348" i="7"/>
  <c r="F2771" i="7"/>
  <c r="G662" i="7"/>
  <c r="H2743" i="7" a="1"/>
  <c r="G283" i="7"/>
  <c r="H2353" i="7" a="1"/>
  <c r="G932" i="7"/>
  <c r="G2744" i="7"/>
  <c r="G2380" i="7"/>
  <c r="G2771" i="7"/>
  <c r="G219" i="7"/>
  <c r="G2588" i="7"/>
  <c r="F2406" i="7"/>
  <c r="G572" i="7"/>
  <c r="G1112" i="7"/>
  <c r="H2691" i="7" a="1"/>
  <c r="F2614" i="7"/>
  <c r="F2536" i="7"/>
  <c r="G2484" i="7"/>
  <c r="G2406" i="7"/>
  <c r="H2457" i="7" a="1"/>
  <c r="G2536" i="7"/>
  <c r="G26" i="7"/>
  <c r="F2692" i="7"/>
  <c r="H2535" i="7" a="1"/>
  <c r="G2458" i="7"/>
  <c r="H412" i="7" a="1"/>
  <c r="G155" i="7"/>
  <c r="G1832" i="7"/>
  <c r="F2588" i="7"/>
  <c r="F2432" i="7"/>
  <c r="H2327" i="7" a="1"/>
  <c r="H2613" i="7" a="1"/>
  <c r="F483" i="7"/>
  <c r="F2666" i="7"/>
  <c r="F219" i="7"/>
  <c r="G2640" i="7"/>
  <c r="F2354" i="7"/>
  <c r="F2458" i="7"/>
  <c r="H218" i="7" a="1"/>
  <c r="G2302" i="7"/>
  <c r="G2718" i="7"/>
  <c r="F2744" i="7"/>
  <c r="F2328" i="7"/>
  <c r="G1382" i="7"/>
  <c r="H2665" i="7" a="1"/>
  <c r="G2328" i="7"/>
  <c r="F2302" i="7"/>
  <c r="G1742" i="7"/>
  <c r="G2562" i="7"/>
  <c r="H2483" i="7" a="1"/>
  <c r="G482" i="7"/>
  <c r="F2380" i="7"/>
  <c r="G2012" i="7"/>
  <c r="G1562" i="7"/>
  <c r="F2798" i="7"/>
  <c r="H2587" i="7" a="1"/>
  <c r="H2509" i="7" a="1"/>
  <c r="F348" i="7"/>
  <c r="F155" i="7"/>
  <c r="G2103" i="7"/>
  <c r="G1922" i="7"/>
  <c r="F2640" i="7"/>
  <c r="G2666" i="7"/>
  <c r="G413" i="7"/>
  <c r="F2510" i="7"/>
  <c r="G2354" i="7"/>
  <c r="H481" i="7" a="1"/>
  <c r="F26" i="7"/>
  <c r="H2301" i="7" a="1"/>
  <c r="H2717" i="7" a="1"/>
  <c r="H90" i="7" a="1"/>
  <c r="G2432" i="7"/>
  <c r="F413" i="7"/>
  <c r="G1472" i="7"/>
  <c r="H347" i="7" a="1"/>
  <c r="H2639" i="7" a="1"/>
  <c r="H25" i="7" a="1"/>
  <c r="H2405" i="7" a="1"/>
  <c r="G91" i="7"/>
  <c r="H2379" i="7" a="1"/>
  <c r="G2798" i="7"/>
  <c r="F2562" i="7"/>
  <c r="H2797" i="7" l="1"/>
  <c r="H412" i="7"/>
  <c r="H2509" i="7"/>
  <c r="H2431" i="7"/>
  <c r="H2379" i="7"/>
  <c r="H2483" i="7"/>
  <c r="H282" i="7"/>
  <c r="H2535" i="7"/>
  <c r="H2587" i="7"/>
  <c r="H2717" i="7"/>
  <c r="H2457" i="7"/>
  <c r="H2665" i="7"/>
  <c r="H2301" i="7"/>
  <c r="H2353" i="7"/>
  <c r="H2327" i="7"/>
  <c r="H2743" i="7"/>
  <c r="H2405" i="7"/>
  <c r="H2639" i="7"/>
  <c r="H25" i="7"/>
  <c r="H2561" i="7"/>
  <c r="H90" i="7"/>
  <c r="H154" i="7"/>
  <c r="H2691" i="7"/>
  <c r="H2613" i="7"/>
  <c r="H218" i="7"/>
  <c r="H2770" i="7"/>
  <c r="H347" i="7"/>
  <c r="H481" i="7"/>
  <c r="C2512" i="7"/>
  <c r="C2668" i="7"/>
  <c r="C1294" i="7"/>
  <c r="C2382" i="7"/>
  <c r="B2330" i="7"/>
  <c r="B2304" i="7"/>
  <c r="C2642" i="7"/>
  <c r="C2564" i="7"/>
  <c r="C1924" i="7"/>
  <c r="B2746" i="7"/>
  <c r="C2720" i="7"/>
  <c r="B2694" i="7"/>
  <c r="C1564" i="7"/>
  <c r="C1114" i="7"/>
  <c r="B2668" i="7"/>
  <c r="C1024" i="7"/>
  <c r="C2538" i="7"/>
  <c r="C285" i="7"/>
  <c r="C157" i="7"/>
  <c r="C93" i="7"/>
  <c r="C2408" i="7"/>
  <c r="B349" i="7"/>
  <c r="B414" i="7" s="1"/>
  <c r="B2538" i="7"/>
  <c r="C2746" i="7"/>
  <c r="B157" i="7"/>
  <c r="B93" i="7"/>
  <c r="C221" i="7"/>
  <c r="C1384" i="7"/>
  <c r="B28" i="7"/>
  <c r="B221" i="7"/>
  <c r="C574" i="7"/>
  <c r="C484" i="7"/>
  <c r="B2590" i="7"/>
  <c r="C2434" i="7"/>
  <c r="B2772" i="7"/>
  <c r="B2799" i="7" s="1"/>
  <c r="C349" i="7"/>
  <c r="C414" i="7" s="1"/>
  <c r="B2486" i="7"/>
  <c r="C2104" i="7"/>
  <c r="C2195" i="7" s="1"/>
  <c r="B2434" i="7"/>
  <c r="C2694" i="7"/>
  <c r="C934" i="7"/>
  <c r="C2486" i="7"/>
  <c r="B2408" i="7"/>
  <c r="C664" i="7"/>
  <c r="C2304" i="7"/>
  <c r="C2330" i="7"/>
  <c r="B285" i="7"/>
  <c r="C28" i="7"/>
  <c r="C2616" i="7"/>
  <c r="C1744" i="7"/>
  <c r="C844" i="7"/>
  <c r="C2772" i="7"/>
  <c r="C2799" i="7" s="1"/>
  <c r="C754" i="7"/>
  <c r="B2564" i="7"/>
  <c r="B485" i="7"/>
  <c r="B2356" i="7"/>
  <c r="C2356" i="7"/>
  <c r="B2642" i="7"/>
  <c r="C1834" i="7"/>
  <c r="C1474" i="7"/>
  <c r="B2460" i="7"/>
  <c r="B2616" i="7"/>
  <c r="B2382" i="7"/>
  <c r="C1204" i="7"/>
  <c r="C2590" i="7"/>
  <c r="C1654" i="7"/>
  <c r="C2460" i="7"/>
  <c r="B2720" i="7"/>
  <c r="B2512" i="7"/>
  <c r="C2014" i="7"/>
  <c r="G2641" i="7"/>
  <c r="G2104" i="7"/>
  <c r="H348" i="7" a="1"/>
  <c r="H2588" i="7" a="1"/>
  <c r="F484" i="7"/>
  <c r="F2799" i="7"/>
  <c r="G284" i="7"/>
  <c r="F2303" i="7"/>
  <c r="H482" i="7" a="1"/>
  <c r="G414" i="7"/>
  <c r="H2328" i="7" a="1"/>
  <c r="G2013" i="7"/>
  <c r="H2484" i="7" a="1"/>
  <c r="G1113" i="7"/>
  <c r="F349" i="7"/>
  <c r="F414" i="7"/>
  <c r="H2510" i="7" a="1"/>
  <c r="G220" i="7"/>
  <c r="F2693" i="7"/>
  <c r="G2799" i="7"/>
  <c r="G1743" i="7"/>
  <c r="H155" i="7" a="1"/>
  <c r="G2485" i="7"/>
  <c r="G2329" i="7"/>
  <c r="F2329" i="7"/>
  <c r="F2772" i="7"/>
  <c r="F2641" i="7"/>
  <c r="F2407" i="7"/>
  <c r="F2615" i="7"/>
  <c r="G1923" i="7"/>
  <c r="F2459" i="7"/>
  <c r="F2511" i="7"/>
  <c r="H283" i="7" a="1"/>
  <c r="H2718" i="7" a="1"/>
  <c r="H2614" i="7" a="1"/>
  <c r="G2563" i="7"/>
  <c r="F2589" i="7"/>
  <c r="H2640" i="7" a="1"/>
  <c r="F92" i="7"/>
  <c r="G2745" i="7"/>
  <c r="F2745" i="7"/>
  <c r="G843" i="7"/>
  <c r="F220" i="7"/>
  <c r="G2511" i="7"/>
  <c r="H2432" i="7" a="1"/>
  <c r="G2459" i="7"/>
  <c r="F156" i="7"/>
  <c r="G1473" i="7"/>
  <c r="G92" i="7"/>
  <c r="G2667" i="7"/>
  <c r="F2667" i="7"/>
  <c r="H2458" i="7" a="1"/>
  <c r="H26" i="7" a="1"/>
  <c r="H2302" i="7" a="1"/>
  <c r="G1833" i="7"/>
  <c r="G2615" i="7"/>
  <c r="F2355" i="7"/>
  <c r="F2485" i="7"/>
  <c r="G2589" i="7"/>
  <c r="G2407" i="7"/>
  <c r="F2719" i="7"/>
  <c r="G1023" i="7"/>
  <c r="H2406" i="7" a="1"/>
  <c r="G2355" i="7"/>
  <c r="F2433" i="7"/>
  <c r="F284" i="7"/>
  <c r="H2562" i="7" a="1"/>
  <c r="H2380" i="7" a="1"/>
  <c r="G1383" i="7"/>
  <c r="G27" i="7"/>
  <c r="H2798" i="7" a="1"/>
  <c r="G933" i="7"/>
  <c r="G2693" i="7"/>
  <c r="H413" i="7" a="1"/>
  <c r="G2772" i="7"/>
  <c r="G2719" i="7"/>
  <c r="H2771" i="7" a="1"/>
  <c r="G1653" i="7"/>
  <c r="G1293" i="7"/>
  <c r="F2563" i="7"/>
  <c r="G483" i="7"/>
  <c r="H2354" i="7" a="1"/>
  <c r="G2195" i="7"/>
  <c r="H2692" i="7" a="1"/>
  <c r="G2537" i="7"/>
  <c r="H219" i="7" a="1"/>
  <c r="G1563" i="7"/>
  <c r="F27" i="7"/>
  <c r="H2666" i="7" a="1"/>
  <c r="H2536" i="7" a="1"/>
  <c r="G663" i="7"/>
  <c r="G156" i="7"/>
  <c r="F2381" i="7"/>
  <c r="G1203" i="7"/>
  <c r="G753" i="7"/>
  <c r="H91" i="7" a="1"/>
  <c r="H2744" i="7" a="1"/>
  <c r="G2303" i="7"/>
  <c r="G349" i="7"/>
  <c r="G2433" i="7"/>
  <c r="F2537" i="7"/>
  <c r="G573" i="7"/>
  <c r="G2381" i="7"/>
  <c r="H2798" i="7" l="1"/>
  <c r="H413" i="7"/>
  <c r="H2484" i="7"/>
  <c r="H2354" i="7"/>
  <c r="H2771" i="7"/>
  <c r="H283" i="7"/>
  <c r="H2432" i="7"/>
  <c r="H2406" i="7"/>
  <c r="H2666" i="7"/>
  <c r="H482" i="7"/>
  <c r="H2328" i="7"/>
  <c r="H2692" i="7"/>
  <c r="H2744" i="7"/>
  <c r="H219" i="7"/>
  <c r="H2510" i="7"/>
  <c r="H2562" i="7"/>
  <c r="H2458" i="7"/>
  <c r="H2640" i="7"/>
  <c r="H2588" i="7"/>
  <c r="H348" i="7"/>
  <c r="H2302" i="7"/>
  <c r="H26" i="7"/>
  <c r="H2380" i="7"/>
  <c r="H155" i="7"/>
  <c r="H2614" i="7"/>
  <c r="H91" i="7"/>
  <c r="H2536" i="7"/>
  <c r="H2718" i="7"/>
  <c r="C2487" i="7"/>
  <c r="B2461" i="7"/>
  <c r="B158" i="7"/>
  <c r="B94" i="7"/>
  <c r="C2565" i="7"/>
  <c r="C2539" i="7"/>
  <c r="B2409" i="7"/>
  <c r="C1835" i="7"/>
  <c r="C2357" i="7"/>
  <c r="C2617" i="7"/>
  <c r="B2487" i="7"/>
  <c r="C2383" i="7"/>
  <c r="C1475" i="7"/>
  <c r="B2747" i="7"/>
  <c r="B2383" i="7"/>
  <c r="C575" i="7"/>
  <c r="C485" i="7"/>
  <c r="C286" i="7"/>
  <c r="B2331" i="7"/>
  <c r="B2305" i="7"/>
  <c r="C2695" i="7"/>
  <c r="C1565" i="7"/>
  <c r="C29" i="7"/>
  <c r="C665" i="7"/>
  <c r="C350" i="7"/>
  <c r="C415" i="7" s="1"/>
  <c r="C1205" i="7"/>
  <c r="B2773" i="7"/>
  <c r="B2800" i="7" s="1"/>
  <c r="B2357" i="7"/>
  <c r="C1925" i="7"/>
  <c r="C2513" i="7"/>
  <c r="C2435" i="7"/>
  <c r="C2105" i="7"/>
  <c r="C2196" i="7" s="1"/>
  <c r="B2721" i="7"/>
  <c r="B2435" i="7"/>
  <c r="C935" i="7"/>
  <c r="C1655" i="7"/>
  <c r="C2409" i="7"/>
  <c r="C1745" i="7"/>
  <c r="B2643" i="7"/>
  <c r="B2591" i="7"/>
  <c r="C2331" i="7"/>
  <c r="C2305" i="7"/>
  <c r="B2513" i="7"/>
  <c r="B2617" i="7"/>
  <c r="C158" i="7"/>
  <c r="C94" i="7"/>
  <c r="C1115" i="7"/>
  <c r="C2591" i="7"/>
  <c r="C845" i="7"/>
  <c r="C2643" i="7"/>
  <c r="C1025" i="7"/>
  <c r="C2773" i="7"/>
  <c r="C2800" i="7" s="1"/>
  <c r="C222" i="7"/>
  <c r="B2695" i="7"/>
  <c r="C2747" i="7"/>
  <c r="C2669" i="7"/>
  <c r="C1385" i="7"/>
  <c r="B286" i="7"/>
  <c r="C2015" i="7"/>
  <c r="B350" i="7"/>
  <c r="B415" i="7" s="1"/>
  <c r="B222" i="7"/>
  <c r="B2669" i="7"/>
  <c r="B29" i="7"/>
  <c r="B2539" i="7"/>
  <c r="B550" i="7"/>
  <c r="B486" i="7"/>
  <c r="C2461" i="7"/>
  <c r="C1295" i="7"/>
  <c r="C755" i="7"/>
  <c r="C2721" i="7"/>
  <c r="B2565" i="7"/>
  <c r="G1384" i="7"/>
  <c r="G934" i="7"/>
  <c r="H2719" i="7" a="1"/>
  <c r="G1924" i="7"/>
  <c r="H2641" i="7" a="1"/>
  <c r="H2667" i="7" a="1"/>
  <c r="G1474" i="7"/>
  <c r="F350" i="7"/>
  <c r="F2434" i="7"/>
  <c r="G2486" i="7"/>
  <c r="G1564" i="7"/>
  <c r="F28" i="7"/>
  <c r="G2408" i="7"/>
  <c r="G1204" i="7"/>
  <c r="F2773" i="7"/>
  <c r="H2589" i="7" a="1"/>
  <c r="G2014" i="7"/>
  <c r="G93" i="7"/>
  <c r="G350" i="7"/>
  <c r="H2485" i="7" a="1"/>
  <c r="F2616" i="7"/>
  <c r="F2512" i="7"/>
  <c r="F285" i="7"/>
  <c r="F157" i="7"/>
  <c r="F2800" i="7"/>
  <c r="G415" i="7"/>
  <c r="G2694" i="7"/>
  <c r="F93" i="7"/>
  <c r="F2720" i="7"/>
  <c r="G664" i="7"/>
  <c r="F2356" i="7"/>
  <c r="G2616" i="7"/>
  <c r="H483" i="7" a="1"/>
  <c r="G1294" i="7"/>
  <c r="G1654" i="7"/>
  <c r="H284" i="7" a="1"/>
  <c r="F2330" i="7"/>
  <c r="G2330" i="7"/>
  <c r="G754" i="7"/>
  <c r="G2512" i="7"/>
  <c r="F2408" i="7"/>
  <c r="G157" i="7"/>
  <c r="G2668" i="7"/>
  <c r="G2356" i="7"/>
  <c r="G844" i="7"/>
  <c r="F2590" i="7"/>
  <c r="F415" i="7"/>
  <c r="H27" i="7" a="1"/>
  <c r="F2486" i="7"/>
  <c r="H2511" i="7" a="1"/>
  <c r="G2304" i="7"/>
  <c r="H2407" i="7" a="1"/>
  <c r="F2382" i="7"/>
  <c r="G1834" i="7"/>
  <c r="G574" i="7"/>
  <c r="H2381" i="7" a="1"/>
  <c r="G2434" i="7"/>
  <c r="H2537" i="7" a="1"/>
  <c r="H2459" i="7" a="1"/>
  <c r="F2668" i="7"/>
  <c r="H2563" i="7" a="1"/>
  <c r="H2303" i="7" a="1"/>
  <c r="H2355" i="7" a="1"/>
  <c r="F2304" i="7"/>
  <c r="H2772" i="7" a="1"/>
  <c r="H2745" i="7" a="1"/>
  <c r="G2746" i="7"/>
  <c r="G2564" i="7"/>
  <c r="G2382" i="7"/>
  <c r="H2615" i="7" a="1"/>
  <c r="F2460" i="7"/>
  <c r="H2799" i="7" a="1"/>
  <c r="H2329" i="7" a="1"/>
  <c r="H220" i="7" a="1"/>
  <c r="G2800" i="7"/>
  <c r="G2538" i="7"/>
  <c r="G1114" i="7"/>
  <c r="G2196" i="7"/>
  <c r="G484" i="7"/>
  <c r="G1744" i="7"/>
  <c r="H2433" i="7" a="1"/>
  <c r="G2642" i="7"/>
  <c r="F2694" i="7"/>
  <c r="H2693" i="7" a="1"/>
  <c r="F221" i="7"/>
  <c r="G285" i="7"/>
  <c r="F485" i="7"/>
  <c r="G1024" i="7"/>
  <c r="G28" i="7"/>
  <c r="F2538" i="7"/>
  <c r="H156" i="7" a="1"/>
  <c r="H414" i="7" a="1"/>
  <c r="G2460" i="7"/>
  <c r="G2105" i="7"/>
  <c r="G2720" i="7"/>
  <c r="F2564" i="7"/>
  <c r="H349" i="7" a="1"/>
  <c r="G2590" i="7"/>
  <c r="H92" i="7" a="1"/>
  <c r="G2773" i="7"/>
  <c r="F2746" i="7"/>
  <c r="G221" i="7"/>
  <c r="F2642" i="7"/>
  <c r="H2799" i="7" l="1"/>
  <c r="H414" i="7"/>
  <c r="H2459" i="7"/>
  <c r="H2589" i="7"/>
  <c r="H2511" i="7"/>
  <c r="H2433" i="7"/>
  <c r="H156" i="7"/>
  <c r="H220" i="7"/>
  <c r="H2407" i="7"/>
  <c r="H2303" i="7"/>
  <c r="H2772" i="7"/>
  <c r="H349" i="7"/>
  <c r="H2329" i="7"/>
  <c r="H27" i="7"/>
  <c r="H2745" i="7"/>
  <c r="H2563" i="7"/>
  <c r="H2355" i="7"/>
  <c r="H2693" i="7"/>
  <c r="H2641" i="7"/>
  <c r="H284" i="7"/>
  <c r="H483" i="7"/>
  <c r="H2615" i="7"/>
  <c r="H92" i="7"/>
  <c r="H2537" i="7"/>
  <c r="H2381" i="7"/>
  <c r="H2667" i="7"/>
  <c r="H2719" i="7"/>
  <c r="H2485" i="7"/>
  <c r="C2540" i="7"/>
  <c r="C486" i="7"/>
  <c r="C576" i="7"/>
  <c r="C1386" i="7"/>
  <c r="B2540" i="7"/>
  <c r="C1026" i="7"/>
  <c r="C2462" i="7"/>
  <c r="C2774" i="7"/>
  <c r="C2801" i="7" s="1"/>
  <c r="C1836" i="7"/>
  <c r="C2670" i="7"/>
  <c r="C2358" i="7"/>
  <c r="B2748" i="7"/>
  <c r="B2670" i="7"/>
  <c r="B2774" i="7"/>
  <c r="B2801" i="7" s="1"/>
  <c r="C2644" i="7"/>
  <c r="C2566" i="7"/>
  <c r="C2514" i="7"/>
  <c r="B30" i="7"/>
  <c r="C1116" i="7"/>
  <c r="C1206" i="7"/>
  <c r="C351" i="7"/>
  <c r="C416" i="7" s="1"/>
  <c r="C1566" i="7"/>
  <c r="C2384" i="7"/>
  <c r="C2592" i="7"/>
  <c r="C1296" i="7"/>
  <c r="B2592" i="7"/>
  <c r="C2748" i="7"/>
  <c r="C666" i="7"/>
  <c r="C2410" i="7"/>
  <c r="C1926" i="7"/>
  <c r="B159" i="7"/>
  <c r="B95" i="7"/>
  <c r="C2106" i="7"/>
  <c r="C2197" i="7" s="1"/>
  <c r="C1656" i="7"/>
  <c r="C2722" i="7"/>
  <c r="B2696" i="7"/>
  <c r="C2488" i="7"/>
  <c r="C2016" i="7"/>
  <c r="B2722" i="7"/>
  <c r="C223" i="7"/>
  <c r="C2436" i="7"/>
  <c r="B551" i="7"/>
  <c r="B487" i="7"/>
  <c r="C287" i="7"/>
  <c r="C1746" i="7"/>
  <c r="B2436" i="7"/>
  <c r="C846" i="7"/>
  <c r="B287" i="7"/>
  <c r="C1476" i="7"/>
  <c r="C936" i="7"/>
  <c r="B2644" i="7"/>
  <c r="B2618" i="7"/>
  <c r="C756" i="7"/>
  <c r="B2332" i="7"/>
  <c r="B2410" i="7"/>
  <c r="B2514" i="7"/>
  <c r="B2488" i="7"/>
  <c r="C2332" i="7"/>
  <c r="B2462" i="7"/>
  <c r="C159" i="7"/>
  <c r="C95" i="7"/>
  <c r="B351" i="7"/>
  <c r="B416" i="7" s="1"/>
  <c r="B2384" i="7"/>
  <c r="B223" i="7"/>
  <c r="B2566" i="7"/>
  <c r="C2696" i="7"/>
  <c r="C2618" i="7"/>
  <c r="C30" i="7"/>
  <c r="B2358" i="7"/>
  <c r="G1655" i="7"/>
  <c r="F94" i="7"/>
  <c r="G1925" i="7"/>
  <c r="G2801" i="7"/>
  <c r="H2460" i="7" a="1"/>
  <c r="H2694" i="7" a="1"/>
  <c r="G2106" i="7"/>
  <c r="H93" i="7" a="1"/>
  <c r="F2669" i="7"/>
  <c r="F2357" i="7"/>
  <c r="G1205" i="7"/>
  <c r="F2591" i="7"/>
  <c r="G1565" i="7"/>
  <c r="H221" i="7" a="1"/>
  <c r="F2565" i="7"/>
  <c r="F2539" i="7"/>
  <c r="H2382" i="7" a="1"/>
  <c r="H350" i="7" a="1"/>
  <c r="H2434" i="7" a="1"/>
  <c r="G2695" i="7"/>
  <c r="F2513" i="7"/>
  <c r="G286" i="7"/>
  <c r="F2695" i="7"/>
  <c r="F29" i="7"/>
  <c r="F2801" i="7"/>
  <c r="H2773" i="7" a="1"/>
  <c r="G158" i="7"/>
  <c r="G416" i="7"/>
  <c r="H2800" i="7" a="1"/>
  <c r="G665" i="7"/>
  <c r="F2409" i="7"/>
  <c r="H2408" i="7" a="1"/>
  <c r="H2746" i="7" a="1"/>
  <c r="H550" i="7" a="1"/>
  <c r="H2330" i="7" a="1"/>
  <c r="G2669" i="7"/>
  <c r="G2747" i="7"/>
  <c r="F222" i="7"/>
  <c r="G2357" i="7"/>
  <c r="F2617" i="7"/>
  <c r="G2487" i="7"/>
  <c r="H28" i="7" a="1"/>
  <c r="H157" i="7" a="1"/>
  <c r="H2616" i="7" a="1"/>
  <c r="G2409" i="7"/>
  <c r="G2305" i="7"/>
  <c r="H2538" i="7" a="1"/>
  <c r="G94" i="7"/>
  <c r="G1475" i="7"/>
  <c r="G222" i="7"/>
  <c r="G2617" i="7"/>
  <c r="G2565" i="7"/>
  <c r="H2642" i="7" a="1"/>
  <c r="F2383" i="7"/>
  <c r="F2435" i="7"/>
  <c r="H2512" i="7" a="1"/>
  <c r="G2539" i="7"/>
  <c r="G1385" i="7"/>
  <c r="G2383" i="7"/>
  <c r="G485" i="7"/>
  <c r="H2668" i="7" a="1"/>
  <c r="F158" i="7"/>
  <c r="F2747" i="7"/>
  <c r="H2564" i="7" a="1"/>
  <c r="G2591" i="7"/>
  <c r="F2774" i="7"/>
  <c r="H484" i="7" a="1"/>
  <c r="F2643" i="7"/>
  <c r="H2720" i="7" a="1"/>
  <c r="F2305" i="7"/>
  <c r="G845" i="7"/>
  <c r="G351" i="7"/>
  <c r="G1835" i="7"/>
  <c r="G1295" i="7"/>
  <c r="G2643" i="7"/>
  <c r="G2721" i="7"/>
  <c r="G2435" i="7"/>
  <c r="F2331" i="7"/>
  <c r="G29" i="7"/>
  <c r="G1025" i="7"/>
  <c r="G1745" i="7"/>
  <c r="F2461" i="7"/>
  <c r="G2015" i="7"/>
  <c r="G2461" i="7"/>
  <c r="H285" i="7" a="1"/>
  <c r="H2356" i="7" a="1"/>
  <c r="H2590" i="7" a="1"/>
  <c r="G575" i="7"/>
  <c r="H415" i="7" a="1"/>
  <c r="G2774" i="7"/>
  <c r="G2331" i="7"/>
  <c r="G935" i="7"/>
  <c r="H2486" i="7" a="1"/>
  <c r="F550" i="7"/>
  <c r="H2304" i="7" a="1"/>
  <c r="F351" i="7"/>
  <c r="G2197" i="7"/>
  <c r="F416" i="7"/>
  <c r="F286" i="7"/>
  <c r="F2487" i="7"/>
  <c r="G1115" i="7"/>
  <c r="G755" i="7"/>
  <c r="F486" i="7"/>
  <c r="F2721" i="7"/>
  <c r="G2513" i="7"/>
  <c r="H2800" i="7" l="1"/>
  <c r="H415" i="7"/>
  <c r="H2590" i="7"/>
  <c r="H285" i="7"/>
  <c r="H2408" i="7"/>
  <c r="H2434" i="7"/>
  <c r="H2304" i="7"/>
  <c r="H2694" i="7"/>
  <c r="H2460" i="7"/>
  <c r="H221" i="7"/>
  <c r="H2746" i="7"/>
  <c r="H2382" i="7"/>
  <c r="H2538" i="7"/>
  <c r="H2564" i="7"/>
  <c r="H2330" i="7"/>
  <c r="H2642" i="7"/>
  <c r="H2668" i="7"/>
  <c r="H484" i="7"/>
  <c r="H2486" i="7"/>
  <c r="H2616" i="7"/>
  <c r="H28" i="7"/>
  <c r="H550" i="7"/>
  <c r="H93" i="7"/>
  <c r="H157" i="7"/>
  <c r="H2356" i="7"/>
  <c r="H2773" i="7"/>
  <c r="H2512" i="7"/>
  <c r="H350" i="7"/>
  <c r="H2720" i="7"/>
  <c r="B2593" i="7"/>
  <c r="C2515" i="7"/>
  <c r="B2437" i="7"/>
  <c r="C352" i="7"/>
  <c r="C417" i="7" s="1"/>
  <c r="B224" i="7"/>
  <c r="C2775" i="7"/>
  <c r="C2802" i="7" s="1"/>
  <c r="C2411" i="7"/>
  <c r="C1207" i="7"/>
  <c r="C2671" i="7"/>
  <c r="C667" i="7"/>
  <c r="C2645" i="7"/>
  <c r="B2359" i="7"/>
  <c r="B552" i="7"/>
  <c r="B488" i="7"/>
  <c r="B2749" i="7"/>
  <c r="C2749" i="7"/>
  <c r="C1657" i="7"/>
  <c r="B31" i="7"/>
  <c r="C1117" i="7"/>
  <c r="C487" i="7"/>
  <c r="C577" i="7"/>
  <c r="C2359" i="7"/>
  <c r="C1027" i="7"/>
  <c r="C937" i="7"/>
  <c r="C2107" i="7"/>
  <c r="C2198" i="7" s="1"/>
  <c r="C1747" i="7"/>
  <c r="C2017" i="7"/>
  <c r="B2619" i="7"/>
  <c r="C2697" i="7"/>
  <c r="C2567" i="7"/>
  <c r="B2697" i="7"/>
  <c r="C1927" i="7"/>
  <c r="B2463" i="7"/>
  <c r="B2515" i="7"/>
  <c r="C2593" i="7"/>
  <c r="B352" i="7"/>
  <c r="B417" i="7" s="1"/>
  <c r="B2775" i="7"/>
  <c r="B2802" i="7" s="1"/>
  <c r="C2723" i="7"/>
  <c r="C847" i="7"/>
  <c r="C1387" i="7"/>
  <c r="B2567" i="7"/>
  <c r="B2385" i="7"/>
  <c r="C160" i="7"/>
  <c r="C96" i="7"/>
  <c r="C2463" i="7"/>
  <c r="C1477" i="7"/>
  <c r="C31" i="7"/>
  <c r="C224" i="7"/>
  <c r="B2541" i="7"/>
  <c r="B2645" i="7"/>
  <c r="C1837" i="7"/>
  <c r="B2723" i="7"/>
  <c r="C757" i="7"/>
  <c r="C2619" i="7"/>
  <c r="C1297" i="7"/>
  <c r="B288" i="7"/>
  <c r="B2489" i="7"/>
  <c r="C288" i="7"/>
  <c r="B160" i="7"/>
  <c r="B96" i="7"/>
  <c r="C2385" i="7"/>
  <c r="C2489" i="7"/>
  <c r="C1567" i="7"/>
  <c r="C2437" i="7"/>
  <c r="C2541" i="7"/>
  <c r="B2411" i="7"/>
  <c r="B2671" i="7"/>
  <c r="H2801" i="7" a="1"/>
  <c r="H2513" i="7" a="1"/>
  <c r="H2305" i="7" a="1"/>
  <c r="G2748" i="7"/>
  <c r="G223" i="7"/>
  <c r="G2462" i="7"/>
  <c r="F2722" i="7"/>
  <c r="H2487" i="7" a="1"/>
  <c r="H2774" i="7" a="1"/>
  <c r="H2591" i="7" a="1"/>
  <c r="G1476" i="7"/>
  <c r="F2462" i="7"/>
  <c r="G287" i="7"/>
  <c r="G2644" i="7"/>
  <c r="G2696" i="7"/>
  <c r="G2592" i="7"/>
  <c r="H2565" i="7" a="1"/>
  <c r="G2016" i="7"/>
  <c r="F2775" i="7"/>
  <c r="G1206" i="7"/>
  <c r="H416" i="7" a="1"/>
  <c r="H485" i="7" a="1"/>
  <c r="H2617" i="7" a="1"/>
  <c r="H222" i="7" a="1"/>
  <c r="F2696" i="7"/>
  <c r="F487" i="7"/>
  <c r="F30" i="7"/>
  <c r="G2384" i="7"/>
  <c r="H2643" i="7" a="1"/>
  <c r="G2514" i="7"/>
  <c r="G2775" i="7"/>
  <c r="G95" i="7"/>
  <c r="H2461" i="7" a="1"/>
  <c r="F352" i="7"/>
  <c r="G2436" i="7"/>
  <c r="G2488" i="7"/>
  <c r="F2618" i="7"/>
  <c r="G1026" i="7"/>
  <c r="G846" i="7"/>
  <c r="G1296" i="7"/>
  <c r="H551" i="7" a="1"/>
  <c r="F2358" i="7"/>
  <c r="F223" i="7"/>
  <c r="F2592" i="7"/>
  <c r="G30" i="7"/>
  <c r="F2748" i="7"/>
  <c r="G1836" i="7"/>
  <c r="G1386" i="7"/>
  <c r="G666" i="7"/>
  <c r="G1746" i="7"/>
  <c r="G159" i="7"/>
  <c r="G2802" i="7"/>
  <c r="G2722" i="7"/>
  <c r="G2410" i="7"/>
  <c r="G2198" i="7"/>
  <c r="H2357" i="7" a="1"/>
  <c r="H158" i="7" a="1"/>
  <c r="G1656" i="7"/>
  <c r="H351" i="7" a="1"/>
  <c r="G2358" i="7"/>
  <c r="G352" i="7"/>
  <c r="F95" i="7"/>
  <c r="F2566" i="7"/>
  <c r="H2695" i="7" a="1"/>
  <c r="G1926" i="7"/>
  <c r="G2332" i="7"/>
  <c r="H2331" i="7" a="1"/>
  <c r="G2618" i="7"/>
  <c r="G576" i="7"/>
  <c r="G2670" i="7"/>
  <c r="G1566" i="7"/>
  <c r="G2107" i="7"/>
  <c r="F2332" i="7"/>
  <c r="F2488" i="7"/>
  <c r="G936" i="7"/>
  <c r="H2747" i="7" a="1"/>
  <c r="H2383" i="7" a="1"/>
  <c r="H2435" i="7" a="1"/>
  <c r="F2670" i="7"/>
  <c r="F287" i="7"/>
  <c r="F2514" i="7"/>
  <c r="G2566" i="7"/>
  <c r="G486" i="7"/>
  <c r="F159" i="7"/>
  <c r="G2540" i="7"/>
  <c r="H2409" i="7" a="1"/>
  <c r="F2384" i="7"/>
  <c r="H2539" i="7" a="1"/>
  <c r="G1116" i="7"/>
  <c r="F417" i="7"/>
  <c r="H94" i="7" a="1"/>
  <c r="F2410" i="7"/>
  <c r="H286" i="7" a="1"/>
  <c r="H29" i="7" a="1"/>
  <c r="F2802" i="7"/>
  <c r="F2436" i="7"/>
  <c r="F2540" i="7"/>
  <c r="G756" i="7"/>
  <c r="H2721" i="7" a="1"/>
  <c r="F2644" i="7"/>
  <c r="H2669" i="7" a="1"/>
  <c r="G417" i="7"/>
  <c r="F551" i="7"/>
  <c r="H2801" i="7" l="1"/>
  <c r="H416" i="7"/>
  <c r="H2721" i="7"/>
  <c r="H485" i="7"/>
  <c r="H2747" i="7"/>
  <c r="H286" i="7"/>
  <c r="H2461" i="7"/>
  <c r="H2617" i="7"/>
  <c r="H94" i="7"/>
  <c r="H2383" i="7"/>
  <c r="H2357" i="7"/>
  <c r="H2305" i="7"/>
  <c r="H2513" i="7"/>
  <c r="H2669" i="7"/>
  <c r="H2435" i="7"/>
  <c r="H222" i="7"/>
  <c r="H2774" i="7"/>
  <c r="H2487" i="7"/>
  <c r="H2695" i="7"/>
  <c r="H2331" i="7"/>
  <c r="H2539" i="7"/>
  <c r="H351" i="7"/>
  <c r="H2565" i="7"/>
  <c r="H551" i="7"/>
  <c r="H2591" i="7"/>
  <c r="H29" i="7"/>
  <c r="H158" i="7"/>
  <c r="H2643" i="7"/>
  <c r="H2409" i="7"/>
  <c r="C2568" i="7"/>
  <c r="B353" i="7"/>
  <c r="B418" i="7" s="1"/>
  <c r="B2672" i="7"/>
  <c r="C2750" i="7"/>
  <c r="B2724" i="7"/>
  <c r="B32" i="7"/>
  <c r="B553" i="7"/>
  <c r="B489" i="7"/>
  <c r="C2542" i="7"/>
  <c r="C2646" i="7"/>
  <c r="C1568" i="7"/>
  <c r="B2542" i="7"/>
  <c r="C2594" i="7"/>
  <c r="C2698" i="7"/>
  <c r="B2620" i="7"/>
  <c r="B2438" i="7"/>
  <c r="C2516" i="7"/>
  <c r="B2568" i="7"/>
  <c r="C2490" i="7"/>
  <c r="B2594" i="7"/>
  <c r="C1838" i="7"/>
  <c r="C2386" i="7"/>
  <c r="B289" i="7"/>
  <c r="C2412" i="7"/>
  <c r="C848" i="7"/>
  <c r="C2724" i="7"/>
  <c r="B2490" i="7"/>
  <c r="C2438" i="7"/>
  <c r="B2750" i="7"/>
  <c r="C1478" i="7"/>
  <c r="B2386" i="7"/>
  <c r="C289" i="7"/>
  <c r="C578" i="7"/>
  <c r="C488" i="7"/>
  <c r="C2776" i="7"/>
  <c r="C2803" i="7" s="1"/>
  <c r="B161" i="7"/>
  <c r="B97" i="7"/>
  <c r="C32" i="7"/>
  <c r="C225" i="7"/>
  <c r="C938" i="7"/>
  <c r="C2620" i="7"/>
  <c r="C2018" i="7"/>
  <c r="B2646" i="7"/>
  <c r="C1028" i="7"/>
  <c r="C1208" i="7"/>
  <c r="B2776" i="7"/>
  <c r="B2803" i="7" s="1"/>
  <c r="C2672" i="7"/>
  <c r="B2464" i="7"/>
  <c r="B2698" i="7"/>
  <c r="C1658" i="7"/>
  <c r="B225" i="7"/>
  <c r="C1388" i="7"/>
  <c r="C1928" i="7"/>
  <c r="B2412" i="7"/>
  <c r="B2516" i="7"/>
  <c r="C1748" i="7"/>
  <c r="C2464" i="7"/>
  <c r="C2108" i="7"/>
  <c r="C2199" i="7" s="1"/>
  <c r="C668" i="7"/>
  <c r="C1298" i="7"/>
  <c r="C161" i="7"/>
  <c r="C97" i="7"/>
  <c r="C353" i="7"/>
  <c r="C418" i="7" s="1"/>
  <c r="C1118" i="7"/>
  <c r="C758" i="7"/>
  <c r="F288" i="7"/>
  <c r="G2645" i="7"/>
  <c r="G31" i="7"/>
  <c r="H159" i="7" a="1"/>
  <c r="G2385" i="7"/>
  <c r="F418" i="7"/>
  <c r="G2749" i="7"/>
  <c r="F2619" i="7"/>
  <c r="F2489" i="7"/>
  <c r="H2384" i="7" a="1"/>
  <c r="G1927" i="7"/>
  <c r="G2541" i="7"/>
  <c r="G2359" i="7"/>
  <c r="G2108" i="7"/>
  <c r="F2515" i="7"/>
  <c r="F160" i="7"/>
  <c r="F2671" i="7"/>
  <c r="G2017" i="7"/>
  <c r="G2697" i="7"/>
  <c r="H2618" i="7" a="1"/>
  <c r="H486" i="7" a="1"/>
  <c r="G2437" i="7"/>
  <c r="G1297" i="7"/>
  <c r="G2776" i="7"/>
  <c r="H287" i="7" a="1"/>
  <c r="F2437" i="7"/>
  <c r="H2696" i="7" a="1"/>
  <c r="H2722" i="7" a="1"/>
  <c r="G1477" i="7"/>
  <c r="G1387" i="7"/>
  <c r="F353" i="7"/>
  <c r="G937" i="7"/>
  <c r="F2723" i="7"/>
  <c r="F2593" i="7"/>
  <c r="G1747" i="7"/>
  <c r="G160" i="7"/>
  <c r="H2802" i="7" a="1"/>
  <c r="F2749" i="7"/>
  <c r="G224" i="7"/>
  <c r="F224" i="7"/>
  <c r="G2671" i="7"/>
  <c r="G1837" i="7"/>
  <c r="H2644" i="7" a="1"/>
  <c r="H417" i="7" a="1"/>
  <c r="G2619" i="7"/>
  <c r="F2359" i="7"/>
  <c r="G1027" i="7"/>
  <c r="H2748" i="7" a="1"/>
  <c r="G2723" i="7"/>
  <c r="H2488" i="7" a="1"/>
  <c r="G2593" i="7"/>
  <c r="F2567" i="7"/>
  <c r="F2776" i="7"/>
  <c r="G2803" i="7"/>
  <c r="H352" i="7" a="1"/>
  <c r="H2514" i="7" a="1"/>
  <c r="H552" i="7" a="1"/>
  <c r="G2567" i="7"/>
  <c r="H30" i="7" a="1"/>
  <c r="G667" i="7"/>
  <c r="G96" i="7"/>
  <c r="H95" i="7" a="1"/>
  <c r="F2385" i="7"/>
  <c r="F2697" i="7"/>
  <c r="G577" i="7"/>
  <c r="G2489" i="7"/>
  <c r="G2515" i="7"/>
  <c r="G418" i="7"/>
  <c r="F2541" i="7"/>
  <c r="G1117" i="7"/>
  <c r="G288" i="7"/>
  <c r="F2803" i="7"/>
  <c r="G2463" i="7"/>
  <c r="G2199" i="7"/>
  <c r="H2540" i="7" a="1"/>
  <c r="H2436" i="7" a="1"/>
  <c r="F2645" i="7"/>
  <c r="F552" i="7"/>
  <c r="F96" i="7"/>
  <c r="G757" i="7"/>
  <c r="G487" i="7"/>
  <c r="H223" i="7" a="1"/>
  <c r="H2566" i="7" a="1"/>
  <c r="G1657" i="7"/>
  <c r="H2358" i="7" a="1"/>
  <c r="G1207" i="7"/>
  <c r="G2411" i="7"/>
  <c r="G353" i="7"/>
  <c r="G1567" i="7"/>
  <c r="H2592" i="7" a="1"/>
  <c r="H2410" i="7" a="1"/>
  <c r="F2463" i="7"/>
  <c r="G847" i="7"/>
  <c r="H2332" i="7" a="1"/>
  <c r="H2775" i="7" a="1"/>
  <c r="F31" i="7"/>
  <c r="H2670" i="7" a="1"/>
  <c r="H2462" i="7" a="1"/>
  <c r="F2411" i="7"/>
  <c r="F488" i="7"/>
  <c r="H2802" i="7" l="1"/>
  <c r="H417" i="7"/>
  <c r="H352" i="7"/>
  <c r="H2696" i="7"/>
  <c r="H2566" i="7"/>
  <c r="H2462" i="7"/>
  <c r="H95" i="7"/>
  <c r="H2488" i="7"/>
  <c r="H30" i="7"/>
  <c r="H2410" i="7"/>
  <c r="H2540" i="7"/>
  <c r="H486" i="7"/>
  <c r="H2748" i="7"/>
  <c r="H2722" i="7"/>
  <c r="H2670" i="7"/>
  <c r="H2514" i="7"/>
  <c r="H2358" i="7"/>
  <c r="H2775" i="7"/>
  <c r="H159" i="7"/>
  <c r="H287" i="7"/>
  <c r="H2436" i="7"/>
  <c r="H2332" i="7"/>
  <c r="H2592" i="7"/>
  <c r="H552" i="7"/>
  <c r="H2384" i="7"/>
  <c r="H2618" i="7"/>
  <c r="H2644" i="7"/>
  <c r="H223" i="7"/>
  <c r="C2543" i="7"/>
  <c r="B2751" i="7"/>
  <c r="B2725" i="7"/>
  <c r="C2777" i="7"/>
  <c r="C2804" i="7" s="1"/>
  <c r="C849" i="7"/>
  <c r="C1839" i="7"/>
  <c r="B290" i="7"/>
  <c r="C579" i="7"/>
  <c r="C489" i="7"/>
  <c r="B2647" i="7"/>
  <c r="C1659" i="7"/>
  <c r="C33" i="7"/>
  <c r="C2413" i="7"/>
  <c r="C2673" i="7"/>
  <c r="B2439" i="7"/>
  <c r="C1749" i="7"/>
  <c r="C2109" i="7"/>
  <c r="C2200" i="7" s="1"/>
  <c r="C669" i="7"/>
  <c r="B2777" i="7"/>
  <c r="B2804" i="7" s="1"/>
  <c r="C939" i="7"/>
  <c r="B2595" i="7"/>
  <c r="C2725" i="7"/>
  <c r="C2595" i="7"/>
  <c r="B554" i="7"/>
  <c r="B490" i="7"/>
  <c r="C2569" i="7"/>
  <c r="C226" i="7"/>
  <c r="B162" i="7"/>
  <c r="B98" i="7"/>
  <c r="C1389" i="7"/>
  <c r="C162" i="7"/>
  <c r="C98" i="7"/>
  <c r="C1299" i="7"/>
  <c r="C2491" i="7"/>
  <c r="C354" i="7"/>
  <c r="C419" i="7" s="1"/>
  <c r="C1029" i="7"/>
  <c r="B2569" i="7"/>
  <c r="C1479" i="7"/>
  <c r="B2491" i="7"/>
  <c r="C1119" i="7"/>
  <c r="B2413" i="7"/>
  <c r="B2517" i="7"/>
  <c r="B354" i="7"/>
  <c r="B419" i="7" s="1"/>
  <c r="B2621" i="7"/>
  <c r="B2465" i="7"/>
  <c r="C1209" i="7"/>
  <c r="B2543" i="7"/>
  <c r="C2699" i="7"/>
  <c r="B2673" i="7"/>
  <c r="C1569" i="7"/>
  <c r="C2517" i="7"/>
  <c r="B2699" i="7"/>
  <c r="C2439" i="7"/>
  <c r="C2621" i="7"/>
  <c r="B226" i="7"/>
  <c r="C2751" i="7"/>
  <c r="C2019" i="7"/>
  <c r="C2647" i="7"/>
  <c r="C2465" i="7"/>
  <c r="C1929" i="7"/>
  <c r="C759" i="7"/>
  <c r="C290" i="7"/>
  <c r="B33" i="7"/>
  <c r="G2386" i="7"/>
  <c r="H2619" i="7" a="1"/>
  <c r="G2698" i="7"/>
  <c r="F2438" i="7"/>
  <c r="G2464" i="7"/>
  <c r="H2411" i="7" a="1"/>
  <c r="H160" i="7" a="1"/>
  <c r="H2697" i="7" a="1"/>
  <c r="H224" i="7" a="1"/>
  <c r="G2516" i="7"/>
  <c r="H2489" i="7" a="1"/>
  <c r="H96" i="7" a="1"/>
  <c r="G2646" i="7"/>
  <c r="G1298" i="7"/>
  <c r="G2804" i="7"/>
  <c r="F553" i="7"/>
  <c r="G1388" i="7"/>
  <c r="F2672" i="7"/>
  <c r="F2516" i="7"/>
  <c r="F2724" i="7"/>
  <c r="H2359" i="7" a="1"/>
  <c r="F289" i="7"/>
  <c r="H2463" i="7" a="1"/>
  <c r="H31" i="7" a="1"/>
  <c r="F2777" i="7"/>
  <c r="H288" i="7" a="1"/>
  <c r="F489" i="7"/>
  <c r="G2018" i="7"/>
  <c r="H2645" i="7" a="1"/>
  <c r="F225" i="7"/>
  <c r="G1748" i="7"/>
  <c r="G488" i="7"/>
  <c r="G758" i="7"/>
  <c r="F161" i="7"/>
  <c r="F32" i="7"/>
  <c r="H2515" i="7" a="1"/>
  <c r="G2412" i="7"/>
  <c r="G1658" i="7"/>
  <c r="G97" i="7"/>
  <c r="H2749" i="7" a="1"/>
  <c r="G161" i="7"/>
  <c r="H2723" i="7" a="1"/>
  <c r="F2490" i="7"/>
  <c r="H2541" i="7" a="1"/>
  <c r="F2542" i="7"/>
  <c r="H418" i="7" a="1"/>
  <c r="G2542" i="7"/>
  <c r="H2671" i="7" a="1"/>
  <c r="G1118" i="7"/>
  <c r="G668" i="7"/>
  <c r="G2620" i="7"/>
  <c r="G2490" i="7"/>
  <c r="G1028" i="7"/>
  <c r="F2620" i="7"/>
  <c r="H2437" i="7" a="1"/>
  <c r="G2200" i="7"/>
  <c r="H553" i="7" a="1"/>
  <c r="F2594" i="7"/>
  <c r="G2750" i="7"/>
  <c r="F2412" i="7"/>
  <c r="G419" i="7"/>
  <c r="G1568" i="7"/>
  <c r="G938" i="7"/>
  <c r="G225" i="7"/>
  <c r="H353" i="7" a="1"/>
  <c r="G2724" i="7"/>
  <c r="G2594" i="7"/>
  <c r="G2438" i="7"/>
  <c r="F2386" i="7"/>
  <c r="F2568" i="7"/>
  <c r="F2804" i="7"/>
  <c r="H2803" i="7" a="1"/>
  <c r="G289" i="7"/>
  <c r="H2567" i="7" a="1"/>
  <c r="F2698" i="7"/>
  <c r="G354" i="7"/>
  <c r="G1928" i="7"/>
  <c r="G578" i="7"/>
  <c r="G32" i="7"/>
  <c r="F2750" i="7"/>
  <c r="G1208" i="7"/>
  <c r="G1478" i="7"/>
  <c r="H2593" i="7" a="1"/>
  <c r="H2385" i="7" a="1"/>
  <c r="F354" i="7"/>
  <c r="F2646" i="7"/>
  <c r="G1838" i="7"/>
  <c r="H2776" i="7" a="1"/>
  <c r="F97" i="7"/>
  <c r="F2464" i="7"/>
  <c r="G2109" i="7"/>
  <c r="G848" i="7"/>
  <c r="H487" i="7" a="1"/>
  <c r="F419" i="7"/>
  <c r="G2672" i="7"/>
  <c r="G2568" i="7"/>
  <c r="G2777" i="7"/>
  <c r="H2803" i="7" l="1"/>
  <c r="H418" i="7"/>
  <c r="H2515" i="7"/>
  <c r="H487" i="7"/>
  <c r="H2437" i="7"/>
  <c r="H2411" i="7"/>
  <c r="H2541" i="7"/>
  <c r="H96" i="7"/>
  <c r="H2776" i="7"/>
  <c r="H2723" i="7"/>
  <c r="H2385" i="7"/>
  <c r="H2697" i="7"/>
  <c r="H2749" i="7"/>
  <c r="H224" i="7"/>
  <c r="H288" i="7"/>
  <c r="H553" i="7"/>
  <c r="H2463" i="7"/>
  <c r="H160" i="7"/>
  <c r="H2619" i="7"/>
  <c r="H353" i="7"/>
  <c r="H2645" i="7"/>
  <c r="H2567" i="7"/>
  <c r="H2359" i="7"/>
  <c r="H2671" i="7"/>
  <c r="H2489" i="7"/>
  <c r="H2593" i="7"/>
  <c r="H31" i="7"/>
  <c r="B34" i="7"/>
  <c r="C1210" i="7"/>
  <c r="B2492" i="7"/>
  <c r="B2440" i="7"/>
  <c r="C2778" i="7"/>
  <c r="C2805" i="7" s="1"/>
  <c r="B2726" i="7"/>
  <c r="C2726" i="7"/>
  <c r="B2596" i="7"/>
  <c r="C1390" i="7"/>
  <c r="C1750" i="7"/>
  <c r="B291" i="7"/>
  <c r="C1120" i="7"/>
  <c r="C2622" i="7"/>
  <c r="B2466" i="7"/>
  <c r="B2778" i="7"/>
  <c r="B2805" i="7" s="1"/>
  <c r="C2492" i="7"/>
  <c r="C163" i="7"/>
  <c r="C99" i="7"/>
  <c r="C291" i="7"/>
  <c r="C2752" i="7"/>
  <c r="C1930" i="7"/>
  <c r="C760" i="7"/>
  <c r="C2700" i="7"/>
  <c r="B2674" i="7"/>
  <c r="C2570" i="7"/>
  <c r="B2648" i="7"/>
  <c r="C580" i="7"/>
  <c r="C490" i="7"/>
  <c r="C940" i="7"/>
  <c r="C2596" i="7"/>
  <c r="C2544" i="7"/>
  <c r="B2570" i="7"/>
  <c r="C355" i="7"/>
  <c r="C420" i="7" s="1"/>
  <c r="C2674" i="7"/>
  <c r="C227" i="7"/>
  <c r="C1660" i="7"/>
  <c r="C2466" i="7"/>
  <c r="B2700" i="7"/>
  <c r="B2544" i="7"/>
  <c r="C1480" i="7"/>
  <c r="B555" i="7"/>
  <c r="B491" i="7"/>
  <c r="B2622" i="7"/>
  <c r="C2440" i="7"/>
  <c r="C850" i="7"/>
  <c r="C2110" i="7"/>
  <c r="C2201" i="7" s="1"/>
  <c r="C1570" i="7"/>
  <c r="C2518" i="7"/>
  <c r="B163" i="7"/>
  <c r="B99" i="7"/>
  <c r="C670" i="7"/>
  <c r="B2518" i="7"/>
  <c r="C2648" i="7"/>
  <c r="C1300" i="7"/>
  <c r="C2020" i="7"/>
  <c r="B227" i="7"/>
  <c r="C1030" i="7"/>
  <c r="C1840" i="7"/>
  <c r="C34" i="7"/>
  <c r="B355" i="7"/>
  <c r="B420" i="7" s="1"/>
  <c r="B2752" i="7"/>
  <c r="G290" i="7"/>
  <c r="G1299" i="7"/>
  <c r="G2517" i="7"/>
  <c r="G1659" i="7"/>
  <c r="G2699" i="7"/>
  <c r="G2201" i="7"/>
  <c r="G2647" i="7"/>
  <c r="G1839" i="7"/>
  <c r="F2725" i="7"/>
  <c r="F2778" i="7"/>
  <c r="G1209" i="7"/>
  <c r="H32" i="7" a="1"/>
  <c r="F2621" i="7"/>
  <c r="F2491" i="7"/>
  <c r="H2542" i="7" a="1"/>
  <c r="H354" i="7" a="1"/>
  <c r="G2778" i="7"/>
  <c r="F2465" i="7"/>
  <c r="H161" i="7" a="1"/>
  <c r="H2412" i="7" a="1"/>
  <c r="H2516" i="7" a="1"/>
  <c r="F33" i="7"/>
  <c r="F355" i="7"/>
  <c r="G1389" i="7"/>
  <c r="F420" i="7"/>
  <c r="G33" i="7"/>
  <c r="G1119" i="7"/>
  <c r="G355" i="7"/>
  <c r="F98" i="7"/>
  <c r="F2805" i="7"/>
  <c r="G2110" i="7"/>
  <c r="H2777" i="7" a="1"/>
  <c r="H554" i="7" a="1"/>
  <c r="F162" i="7"/>
  <c r="H2804" i="7" a="1"/>
  <c r="F226" i="7"/>
  <c r="F2569" i="7"/>
  <c r="G2595" i="7"/>
  <c r="G98" i="7"/>
  <c r="H289" i="7" a="1"/>
  <c r="H2672" i="7" a="1"/>
  <c r="G2491" i="7"/>
  <c r="F2543" i="7"/>
  <c r="G849" i="7"/>
  <c r="G1029" i="7"/>
  <c r="F2439" i="7"/>
  <c r="H2724" i="7" a="1"/>
  <c r="G2673" i="7"/>
  <c r="F554" i="7"/>
  <c r="G939" i="7"/>
  <c r="H2594" i="7" a="1"/>
  <c r="H97" i="7" a="1"/>
  <c r="G2751" i="7"/>
  <c r="F290" i="7"/>
  <c r="F2751" i="7"/>
  <c r="H2386" i="7" a="1"/>
  <c r="F2647" i="7"/>
  <c r="G226" i="7"/>
  <c r="H2490" i="7" a="1"/>
  <c r="F2595" i="7"/>
  <c r="G669" i="7"/>
  <c r="G420" i="7"/>
  <c r="G579" i="7"/>
  <c r="F2413" i="7"/>
  <c r="G1569" i="7"/>
  <c r="H2620" i="7" a="1"/>
  <c r="G1929" i="7"/>
  <c r="G1749" i="7"/>
  <c r="F2673" i="7"/>
  <c r="G2725" i="7"/>
  <c r="H225" i="7" a="1"/>
  <c r="G162" i="7"/>
  <c r="G2439" i="7"/>
  <c r="G2543" i="7"/>
  <c r="G2621" i="7"/>
  <c r="F2699" i="7"/>
  <c r="G489" i="7"/>
  <c r="G2413" i="7"/>
  <c r="G2465" i="7"/>
  <c r="H2464" i="7" a="1"/>
  <c r="H2438" i="7" a="1"/>
  <c r="G1479" i="7"/>
  <c r="H2698" i="7" a="1"/>
  <c r="G2569" i="7"/>
  <c r="G759" i="7"/>
  <c r="G2019" i="7"/>
  <c r="H419" i="7" a="1"/>
  <c r="H2646" i="7" a="1"/>
  <c r="F490" i="7"/>
  <c r="F2517" i="7"/>
  <c r="G2805" i="7"/>
  <c r="H2568" i="7" a="1"/>
  <c r="H488" i="7" a="1"/>
  <c r="H2750" i="7" a="1"/>
  <c r="H2804" i="7" l="1"/>
  <c r="H419" i="7"/>
  <c r="H2386" i="7"/>
  <c r="H2516" i="7"/>
  <c r="H2438" i="7"/>
  <c r="H2750" i="7"/>
  <c r="H289" i="7"/>
  <c r="H97" i="7"/>
  <c r="H2620" i="7"/>
  <c r="H32" i="7"/>
  <c r="H2777" i="7"/>
  <c r="H488" i="7"/>
  <c r="H161" i="7"/>
  <c r="H2568" i="7"/>
  <c r="H354" i="7"/>
  <c r="H2464" i="7"/>
  <c r="H2698" i="7"/>
  <c r="H2490" i="7"/>
  <c r="H2724" i="7"/>
  <c r="H2594" i="7"/>
  <c r="H2646" i="7"/>
  <c r="H554" i="7"/>
  <c r="H2412" i="7"/>
  <c r="H2672" i="7"/>
  <c r="H2542" i="7"/>
  <c r="H225" i="7"/>
  <c r="C761" i="7"/>
  <c r="C2727" i="7"/>
  <c r="C1301" i="7"/>
  <c r="B2649" i="7"/>
  <c r="C2571" i="7"/>
  <c r="C1841" i="7"/>
  <c r="C2675" i="7"/>
  <c r="B164" i="7"/>
  <c r="B100" i="7"/>
  <c r="C2021" i="7"/>
  <c r="C2519" i="7"/>
  <c r="B292" i="7"/>
  <c r="B2545" i="7"/>
  <c r="C1571" i="7"/>
  <c r="C581" i="7"/>
  <c r="C491" i="7"/>
  <c r="B2701" i="7"/>
  <c r="C2753" i="7"/>
  <c r="B2571" i="7"/>
  <c r="C164" i="7"/>
  <c r="C100" i="7"/>
  <c r="C1931" i="7"/>
  <c r="C2701" i="7"/>
  <c r="C851" i="7"/>
  <c r="C2545" i="7"/>
  <c r="C1751" i="7"/>
  <c r="B2597" i="7"/>
  <c r="C671" i="7"/>
  <c r="B356" i="7"/>
  <c r="B421" i="7" s="1"/>
  <c r="B2519" i="7"/>
  <c r="B2753" i="7"/>
  <c r="B2675" i="7"/>
  <c r="C35" i="7"/>
  <c r="C228" i="7"/>
  <c r="B2727" i="7"/>
  <c r="C2623" i="7"/>
  <c r="C2649" i="7"/>
  <c r="C1481" i="7"/>
  <c r="B35" i="7"/>
  <c r="C2467" i="7"/>
  <c r="C292" i="7"/>
  <c r="C356" i="7"/>
  <c r="C421" i="7" s="1"/>
  <c r="C2111" i="7"/>
  <c r="C2202" i="7" s="1"/>
  <c r="B2493" i="7"/>
  <c r="C1661" i="7"/>
  <c r="C1391" i="7"/>
  <c r="B2779" i="7"/>
  <c r="B2806" i="7" s="1"/>
  <c r="B556" i="7"/>
  <c r="B492" i="7"/>
  <c r="C2597" i="7"/>
  <c r="C1121" i="7"/>
  <c r="B228" i="7"/>
  <c r="C941" i="7"/>
  <c r="C2493" i="7"/>
  <c r="C1031" i="7"/>
  <c r="C2779" i="7"/>
  <c r="C2806" i="7" s="1"/>
  <c r="C1211" i="7"/>
  <c r="B2623" i="7"/>
  <c r="B2467" i="7"/>
  <c r="F491" i="7"/>
  <c r="F2492" i="7"/>
  <c r="G2596" i="7"/>
  <c r="G490" i="7"/>
  <c r="G1390" i="7"/>
  <c r="F2570" i="7"/>
  <c r="G2752" i="7"/>
  <c r="G1480" i="7"/>
  <c r="G2622" i="7"/>
  <c r="G850" i="7"/>
  <c r="H2805" i="7" a="1"/>
  <c r="G1840" i="7"/>
  <c r="G1300" i="7"/>
  <c r="F421" i="7"/>
  <c r="H33" i="7" a="1"/>
  <c r="H2621" i="7" a="1"/>
  <c r="F2648" i="7"/>
  <c r="F2544" i="7"/>
  <c r="G760" i="7"/>
  <c r="G2779" i="7"/>
  <c r="G2674" i="7"/>
  <c r="F227" i="7"/>
  <c r="F291" i="7"/>
  <c r="G421" i="7"/>
  <c r="F2700" i="7"/>
  <c r="G2570" i="7"/>
  <c r="H2673" i="7" a="1"/>
  <c r="H2725" i="7" a="1"/>
  <c r="G2466" i="7"/>
  <c r="G2648" i="7"/>
  <c r="G580" i="7"/>
  <c r="G2806" i="7"/>
  <c r="G2518" i="7"/>
  <c r="G291" i="7"/>
  <c r="G2440" i="7"/>
  <c r="G227" i="7"/>
  <c r="G2202" i="7"/>
  <c r="H2543" i="7" a="1"/>
  <c r="F2752" i="7"/>
  <c r="G1660" i="7"/>
  <c r="F555" i="7"/>
  <c r="F2622" i="7"/>
  <c r="G1210" i="7"/>
  <c r="F2518" i="7"/>
  <c r="H2413" i="7" a="1"/>
  <c r="F2596" i="7"/>
  <c r="G163" i="7"/>
  <c r="G670" i="7"/>
  <c r="G34" i="7"/>
  <c r="G940" i="7"/>
  <c r="G2020" i="7"/>
  <c r="G1930" i="7"/>
  <c r="G1030" i="7"/>
  <c r="F2466" i="7"/>
  <c r="H489" i="7" a="1"/>
  <c r="H2569" i="7" a="1"/>
  <c r="H2491" i="7" a="1"/>
  <c r="G1750" i="7"/>
  <c r="H2778" i="7" a="1"/>
  <c r="G99" i="7"/>
  <c r="F2779" i="7"/>
  <c r="G2111" i="7"/>
  <c r="G2492" i="7"/>
  <c r="H420" i="7" a="1"/>
  <c r="H226" i="7" a="1"/>
  <c r="H2517" i="7" a="1"/>
  <c r="H290" i="7" a="1"/>
  <c r="H355" i="7" a="1"/>
  <c r="F356" i="7"/>
  <c r="F2726" i="7"/>
  <c r="H2647" i="7" a="1"/>
  <c r="H162" i="7" a="1"/>
  <c r="G2700" i="7"/>
  <c r="G2544" i="7"/>
  <c r="F99" i="7"/>
  <c r="G2726" i="7"/>
  <c r="H2595" i="7" a="1"/>
  <c r="F2806" i="7"/>
  <c r="F34" i="7"/>
  <c r="H2439" i="7" a="1"/>
  <c r="G1120" i="7"/>
  <c r="F2440" i="7"/>
  <c r="H98" i="7" a="1"/>
  <c r="H555" i="7" a="1"/>
  <c r="H2751" i="7" a="1"/>
  <c r="F163" i="7"/>
  <c r="H2465" i="7" a="1"/>
  <c r="G1570" i="7"/>
  <c r="G356" i="7"/>
  <c r="F2674" i="7"/>
  <c r="H2699" i="7" a="1"/>
  <c r="H2805" i="7" l="1"/>
  <c r="H420" i="7"/>
  <c r="H355" i="7"/>
  <c r="H2647" i="7"/>
  <c r="H2699" i="7"/>
  <c r="H2517" i="7"/>
  <c r="H555" i="7"/>
  <c r="H2465" i="7"/>
  <c r="H226" i="7"/>
  <c r="H33" i="7"/>
  <c r="H2569" i="7"/>
  <c r="H290" i="7"/>
  <c r="H2673" i="7"/>
  <c r="H2439" i="7"/>
  <c r="H2621" i="7"/>
  <c r="H2595" i="7"/>
  <c r="H2491" i="7"/>
  <c r="H2778" i="7"/>
  <c r="H2413" i="7"/>
  <c r="H2725" i="7"/>
  <c r="H162" i="7"/>
  <c r="H98" i="7"/>
  <c r="H2751" i="7"/>
  <c r="H2543" i="7"/>
  <c r="H489" i="7"/>
  <c r="C2520" i="7"/>
  <c r="C1212" i="7"/>
  <c r="C1482" i="7"/>
  <c r="C293" i="7"/>
  <c r="B2572" i="7"/>
  <c r="B165" i="7"/>
  <c r="B101" i="7"/>
  <c r="C1572" i="7"/>
  <c r="B2546" i="7"/>
  <c r="C1842" i="7"/>
  <c r="C2022" i="7"/>
  <c r="B229" i="7"/>
  <c r="B2676" i="7"/>
  <c r="B2650" i="7"/>
  <c r="B36" i="7"/>
  <c r="B2780" i="7"/>
  <c r="B2807" i="7" s="1"/>
  <c r="C2780" i="7"/>
  <c r="C2807" i="7" s="1"/>
  <c r="C852" i="7"/>
  <c r="C1302" i="7"/>
  <c r="C2624" i="7"/>
  <c r="C357" i="7"/>
  <c r="C422" i="7" s="1"/>
  <c r="C165" i="7"/>
  <c r="C101" i="7"/>
  <c r="B2728" i="7"/>
  <c r="C1032" i="7"/>
  <c r="C1752" i="7"/>
  <c r="C2676" i="7"/>
  <c r="C36" i="7"/>
  <c r="C2572" i="7"/>
  <c r="C229" i="7"/>
  <c r="C582" i="7"/>
  <c r="C492" i="7"/>
  <c r="B357" i="7"/>
  <c r="B422" i="7" s="1"/>
  <c r="C672" i="7"/>
  <c r="C1392" i="7"/>
  <c r="B557" i="7"/>
  <c r="B493" i="7"/>
  <c r="B2520" i="7"/>
  <c r="C2494" i="7"/>
  <c r="C2650" i="7"/>
  <c r="C762" i="7"/>
  <c r="C2702" i="7"/>
  <c r="B2494" i="7"/>
  <c r="B293" i="7"/>
  <c r="B2702" i="7"/>
  <c r="C1932" i="7"/>
  <c r="C2754" i="7"/>
  <c r="C942" i="7"/>
  <c r="C2546" i="7"/>
  <c r="C1122" i="7"/>
  <c r="B2754" i="7"/>
  <c r="C2728" i="7"/>
  <c r="B2598" i="7"/>
  <c r="C1662" i="7"/>
  <c r="C2112" i="7"/>
  <c r="C2203" i="7" s="1"/>
  <c r="B2624" i="7"/>
  <c r="C2598" i="7"/>
  <c r="H356" i="7" a="1"/>
  <c r="F2780" i="7"/>
  <c r="F292" i="7"/>
  <c r="H2544" i="7" a="1"/>
  <c r="G1571" i="7"/>
  <c r="G164" i="7"/>
  <c r="G292" i="7"/>
  <c r="F2493" i="7"/>
  <c r="H2674" i="7" a="1"/>
  <c r="G581" i="7"/>
  <c r="G2649" i="7"/>
  <c r="H2570" i="7" a="1"/>
  <c r="H291" i="7" a="1"/>
  <c r="G851" i="7"/>
  <c r="F2467" i="7"/>
  <c r="G671" i="7"/>
  <c r="F2545" i="7"/>
  <c r="G1121" i="7"/>
  <c r="G1841" i="7"/>
  <c r="F556" i="7"/>
  <c r="F492" i="7"/>
  <c r="F2675" i="7"/>
  <c r="G2021" i="7"/>
  <c r="H99" i="7" a="1"/>
  <c r="G2112" i="7"/>
  <c r="G422" i="7"/>
  <c r="G2623" i="7"/>
  <c r="H227" i="7" a="1"/>
  <c r="G1031" i="7"/>
  <c r="H556" i="7" a="1"/>
  <c r="G941" i="7"/>
  <c r="G228" i="7"/>
  <c r="H2492" i="7" a="1"/>
  <c r="F2649" i="7"/>
  <c r="F357" i="7"/>
  <c r="H2752" i="7" a="1"/>
  <c r="H34" i="7" a="1"/>
  <c r="G2571" i="7"/>
  <c r="F422" i="7"/>
  <c r="G2675" i="7"/>
  <c r="H2648" i="7" a="1"/>
  <c r="G2780" i="7"/>
  <c r="H2518" i="7" a="1"/>
  <c r="G1661" i="7"/>
  <c r="G2753" i="7"/>
  <c r="G2597" i="7"/>
  <c r="F100" i="7"/>
  <c r="G2493" i="7"/>
  <c r="H421" i="7" a="1"/>
  <c r="H490" i="7" a="1"/>
  <c r="G100" i="7"/>
  <c r="F2727" i="7"/>
  <c r="H2806" i="7" a="1"/>
  <c r="G2727" i="7"/>
  <c r="F164" i="7"/>
  <c r="G1391" i="7"/>
  <c r="G357" i="7"/>
  <c r="G1481" i="7"/>
  <c r="F228" i="7"/>
  <c r="F2623" i="7"/>
  <c r="G2545" i="7"/>
  <c r="G1751" i="7"/>
  <c r="G1931" i="7"/>
  <c r="F2571" i="7"/>
  <c r="G2519" i="7"/>
  <c r="H163" i="7" a="1"/>
  <c r="F2701" i="7"/>
  <c r="H2466" i="7" a="1"/>
  <c r="G2467" i="7"/>
  <c r="G35" i="7"/>
  <c r="G1211" i="7"/>
  <c r="F2753" i="7"/>
  <c r="G1301" i="7"/>
  <c r="G2807" i="7"/>
  <c r="F2597" i="7"/>
  <c r="H2440" i="7" a="1"/>
  <c r="H2779" i="7" a="1"/>
  <c r="F35" i="7"/>
  <c r="H2596" i="7" a="1"/>
  <c r="G2203" i="7"/>
  <c r="G761" i="7"/>
  <c r="G2701" i="7"/>
  <c r="F2807" i="7"/>
  <c r="F2519" i="7"/>
  <c r="H2700" i="7" a="1"/>
  <c r="G491" i="7"/>
  <c r="H2726" i="7" a="1"/>
  <c r="H2622" i="7" a="1"/>
  <c r="H2806" i="7" l="1"/>
  <c r="H421" i="7"/>
  <c r="H227" i="7"/>
  <c r="H163" i="7"/>
  <c r="H2752" i="7"/>
  <c r="H291" i="7"/>
  <c r="H2779" i="7"/>
  <c r="H2596" i="7"/>
  <c r="H99" i="7"/>
  <c r="H2518" i="7"/>
  <c r="H2726" i="7"/>
  <c r="H2440" i="7"/>
  <c r="H2570" i="7"/>
  <c r="H356" i="7"/>
  <c r="H34" i="7"/>
  <c r="H556" i="7"/>
  <c r="H2700" i="7"/>
  <c r="H2492" i="7"/>
  <c r="H2466" i="7"/>
  <c r="H2622" i="7"/>
  <c r="H2674" i="7"/>
  <c r="H490" i="7"/>
  <c r="H2648" i="7"/>
  <c r="H2544" i="7"/>
  <c r="B2521" i="7"/>
  <c r="C1843" i="7"/>
  <c r="C943" i="7"/>
  <c r="B2677" i="7"/>
  <c r="C1933" i="7"/>
  <c r="C1753" i="7"/>
  <c r="C1213" i="7"/>
  <c r="C2023" i="7"/>
  <c r="B2703" i="7"/>
  <c r="B2599" i="7"/>
  <c r="C2547" i="7"/>
  <c r="C2521" i="7"/>
  <c r="B2625" i="7"/>
  <c r="B2573" i="7"/>
  <c r="C358" i="7"/>
  <c r="C423" i="7" s="1"/>
  <c r="C1483" i="7"/>
  <c r="C2729" i="7"/>
  <c r="C294" i="7"/>
  <c r="C763" i="7"/>
  <c r="C2599" i="7"/>
  <c r="C2755" i="7"/>
  <c r="B2755" i="7"/>
  <c r="C2651" i="7"/>
  <c r="C1663" i="7"/>
  <c r="B2651" i="7"/>
  <c r="B558" i="7"/>
  <c r="B494" i="7"/>
  <c r="C37" i="7"/>
  <c r="B166" i="7"/>
  <c r="B102" i="7"/>
  <c r="C2625" i="7"/>
  <c r="C1033" i="7"/>
  <c r="B294" i="7"/>
  <c r="C2677" i="7"/>
  <c r="C1303" i="7"/>
  <c r="C2573" i="7"/>
  <c r="B2729" i="7"/>
  <c r="B2547" i="7"/>
  <c r="C1123" i="7"/>
  <c r="C853" i="7"/>
  <c r="B37" i="7"/>
  <c r="C1573" i="7"/>
  <c r="C583" i="7"/>
  <c r="C493" i="7"/>
  <c r="C166" i="7"/>
  <c r="C102" i="7"/>
  <c r="C1393" i="7"/>
  <c r="C2113" i="7"/>
  <c r="C2204" i="7" s="1"/>
  <c r="B230" i="7"/>
  <c r="B2781" i="7"/>
  <c r="B2808" i="7" s="1"/>
  <c r="C2781" i="7"/>
  <c r="C2808" i="7" s="1"/>
  <c r="B358" i="7"/>
  <c r="B423" i="7" s="1"/>
  <c r="C673" i="7"/>
  <c r="C2703" i="7"/>
  <c r="C230" i="7"/>
  <c r="H2780" i="7" a="1"/>
  <c r="G1032" i="7"/>
  <c r="H35" i="7" a="1"/>
  <c r="G2204" i="7"/>
  <c r="G1752" i="7"/>
  <c r="H292" i="7" a="1"/>
  <c r="G2113" i="7"/>
  <c r="G2598" i="7"/>
  <c r="F358" i="7"/>
  <c r="F165" i="7"/>
  <c r="H557" i="7" a="1"/>
  <c r="H2701" i="7" a="1"/>
  <c r="G2754" i="7"/>
  <c r="H2649" i="7" a="1"/>
  <c r="H2519" i="7" a="1"/>
  <c r="G2781" i="7"/>
  <c r="F2598" i="7"/>
  <c r="F2808" i="7"/>
  <c r="H2623" i="7" a="1"/>
  <c r="G852" i="7"/>
  <c r="F2520" i="7"/>
  <c r="F423" i="7"/>
  <c r="H2727" i="7" a="1"/>
  <c r="F2754" i="7"/>
  <c r="H491" i="7" a="1"/>
  <c r="H2597" i="7" a="1"/>
  <c r="H2571" i="7" a="1"/>
  <c r="H2675" i="7" a="1"/>
  <c r="G1122" i="7"/>
  <c r="F2702" i="7"/>
  <c r="G2676" i="7"/>
  <c r="F229" i="7"/>
  <c r="G1842" i="7"/>
  <c r="F2624" i="7"/>
  <c r="H2753" i="7" a="1"/>
  <c r="G1392" i="7"/>
  <c r="G36" i="7"/>
  <c r="G942" i="7"/>
  <c r="G1212" i="7"/>
  <c r="F2494" i="7"/>
  <c r="H422" i="7" a="1"/>
  <c r="H2493" i="7" a="1"/>
  <c r="G1482" i="7"/>
  <c r="G1932" i="7"/>
  <c r="G2728" i="7"/>
  <c r="H2467" i="7" a="1"/>
  <c r="F2650" i="7"/>
  <c r="G2702" i="7"/>
  <c r="G2022" i="7"/>
  <c r="G1302" i="7"/>
  <c r="G672" i="7"/>
  <c r="G582" i="7"/>
  <c r="G2808" i="7"/>
  <c r="G2494" i="7"/>
  <c r="G293" i="7"/>
  <c r="G358" i="7"/>
  <c r="G492" i="7"/>
  <c r="F2728" i="7"/>
  <c r="G762" i="7"/>
  <c r="G2650" i="7"/>
  <c r="G2572" i="7"/>
  <c r="F101" i="7"/>
  <c r="F557" i="7"/>
  <c r="G229" i="7"/>
  <c r="G165" i="7"/>
  <c r="F2676" i="7"/>
  <c r="G2520" i="7"/>
  <c r="H2545" i="7" a="1"/>
  <c r="H357" i="7" a="1"/>
  <c r="G423" i="7"/>
  <c r="F2572" i="7"/>
  <c r="G101" i="7"/>
  <c r="F293" i="7"/>
  <c r="H228" i="7" a="1"/>
  <c r="F2781" i="7"/>
  <c r="H164" i="7" a="1"/>
  <c r="F2546" i="7"/>
  <c r="G2624" i="7"/>
  <c r="F36" i="7"/>
  <c r="G1662" i="7"/>
  <c r="G1572" i="7"/>
  <c r="H2807" i="7" a="1"/>
  <c r="G2546" i="7"/>
  <c r="F493" i="7"/>
  <c r="H100" i="7" a="1"/>
  <c r="H2807" i="7" l="1"/>
  <c r="H422" i="7"/>
  <c r="H2649" i="7"/>
  <c r="H2623" i="7"/>
  <c r="H557" i="7"/>
  <c r="H35" i="7"/>
  <c r="H2545" i="7"/>
  <c r="H164" i="7"/>
  <c r="H2571" i="7"/>
  <c r="H228" i="7"/>
  <c r="H357" i="7"/>
  <c r="H2467" i="7"/>
  <c r="H2727" i="7"/>
  <c r="H491" i="7"/>
  <c r="H100" i="7"/>
  <c r="H2675" i="7"/>
  <c r="H2519" i="7"/>
  <c r="H2753" i="7"/>
  <c r="H2701" i="7"/>
  <c r="H2597" i="7"/>
  <c r="H2780" i="7"/>
  <c r="H292" i="7"/>
  <c r="H2493" i="7"/>
  <c r="C2730" i="7"/>
  <c r="B2574" i="7"/>
  <c r="B2678" i="7"/>
  <c r="B38" i="7"/>
  <c r="C1304" i="7"/>
  <c r="C295" i="7"/>
  <c r="C1484" i="7"/>
  <c r="C1394" i="7"/>
  <c r="B559" i="7"/>
  <c r="B495" i="7"/>
  <c r="B2600" i="7"/>
  <c r="B2652" i="7"/>
  <c r="C1214" i="7"/>
  <c r="C2652" i="7"/>
  <c r="B2782" i="7"/>
  <c r="B2809" i="7" s="1"/>
  <c r="C359" i="7"/>
  <c r="C424" i="7" s="1"/>
  <c r="B2626" i="7"/>
  <c r="C1844" i="7"/>
  <c r="C1934" i="7"/>
  <c r="C1664" i="7"/>
  <c r="B167" i="7"/>
  <c r="B103" i="7"/>
  <c r="B2730" i="7"/>
  <c r="B2548" i="7"/>
  <c r="C2626" i="7"/>
  <c r="C2704" i="7"/>
  <c r="C2756" i="7"/>
  <c r="C2782" i="7"/>
  <c r="C2809" i="7" s="1"/>
  <c r="B2704" i="7"/>
  <c r="B295" i="7"/>
  <c r="C494" i="7"/>
  <c r="C584" i="7"/>
  <c r="B2756" i="7"/>
  <c r="B359" i="7"/>
  <c r="B424" i="7" s="1"/>
  <c r="C38" i="7"/>
  <c r="C1754" i="7"/>
  <c r="C1574" i="7"/>
  <c r="C2548" i="7"/>
  <c r="C2114" i="7"/>
  <c r="C2205" i="7" s="1"/>
  <c r="C167" i="7"/>
  <c r="C103" i="7"/>
  <c r="C2024" i="7"/>
  <c r="C231" i="7"/>
  <c r="C764" i="7"/>
  <c r="B231" i="7"/>
  <c r="C854" i="7"/>
  <c r="C674" i="7"/>
  <c r="C944" i="7"/>
  <c r="C2600" i="7"/>
  <c r="C1124" i="7"/>
  <c r="C2678" i="7"/>
  <c r="C2574" i="7"/>
  <c r="C1034" i="7"/>
  <c r="H2781" i="7" a="1"/>
  <c r="F2677" i="7"/>
  <c r="F2573" i="7"/>
  <c r="G2729" i="7"/>
  <c r="G230" i="7"/>
  <c r="H2808" i="7" a="1"/>
  <c r="G1573" i="7"/>
  <c r="G166" i="7"/>
  <c r="F494" i="7"/>
  <c r="F2755" i="7"/>
  <c r="F2703" i="7"/>
  <c r="F2547" i="7"/>
  <c r="G1753" i="7"/>
  <c r="H423" i="7" a="1"/>
  <c r="F2651" i="7"/>
  <c r="G2599" i="7"/>
  <c r="G294" i="7"/>
  <c r="G1393" i="7"/>
  <c r="G1483" i="7"/>
  <c r="G2755" i="7"/>
  <c r="G2205" i="7"/>
  <c r="F424" i="7"/>
  <c r="H36" i="7" a="1"/>
  <c r="H2676" i="7" a="1"/>
  <c r="G2782" i="7"/>
  <c r="H2702" i="7" a="1"/>
  <c r="G853" i="7"/>
  <c r="H2572" i="7" a="1"/>
  <c r="F294" i="7"/>
  <c r="H492" i="7" a="1"/>
  <c r="H358" i="7" a="1"/>
  <c r="F359" i="7"/>
  <c r="F558" i="7"/>
  <c r="G2677" i="7"/>
  <c r="G1123" i="7"/>
  <c r="G2809" i="7"/>
  <c r="F2521" i="7"/>
  <c r="H2754" i="7" a="1"/>
  <c r="F37" i="7"/>
  <c r="G2573" i="7"/>
  <c r="G424" i="7"/>
  <c r="G2023" i="7"/>
  <c r="G2651" i="7"/>
  <c r="H165" i="7" a="1"/>
  <c r="G2625" i="7"/>
  <c r="G763" i="7"/>
  <c r="H2624" i="7" a="1"/>
  <c r="G1663" i="7"/>
  <c r="F166" i="7"/>
  <c r="G493" i="7"/>
  <c r="G1933" i="7"/>
  <c r="G583" i="7"/>
  <c r="G1213" i="7"/>
  <c r="G102" i="7"/>
  <c r="H2546" i="7" a="1"/>
  <c r="F2809" i="7"/>
  <c r="H2520" i="7" a="1"/>
  <c r="G1033" i="7"/>
  <c r="F102" i="7"/>
  <c r="G2547" i="7"/>
  <c r="H293" i="7" a="1"/>
  <c r="H2494" i="7" a="1"/>
  <c r="H2598" i="7" a="1"/>
  <c r="H2650" i="7" a="1"/>
  <c r="H558" i="7" a="1"/>
  <c r="G1303" i="7"/>
  <c r="F2782" i="7"/>
  <c r="H229" i="7" a="1"/>
  <c r="G2114" i="7"/>
  <c r="F230" i="7"/>
  <c r="G1843" i="7"/>
  <c r="F2599" i="7"/>
  <c r="G673" i="7"/>
  <c r="H101" i="7" a="1"/>
  <c r="G943" i="7"/>
  <c r="G359" i="7"/>
  <c r="F2625" i="7"/>
  <c r="G37" i="7"/>
  <c r="G2521" i="7"/>
  <c r="G2703" i="7"/>
  <c r="F2729" i="7"/>
  <c r="H2728" i="7" a="1"/>
  <c r="H2808" i="7" l="1"/>
  <c r="H423" i="7"/>
  <c r="H2676" i="7"/>
  <c r="H2781" i="7"/>
  <c r="H2702" i="7"/>
  <c r="H2754" i="7"/>
  <c r="H558" i="7"/>
  <c r="H36" i="7"/>
  <c r="H165" i="7"/>
  <c r="H2728" i="7"/>
  <c r="H2520" i="7"/>
  <c r="H2624" i="7"/>
  <c r="H293" i="7"/>
  <c r="H2546" i="7"/>
  <c r="H2650" i="7"/>
  <c r="H229" i="7"/>
  <c r="H492" i="7"/>
  <c r="H2572" i="7"/>
  <c r="H2598" i="7"/>
  <c r="H2494" i="7"/>
  <c r="H358" i="7"/>
  <c r="H101" i="7"/>
  <c r="B2705" i="7"/>
  <c r="C232" i="7"/>
  <c r="C675" i="7"/>
  <c r="C2025" i="7"/>
  <c r="C2601" i="7"/>
  <c r="C1035" i="7"/>
  <c r="C855" i="7"/>
  <c r="C39" i="7"/>
  <c r="C495" i="7"/>
  <c r="C585" i="7"/>
  <c r="C2783" i="7"/>
  <c r="C2810" i="7" s="1"/>
  <c r="B2757" i="7"/>
  <c r="C1935" i="7"/>
  <c r="C1575" i="7"/>
  <c r="B2627" i="7"/>
  <c r="C1845" i="7"/>
  <c r="B360" i="7"/>
  <c r="B425" i="7" s="1"/>
  <c r="B560" i="7"/>
  <c r="B496" i="7"/>
  <c r="C360" i="7"/>
  <c r="C425" i="7" s="1"/>
  <c r="B2601" i="7"/>
  <c r="C1395" i="7"/>
  <c r="C765" i="7"/>
  <c r="C1215" i="7"/>
  <c r="C2653" i="7"/>
  <c r="B2731" i="7"/>
  <c r="C2115" i="7"/>
  <c r="C2206" i="7" s="1"/>
  <c r="C2757" i="7"/>
  <c r="C1665" i="7"/>
  <c r="C2705" i="7"/>
  <c r="C296" i="7"/>
  <c r="C2575" i="7"/>
  <c r="C2731" i="7"/>
  <c r="B168" i="7"/>
  <c r="B104" i="7"/>
  <c r="B232" i="7"/>
  <c r="B2653" i="7"/>
  <c r="C2679" i="7"/>
  <c r="C945" i="7"/>
  <c r="C1125" i="7"/>
  <c r="B2783" i="7"/>
  <c r="B2810" i="7" s="1"/>
  <c r="B2575" i="7"/>
  <c r="C1755" i="7"/>
  <c r="C1305" i="7"/>
  <c r="C1485" i="7"/>
  <c r="B39" i="7"/>
  <c r="C2627" i="7"/>
  <c r="B296" i="7"/>
  <c r="C168" i="7"/>
  <c r="C104" i="7"/>
  <c r="B2679" i="7"/>
  <c r="H359" i="7" a="1"/>
  <c r="G2024" i="7"/>
  <c r="F360" i="7"/>
  <c r="F2626" i="7"/>
  <c r="F2783" i="7"/>
  <c r="G103" i="7"/>
  <c r="H2651" i="7" a="1"/>
  <c r="H166" i="7" a="1"/>
  <c r="H37" i="7" a="1"/>
  <c r="G2574" i="7"/>
  <c r="G2783" i="7"/>
  <c r="G1304" i="7"/>
  <c r="G2704" i="7"/>
  <c r="G1574" i="7"/>
  <c r="H424" i="7" a="1"/>
  <c r="H493" i="7" a="1"/>
  <c r="F2678" i="7"/>
  <c r="F495" i="7"/>
  <c r="H2782" i="7" a="1"/>
  <c r="G2678" i="7"/>
  <c r="F2652" i="7"/>
  <c r="G1664" i="7"/>
  <c r="G231" i="7"/>
  <c r="H2521" i="7" a="1"/>
  <c r="H2625" i="7" a="1"/>
  <c r="F38" i="7"/>
  <c r="G167" i="7"/>
  <c r="G944" i="7"/>
  <c r="H2729" i="7" a="1"/>
  <c r="G674" i="7"/>
  <c r="G584" i="7"/>
  <c r="G2115" i="7"/>
  <c r="G360" i="7"/>
  <c r="H2599" i="7" a="1"/>
  <c r="G494" i="7"/>
  <c r="G854" i="7"/>
  <c r="H294" i="7" a="1"/>
  <c r="G2756" i="7"/>
  <c r="F2730" i="7"/>
  <c r="G2600" i="7"/>
  <c r="F2600" i="7"/>
  <c r="F103" i="7"/>
  <c r="F2704" i="7"/>
  <c r="G2626" i="7"/>
  <c r="G2810" i="7"/>
  <c r="F167" i="7"/>
  <c r="H2677" i="7" a="1"/>
  <c r="H230" i="7" a="1"/>
  <c r="H2573" i="7" a="1"/>
  <c r="H2703" i="7" a="1"/>
  <c r="G764" i="7"/>
  <c r="G1034" i="7"/>
  <c r="H559" i="7" a="1"/>
  <c r="F2574" i="7"/>
  <c r="G1934" i="7"/>
  <c r="G2548" i="7"/>
  <c r="G1844" i="7"/>
  <c r="F2756" i="7"/>
  <c r="H102" i="7" a="1"/>
  <c r="H2547" i="7" a="1"/>
  <c r="G38" i="7"/>
  <c r="F2548" i="7"/>
  <c r="G1754" i="7"/>
  <c r="F559" i="7"/>
  <c r="F295" i="7"/>
  <c r="H2809" i="7" a="1"/>
  <c r="G1484" i="7"/>
  <c r="F2810" i="7"/>
  <c r="G1214" i="7"/>
  <c r="G2206" i="7"/>
  <c r="F231" i="7"/>
  <c r="G425" i="7"/>
  <c r="H2755" i="7" a="1"/>
  <c r="G295" i="7"/>
  <c r="G2730" i="7"/>
  <c r="G1394" i="7"/>
  <c r="G2652" i="7"/>
  <c r="F425" i="7"/>
  <c r="G1124" i="7"/>
  <c r="H2809" i="7" l="1"/>
  <c r="H424" i="7"/>
  <c r="H2755" i="7"/>
  <c r="H2547" i="7"/>
  <c r="H102" i="7"/>
  <c r="H294" i="7"/>
  <c r="H230" i="7"/>
  <c r="H559" i="7"/>
  <c r="H2573" i="7"/>
  <c r="H2677" i="7"/>
  <c r="H2729" i="7"/>
  <c r="H2782" i="7"/>
  <c r="H2703" i="7"/>
  <c r="H166" i="7"/>
  <c r="H493" i="7"/>
  <c r="H2521" i="7"/>
  <c r="H2599" i="7"/>
  <c r="H2651" i="7"/>
  <c r="H2625" i="7"/>
  <c r="H359" i="7"/>
  <c r="H37" i="7"/>
  <c r="B297" i="7"/>
  <c r="C169" i="7"/>
  <c r="C105" i="7"/>
  <c r="C1756" i="7"/>
  <c r="B2758" i="7"/>
  <c r="C233" i="7"/>
  <c r="C1576" i="7"/>
  <c r="B2680" i="7"/>
  <c r="C2602" i="7"/>
  <c r="C2680" i="7"/>
  <c r="B2628" i="7"/>
  <c r="C2026" i="7"/>
  <c r="C40" i="7"/>
  <c r="C1216" i="7"/>
  <c r="C2784" i="7"/>
  <c r="C2811" i="7" s="1"/>
  <c r="C2116" i="7"/>
  <c r="C2207" i="7" s="1"/>
  <c r="C1936" i="7"/>
  <c r="B2784" i="7"/>
  <c r="B2811" i="7" s="1"/>
  <c r="C1396" i="7"/>
  <c r="C361" i="7"/>
  <c r="C426" i="7" s="1"/>
  <c r="C946" i="7"/>
  <c r="C766" i="7"/>
  <c r="C2654" i="7"/>
  <c r="C1036" i="7"/>
  <c r="B169" i="7"/>
  <c r="B105" i="7"/>
  <c r="C2732" i="7"/>
  <c r="B561" i="7"/>
  <c r="B497" i="7"/>
  <c r="B2654" i="7"/>
  <c r="C1306" i="7"/>
  <c r="C1846" i="7"/>
  <c r="B2706" i="7"/>
  <c r="B40" i="7"/>
  <c r="B2602" i="7"/>
  <c r="C2706" i="7"/>
  <c r="B233" i="7"/>
  <c r="C856" i="7"/>
  <c r="C1666" i="7"/>
  <c r="C1126" i="7"/>
  <c r="C297" i="7"/>
  <c r="C676" i="7"/>
  <c r="B361" i="7"/>
  <c r="B426" i="7" s="1"/>
  <c r="C2758" i="7"/>
  <c r="C1486" i="7"/>
  <c r="C586" i="7"/>
  <c r="C496" i="7"/>
  <c r="C2628" i="7"/>
  <c r="B2732" i="7"/>
  <c r="H2704" i="7" a="1"/>
  <c r="F39" i="7"/>
  <c r="F104" i="7"/>
  <c r="G2731" i="7"/>
  <c r="F168" i="7"/>
  <c r="G39" i="7"/>
  <c r="H2810" i="7" a="1"/>
  <c r="F232" i="7"/>
  <c r="G945" i="7"/>
  <c r="G1395" i="7"/>
  <c r="G426" i="7"/>
  <c r="H2626" i="7" a="1"/>
  <c r="F2627" i="7"/>
  <c r="G2207" i="7"/>
  <c r="H425" i="7" a="1"/>
  <c r="F2784" i="7"/>
  <c r="G1215" i="7"/>
  <c r="G2811" i="7"/>
  <c r="G168" i="7"/>
  <c r="G1125" i="7"/>
  <c r="G1485" i="7"/>
  <c r="H2730" i="7" a="1"/>
  <c r="H2678" i="7" a="1"/>
  <c r="G1665" i="7"/>
  <c r="G1845" i="7"/>
  <c r="F426" i="7"/>
  <c r="G765" i="7"/>
  <c r="H2600" i="7" a="1"/>
  <c r="H2548" i="7" a="1"/>
  <c r="H360" i="7" a="1"/>
  <c r="F2705" i="7"/>
  <c r="G2653" i="7"/>
  <c r="H560" i="7" a="1"/>
  <c r="G675" i="7"/>
  <c r="F2731" i="7"/>
  <c r="G495" i="7"/>
  <c r="H2652" i="7" a="1"/>
  <c r="G2705" i="7"/>
  <c r="H2756" i="7" a="1"/>
  <c r="G2627" i="7"/>
  <c r="F2679" i="7"/>
  <c r="G585" i="7"/>
  <c r="H103" i="7" a="1"/>
  <c r="H494" i="7" a="1"/>
  <c r="G2757" i="7"/>
  <c r="G2679" i="7"/>
  <c r="G2575" i="7"/>
  <c r="H38" i="7" a="1"/>
  <c r="F2575" i="7"/>
  <c r="H2783" i="7" a="1"/>
  <c r="G2116" i="7"/>
  <c r="H231" i="7" a="1"/>
  <c r="F361" i="7"/>
  <c r="F2601" i="7"/>
  <c r="G1755" i="7"/>
  <c r="G2025" i="7"/>
  <c r="G1305" i="7"/>
  <c r="H295" i="7" a="1"/>
  <c r="G1035" i="7"/>
  <c r="F296" i="7"/>
  <c r="F496" i="7"/>
  <c r="F2811" i="7"/>
  <c r="G104" i="7"/>
  <c r="G296" i="7"/>
  <c r="G2784" i="7"/>
  <c r="F560" i="7"/>
  <c r="G1935" i="7"/>
  <c r="F2757" i="7"/>
  <c r="G361" i="7"/>
  <c r="H167" i="7" a="1"/>
  <c r="F2653" i="7"/>
  <c r="G1575" i="7"/>
  <c r="G232" i="7"/>
  <c r="G2601" i="7"/>
  <c r="H2574" i="7" a="1"/>
  <c r="G855" i="7"/>
  <c r="H2810" i="7" l="1"/>
  <c r="H425" i="7"/>
  <c r="H2574" i="7"/>
  <c r="H2678" i="7"/>
  <c r="H360" i="7"/>
  <c r="H295" i="7"/>
  <c r="H2548" i="7"/>
  <c r="H560" i="7"/>
  <c r="H2600" i="7"/>
  <c r="H231" i="7"/>
  <c r="H2704" i="7"/>
  <c r="H167" i="7"/>
  <c r="H38" i="7"/>
  <c r="H2730" i="7"/>
  <c r="H103" i="7"/>
  <c r="H494" i="7"/>
  <c r="H2783" i="7"/>
  <c r="H2756" i="7"/>
  <c r="H2626" i="7"/>
  <c r="H2652" i="7"/>
  <c r="C2655" i="7"/>
  <c r="C677" i="7"/>
  <c r="C1757" i="7"/>
  <c r="B2629" i="7"/>
  <c r="C857" i="7"/>
  <c r="C1307" i="7"/>
  <c r="C2707" i="7"/>
  <c r="C298" i="7"/>
  <c r="B362" i="7"/>
  <c r="B427" i="7" s="1"/>
  <c r="C1577" i="7"/>
  <c r="B2681" i="7"/>
  <c r="B170" i="7"/>
  <c r="B106" i="7"/>
  <c r="C1037" i="7"/>
  <c r="C41" i="7"/>
  <c r="C2629" i="7"/>
  <c r="C767" i="7"/>
  <c r="C1397" i="7"/>
  <c r="B41" i="7"/>
  <c r="C947" i="7"/>
  <c r="B234" i="7"/>
  <c r="C2027" i="7"/>
  <c r="B2785" i="7"/>
  <c r="B2812" i="7" s="1"/>
  <c r="B2759" i="7"/>
  <c r="B562" i="7"/>
  <c r="B498" i="7"/>
  <c r="B2707" i="7"/>
  <c r="C1847" i="7"/>
  <c r="C2785" i="7"/>
  <c r="C2812" i="7" s="1"/>
  <c r="C362" i="7"/>
  <c r="C427" i="7" s="1"/>
  <c r="B298" i="7"/>
  <c r="B2733" i="7"/>
  <c r="C1127" i="7"/>
  <c r="C2117" i="7"/>
  <c r="C2208" i="7" s="1"/>
  <c r="C1667" i="7"/>
  <c r="C1937" i="7"/>
  <c r="C587" i="7"/>
  <c r="C497" i="7"/>
  <c r="C1487" i="7"/>
  <c r="C1217" i="7"/>
  <c r="C2733" i="7"/>
  <c r="C2681" i="7"/>
  <c r="B2655" i="7"/>
  <c r="C170" i="7"/>
  <c r="C106" i="7"/>
  <c r="C2759" i="7"/>
  <c r="C234" i="7"/>
  <c r="F362" i="7"/>
  <c r="H168" i="7" a="1"/>
  <c r="G1936" i="7"/>
  <c r="H2784" i="7" a="1"/>
  <c r="G2654" i="7"/>
  <c r="G169" i="7"/>
  <c r="F233" i="7"/>
  <c r="F2732" i="7"/>
  <c r="G496" i="7"/>
  <c r="H39" i="7" a="1"/>
  <c r="F2654" i="7"/>
  <c r="G1576" i="7"/>
  <c r="H561" i="7" a="1"/>
  <c r="H2731" i="7" a="1"/>
  <c r="G2208" i="7"/>
  <c r="F2785" i="7"/>
  <c r="G2117" i="7"/>
  <c r="G2026" i="7"/>
  <c r="G1666" i="7"/>
  <c r="H2811" i="7" a="1"/>
  <c r="G586" i="7"/>
  <c r="F2812" i="7"/>
  <c r="G1216" i="7"/>
  <c r="F2680" i="7"/>
  <c r="G1126" i="7"/>
  <c r="G233" i="7"/>
  <c r="G427" i="7"/>
  <c r="G856" i="7"/>
  <c r="F105" i="7"/>
  <c r="H296" i="7" a="1"/>
  <c r="G40" i="7"/>
  <c r="H232" i="7" a="1"/>
  <c r="G2785" i="7"/>
  <c r="G1756" i="7"/>
  <c r="H361" i="7" a="1"/>
  <c r="F2602" i="7"/>
  <c r="G297" i="7"/>
  <c r="G1846" i="7"/>
  <c r="G2602" i="7"/>
  <c r="G2758" i="7"/>
  <c r="F297" i="7"/>
  <c r="G2812" i="7"/>
  <c r="H2757" i="7" a="1"/>
  <c r="F427" i="7"/>
  <c r="H495" i="7" a="1"/>
  <c r="H426" i="7" a="1"/>
  <c r="G2628" i="7"/>
  <c r="F169" i="7"/>
  <c r="F2628" i="7"/>
  <c r="F497" i="7"/>
  <c r="H2653" i="7" a="1"/>
  <c r="H2575" i="7" a="1"/>
  <c r="G105" i="7"/>
  <c r="G1396" i="7"/>
  <c r="G2680" i="7"/>
  <c r="G1306" i="7"/>
  <c r="G2706" i="7"/>
  <c r="G2732" i="7"/>
  <c r="F2758" i="7"/>
  <c r="H2705" i="7" a="1"/>
  <c r="G1036" i="7"/>
  <c r="H2601" i="7" a="1"/>
  <c r="H104" i="7" a="1"/>
  <c r="F561" i="7"/>
  <c r="G362" i="7"/>
  <c r="G1486" i="7"/>
  <c r="G676" i="7"/>
  <c r="F2706" i="7"/>
  <c r="G766" i="7"/>
  <c r="H2627" i="7" a="1"/>
  <c r="G946" i="7"/>
  <c r="F40" i="7"/>
  <c r="H2679" i="7" a="1"/>
  <c r="H2811" i="7" l="1"/>
  <c r="H426" i="7"/>
  <c r="H168" i="7"/>
  <c r="H232" i="7"/>
  <c r="H2653" i="7"/>
  <c r="H2731" i="7"/>
  <c r="H296" i="7"/>
  <c r="H2757" i="7"/>
  <c r="H2705" i="7"/>
  <c r="H104" i="7"/>
  <c r="H2601" i="7"/>
  <c r="H2575" i="7"/>
  <c r="H2784" i="7"/>
  <c r="H561" i="7"/>
  <c r="H2679" i="7"/>
  <c r="H2627" i="7"/>
  <c r="H361" i="7"/>
  <c r="H495" i="7"/>
  <c r="H39" i="7"/>
  <c r="C2734" i="7"/>
  <c r="C1848" i="7"/>
  <c r="B2682" i="7"/>
  <c r="C1578" i="7"/>
  <c r="B363" i="7"/>
  <c r="B428" i="7" s="1"/>
  <c r="B42" i="7"/>
  <c r="C42" i="7"/>
  <c r="C299" i="7"/>
  <c r="C2708" i="7"/>
  <c r="B2734" i="7"/>
  <c r="C2118" i="7"/>
  <c r="C2209" i="7" s="1"/>
  <c r="C1488" i="7"/>
  <c r="C1128" i="7"/>
  <c r="C1668" i="7"/>
  <c r="C1398" i="7"/>
  <c r="C768" i="7"/>
  <c r="C235" i="7"/>
  <c r="C588" i="7"/>
  <c r="C498" i="7"/>
  <c r="C1218" i="7"/>
  <c r="B563" i="7"/>
  <c r="B499" i="7"/>
  <c r="C2682" i="7"/>
  <c r="C2786" i="7"/>
  <c r="C2813" i="7" s="1"/>
  <c r="C2760" i="7"/>
  <c r="C678" i="7"/>
  <c r="B299" i="7"/>
  <c r="B171" i="7"/>
  <c r="B107" i="7"/>
  <c r="C948" i="7"/>
  <c r="C1308" i="7"/>
  <c r="B2760" i="7"/>
  <c r="C1938" i="7"/>
  <c r="C858" i="7"/>
  <c r="B235" i="7"/>
  <c r="C363" i="7"/>
  <c r="C428" i="7" s="1"/>
  <c r="B2656" i="7"/>
  <c r="C171" i="7"/>
  <c r="C107" i="7"/>
  <c r="C2028" i="7"/>
  <c r="B2786" i="7"/>
  <c r="B2813" i="7" s="1"/>
  <c r="C1038" i="7"/>
  <c r="C2656" i="7"/>
  <c r="B2708" i="7"/>
  <c r="C1758" i="7"/>
  <c r="H2812" i="7" a="1"/>
  <c r="F234" i="7"/>
  <c r="G857" i="7"/>
  <c r="G1847" i="7"/>
  <c r="G1757" i="7"/>
  <c r="H105" i="7" a="1"/>
  <c r="G947" i="7"/>
  <c r="G1127" i="7"/>
  <c r="F498" i="7"/>
  <c r="G497" i="7"/>
  <c r="H562" i="7" a="1"/>
  <c r="F2759" i="7"/>
  <c r="H362" i="7" a="1"/>
  <c r="G1217" i="7"/>
  <c r="F41" i="7"/>
  <c r="F363" i="7"/>
  <c r="F428" i="7"/>
  <c r="G1307" i="7"/>
  <c r="G2027" i="7"/>
  <c r="G2786" i="7"/>
  <c r="H2602" i="7" a="1"/>
  <c r="F2681" i="7"/>
  <c r="G677" i="7"/>
  <c r="F2786" i="7"/>
  <c r="F106" i="7"/>
  <c r="G363" i="7"/>
  <c r="F562" i="7"/>
  <c r="G106" i="7"/>
  <c r="G1937" i="7"/>
  <c r="G2733" i="7"/>
  <c r="F2655" i="7"/>
  <c r="H2785" i="7" a="1"/>
  <c r="G2681" i="7"/>
  <c r="G1667" i="7"/>
  <c r="H297" i="7" a="1"/>
  <c r="H233" i="7" a="1"/>
  <c r="H40" i="7" a="1"/>
  <c r="G234" i="7"/>
  <c r="G170" i="7"/>
  <c r="H2628" i="7" a="1"/>
  <c r="H2758" i="7" a="1"/>
  <c r="F2733" i="7"/>
  <c r="G298" i="7"/>
  <c r="G2759" i="7"/>
  <c r="H496" i="7" a="1"/>
  <c r="F2629" i="7"/>
  <c r="G41" i="7"/>
  <c r="F2813" i="7"/>
  <c r="F298" i="7"/>
  <c r="G2209" i="7"/>
  <c r="G587" i="7"/>
  <c r="H2680" i="7" a="1"/>
  <c r="F170" i="7"/>
  <c r="H2654" i="7" a="1"/>
  <c r="G1397" i="7"/>
  <c r="G767" i="7"/>
  <c r="G2813" i="7"/>
  <c r="G2655" i="7"/>
  <c r="H169" i="7" a="1"/>
  <c r="H2706" i="7" a="1"/>
  <c r="H427" i="7" a="1"/>
  <c r="G1487" i="7"/>
  <c r="G1037" i="7"/>
  <c r="G2629" i="7"/>
  <c r="G1577" i="7"/>
  <c r="F2707" i="7"/>
  <c r="H2732" i="7" a="1"/>
  <c r="G2707" i="7"/>
  <c r="G2118" i="7"/>
  <c r="G428" i="7"/>
  <c r="H2812" i="7" l="1"/>
  <c r="H427" i="7"/>
  <c r="H2654" i="7"/>
  <c r="H40" i="7"/>
  <c r="H2602" i="7"/>
  <c r="H2785" i="7"/>
  <c r="H297" i="7"/>
  <c r="H233" i="7"/>
  <c r="H2732" i="7"/>
  <c r="H496" i="7"/>
  <c r="H2758" i="7"/>
  <c r="H2706" i="7"/>
  <c r="H362" i="7"/>
  <c r="H562" i="7"/>
  <c r="H2680" i="7"/>
  <c r="H105" i="7"/>
  <c r="H2628" i="7"/>
  <c r="H169" i="7"/>
  <c r="C679" i="7"/>
  <c r="C1129" i="7"/>
  <c r="C2761" i="7"/>
  <c r="C1219" i="7"/>
  <c r="B2683" i="7"/>
  <c r="C1669" i="7"/>
  <c r="B2735" i="7"/>
  <c r="B364" i="7"/>
  <c r="B429" i="7" s="1"/>
  <c r="C1309" i="7"/>
  <c r="C172" i="7"/>
  <c r="C108" i="7"/>
  <c r="C2709" i="7"/>
  <c r="C2029" i="7"/>
  <c r="B236" i="7"/>
  <c r="C2787" i="7"/>
  <c r="C2814" i="7" s="1"/>
  <c r="C364" i="7"/>
  <c r="C429" i="7" s="1"/>
  <c r="C1849" i="7"/>
  <c r="B2787" i="7"/>
  <c r="B2814" i="7" s="1"/>
  <c r="C859" i="7"/>
  <c r="C2119" i="7"/>
  <c r="C2210" i="7" s="1"/>
  <c r="B300" i="7"/>
  <c r="C589" i="7"/>
  <c r="C499" i="7"/>
  <c r="C1489" i="7"/>
  <c r="C43" i="7"/>
  <c r="B2709" i="7"/>
  <c r="C2683" i="7"/>
  <c r="C1759" i="7"/>
  <c r="B2761" i="7"/>
  <c r="B43" i="7"/>
  <c r="C1939" i="7"/>
  <c r="C2735" i="7"/>
  <c r="C1039" i="7"/>
  <c r="B564" i="7"/>
  <c r="B500" i="7"/>
  <c r="C1399" i="7"/>
  <c r="C949" i="7"/>
  <c r="B172" i="7"/>
  <c r="B108" i="7"/>
  <c r="C236" i="7"/>
  <c r="C769" i="7"/>
  <c r="C300" i="7"/>
  <c r="C1579" i="7"/>
  <c r="G429" i="7"/>
  <c r="H41" i="7" a="1"/>
  <c r="H2733" i="7" a="1"/>
  <c r="G2028" i="7"/>
  <c r="F499" i="7"/>
  <c r="F171" i="7"/>
  <c r="G2682" i="7"/>
  <c r="G235" i="7"/>
  <c r="F299" i="7"/>
  <c r="G299" i="7"/>
  <c r="G498" i="7"/>
  <c r="H2655" i="7" a="1"/>
  <c r="G364" i="7"/>
  <c r="F2814" i="7"/>
  <c r="F2708" i="7"/>
  <c r="G768" i="7"/>
  <c r="G1758" i="7"/>
  <c r="G1218" i="7"/>
  <c r="F2734" i="7"/>
  <c r="G42" i="7"/>
  <c r="G2787" i="7"/>
  <c r="G948" i="7"/>
  <c r="G2119" i="7"/>
  <c r="G858" i="7"/>
  <c r="G1128" i="7"/>
  <c r="F2787" i="7"/>
  <c r="F42" i="7"/>
  <c r="H2707" i="7" a="1"/>
  <c r="H234" i="7" a="1"/>
  <c r="H363" i="7" a="1"/>
  <c r="H170" i="7" a="1"/>
  <c r="H106" i="7" a="1"/>
  <c r="H428" i="7" a="1"/>
  <c r="F429" i="7"/>
  <c r="F107" i="7"/>
  <c r="G2760" i="7"/>
  <c r="G2210" i="7"/>
  <c r="H298" i="7" a="1"/>
  <c r="F2656" i="7"/>
  <c r="G1938" i="7"/>
  <c r="G1038" i="7"/>
  <c r="H497" i="7" a="1"/>
  <c r="H2629" i="7" a="1"/>
  <c r="G2734" i="7"/>
  <c r="G1488" i="7"/>
  <c r="H2681" i="7" a="1"/>
  <c r="F2760" i="7"/>
  <c r="F2682" i="7"/>
  <c r="G588" i="7"/>
  <c r="G1668" i="7"/>
  <c r="F364" i="7"/>
  <c r="F563" i="7"/>
  <c r="F235" i="7"/>
  <c r="G171" i="7"/>
  <c r="G1308" i="7"/>
  <c r="G1398" i="7"/>
  <c r="G2656" i="7"/>
  <c r="H2813" i="7" a="1"/>
  <c r="H2786" i="7" a="1"/>
  <c r="G678" i="7"/>
  <c r="G1578" i="7"/>
  <c r="H2759" i="7" a="1"/>
  <c r="G2814" i="7"/>
  <c r="G107" i="7"/>
  <c r="G1848" i="7"/>
  <c r="G2708" i="7"/>
  <c r="H563" i="7" a="1"/>
  <c r="H2813" i="7" l="1"/>
  <c r="H428" i="7"/>
  <c r="H2655" i="7"/>
  <c r="H2786" i="7"/>
  <c r="H2759" i="7"/>
  <c r="H497" i="7"/>
  <c r="H563" i="7"/>
  <c r="H2629" i="7"/>
  <c r="H234" i="7"/>
  <c r="H2733" i="7"/>
  <c r="H41" i="7"/>
  <c r="H363" i="7"/>
  <c r="H2681" i="7"/>
  <c r="H106" i="7"/>
  <c r="H170" i="7"/>
  <c r="H298" i="7"/>
  <c r="H2707" i="7"/>
  <c r="C860" i="7"/>
  <c r="C950" i="7"/>
  <c r="C590" i="7"/>
  <c r="C500" i="7"/>
  <c r="B2762" i="7"/>
  <c r="C680" i="7"/>
  <c r="C1760" i="7"/>
  <c r="C1220" i="7"/>
  <c r="B365" i="7"/>
  <c r="B430" i="7" s="1"/>
  <c r="C1940" i="7"/>
  <c r="C1040" i="7"/>
  <c r="C2762" i="7"/>
  <c r="C2120" i="7"/>
  <c r="C2211" i="7" s="1"/>
  <c r="C1850" i="7"/>
  <c r="C2736" i="7"/>
  <c r="C1310" i="7"/>
  <c r="C2710" i="7"/>
  <c r="C301" i="7"/>
  <c r="B173" i="7"/>
  <c r="B109" i="7"/>
  <c r="C1490" i="7"/>
  <c r="C1580" i="7"/>
  <c r="C2788" i="7"/>
  <c r="C2815" i="7" s="1"/>
  <c r="C2030" i="7"/>
  <c r="C173" i="7"/>
  <c r="C109" i="7"/>
  <c r="C1670" i="7"/>
  <c r="B565" i="7"/>
  <c r="B501" i="7"/>
  <c r="B2736" i="7"/>
  <c r="C237" i="7"/>
  <c r="B237" i="7"/>
  <c r="B44" i="7"/>
  <c r="B301" i="7"/>
  <c r="C365" i="7"/>
  <c r="C430" i="7" s="1"/>
  <c r="C1130" i="7"/>
  <c r="B2788" i="7"/>
  <c r="B2815" i="7" s="1"/>
  <c r="C44" i="7"/>
  <c r="C1400" i="7"/>
  <c r="B2710" i="7"/>
  <c r="C770" i="7"/>
  <c r="G43" i="7"/>
  <c r="H171" i="7" a="1"/>
  <c r="G236" i="7"/>
  <c r="H299" i="7" a="1"/>
  <c r="G1039" i="7"/>
  <c r="G2029" i="7"/>
  <c r="G172" i="7"/>
  <c r="F108" i="7"/>
  <c r="G1939" i="7"/>
  <c r="H107" i="7" a="1"/>
  <c r="H2814" i="7" a="1"/>
  <c r="G2815" i="7"/>
  <c r="G1759" i="7"/>
  <c r="G2788" i="7"/>
  <c r="G430" i="7"/>
  <c r="H429" i="7" a="1"/>
  <c r="F430" i="7"/>
  <c r="H235" i="7" a="1"/>
  <c r="G589" i="7"/>
  <c r="F300" i="7"/>
  <c r="G679" i="7"/>
  <c r="F500" i="7"/>
  <c r="G365" i="7"/>
  <c r="G859" i="7"/>
  <c r="G1489" i="7"/>
  <c r="G1309" i="7"/>
  <c r="H498" i="7" a="1"/>
  <c r="F2761" i="7"/>
  <c r="H364" i="7" a="1"/>
  <c r="G1849" i="7"/>
  <c r="G949" i="7"/>
  <c r="F43" i="7"/>
  <c r="G769" i="7"/>
  <c r="F365" i="7"/>
  <c r="G1219" i="7"/>
  <c r="G499" i="7"/>
  <c r="G2735" i="7"/>
  <c r="H2760" i="7" a="1"/>
  <c r="G1129" i="7"/>
  <c r="F2788" i="7"/>
  <c r="G2709" i="7"/>
  <c r="G108" i="7"/>
  <c r="G2761" i="7"/>
  <c r="F564" i="7"/>
  <c r="G300" i="7"/>
  <c r="H2734" i="7" a="1"/>
  <c r="H2787" i="7" a="1"/>
  <c r="H42" i="7" a="1"/>
  <c r="F2735" i="7"/>
  <c r="F2709" i="7"/>
  <c r="H2708" i="7" a="1"/>
  <c r="G1669" i="7"/>
  <c r="G1579" i="7"/>
  <c r="G2120" i="7"/>
  <c r="G2683" i="7"/>
  <c r="G1399" i="7"/>
  <c r="F236" i="7"/>
  <c r="F2815" i="7"/>
  <c r="G2211" i="7"/>
  <c r="H2656" i="7" a="1"/>
  <c r="H564" i="7" a="1"/>
  <c r="F2683" i="7"/>
  <c r="H2682" i="7" a="1"/>
  <c r="F172" i="7"/>
  <c r="H2814" i="7" l="1"/>
  <c r="H429" i="7"/>
  <c r="H2682" i="7"/>
  <c r="H564" i="7"/>
  <c r="H2656" i="7"/>
  <c r="H171" i="7"/>
  <c r="H2708" i="7"/>
  <c r="H42" i="7"/>
  <c r="H2787" i="7"/>
  <c r="H2734" i="7"/>
  <c r="H299" i="7"/>
  <c r="H2760" i="7"/>
  <c r="H364" i="7"/>
  <c r="H107" i="7"/>
  <c r="H498" i="7"/>
  <c r="H235" i="7"/>
  <c r="B366" i="7"/>
  <c r="B431" i="7" s="1"/>
  <c r="C1581" i="7"/>
  <c r="C2763" i="7"/>
  <c r="C681" i="7"/>
  <c r="C302" i="7"/>
  <c r="C1761" i="7"/>
  <c r="C366" i="7"/>
  <c r="C431" i="7" s="1"/>
  <c r="B2763" i="7"/>
  <c r="C238" i="7"/>
  <c r="C771" i="7"/>
  <c r="C951" i="7"/>
  <c r="B2789" i="7"/>
  <c r="B2816" i="7" s="1"/>
  <c r="C1401" i="7"/>
  <c r="B238" i="7"/>
  <c r="C45" i="7"/>
  <c r="C1311" i="7"/>
  <c r="B45" i="7"/>
  <c r="B174" i="7"/>
  <c r="B110" i="7"/>
  <c r="C591" i="7"/>
  <c r="C501" i="7"/>
  <c r="C861" i="7"/>
  <c r="C2121" i="7"/>
  <c r="C2212" i="7" s="1"/>
  <c r="C1221" i="7"/>
  <c r="C2789" i="7"/>
  <c r="C2816" i="7" s="1"/>
  <c r="B566" i="7"/>
  <c r="B502" i="7"/>
  <c r="C1851" i="7"/>
  <c r="C1131" i="7"/>
  <c r="B2737" i="7"/>
  <c r="B302" i="7"/>
  <c r="C1941" i="7"/>
  <c r="C2031" i="7"/>
  <c r="C1491" i="7"/>
  <c r="C174" i="7"/>
  <c r="C110" i="7"/>
  <c r="C1671" i="7"/>
  <c r="C2737" i="7"/>
  <c r="C1041" i="7"/>
  <c r="G2736" i="7"/>
  <c r="G1400" i="7"/>
  <c r="F2816" i="7"/>
  <c r="G2212" i="7"/>
  <c r="G770" i="7"/>
  <c r="H499" i="7" a="1"/>
  <c r="G1040" i="7"/>
  <c r="H172" i="7" a="1"/>
  <c r="F2762" i="7"/>
  <c r="H108" i="7" a="1"/>
  <c r="G109" i="7"/>
  <c r="H565" i="7" a="1"/>
  <c r="G2789" i="7"/>
  <c r="G431" i="7"/>
  <c r="H43" i="7" a="1"/>
  <c r="F173" i="7"/>
  <c r="F2736" i="7"/>
  <c r="H365" i="7" a="1"/>
  <c r="F2789" i="7"/>
  <c r="G1220" i="7"/>
  <c r="G1310" i="7"/>
  <c r="G1940" i="7"/>
  <c r="H2735" i="7" a="1"/>
  <c r="H2815" i="7" a="1"/>
  <c r="F44" i="7"/>
  <c r="G1670" i="7"/>
  <c r="F565" i="7"/>
  <c r="G44" i="7"/>
  <c r="G590" i="7"/>
  <c r="G1850" i="7"/>
  <c r="F237" i="7"/>
  <c r="H430" i="7" a="1"/>
  <c r="G301" i="7"/>
  <c r="F109" i="7"/>
  <c r="G1490" i="7"/>
  <c r="G2762" i="7"/>
  <c r="G860" i="7"/>
  <c r="G1760" i="7"/>
  <c r="G1580" i="7"/>
  <c r="G237" i="7"/>
  <c r="F301" i="7"/>
  <c r="H2683" i="7" a="1"/>
  <c r="G680" i="7"/>
  <c r="G366" i="7"/>
  <c r="F501" i="7"/>
  <c r="G2710" i="7"/>
  <c r="G1130" i="7"/>
  <c r="F366" i="7"/>
  <c r="H2709" i="7" a="1"/>
  <c r="G2121" i="7"/>
  <c r="G2030" i="7"/>
  <c r="F2710" i="7"/>
  <c r="F431" i="7"/>
  <c r="G173" i="7"/>
  <c r="H2761" i="7" a="1"/>
  <c r="H2788" i="7" a="1"/>
  <c r="G2816" i="7"/>
  <c r="G500" i="7"/>
  <c r="H300" i="7" a="1"/>
  <c r="G950" i="7"/>
  <c r="H236" i="7" a="1"/>
  <c r="H2815" i="7" l="1"/>
  <c r="H430" i="7"/>
  <c r="H300" i="7"/>
  <c r="H172" i="7"/>
  <c r="H2735" i="7"/>
  <c r="H365" i="7"/>
  <c r="H108" i="7"/>
  <c r="H236" i="7"/>
  <c r="H499" i="7"/>
  <c r="H2788" i="7"/>
  <c r="H565" i="7"/>
  <c r="H2709" i="7"/>
  <c r="H2761" i="7"/>
  <c r="H2683" i="7"/>
  <c r="H43" i="7"/>
  <c r="C2122" i="7"/>
  <c r="C2213" i="7" s="1"/>
  <c r="C2032" i="7"/>
  <c r="B175" i="7"/>
  <c r="B111" i="7"/>
  <c r="B239" i="7"/>
  <c r="B303" i="7"/>
  <c r="C1852" i="7"/>
  <c r="C1672" i="7"/>
  <c r="C175" i="7"/>
  <c r="C111" i="7"/>
  <c r="C1942" i="7"/>
  <c r="C682" i="7"/>
  <c r="C46" i="7"/>
  <c r="C2790" i="7"/>
  <c r="C2817" i="7" s="1"/>
  <c r="C1132" i="7"/>
  <c r="C239" i="7"/>
  <c r="B367" i="7"/>
  <c r="B432" i="7" s="1"/>
  <c r="B567" i="7"/>
  <c r="B503" i="7"/>
  <c r="C862" i="7"/>
  <c r="C952" i="7"/>
  <c r="C2764" i="7"/>
  <c r="C1582" i="7"/>
  <c r="B2764" i="7"/>
  <c r="B46" i="7"/>
  <c r="C1492" i="7"/>
  <c r="C303" i="7"/>
  <c r="C367" i="7"/>
  <c r="C432" i="7" s="1"/>
  <c r="C1762" i="7"/>
  <c r="C1222" i="7"/>
  <c r="C1402" i="7"/>
  <c r="C1312" i="7"/>
  <c r="C502" i="7"/>
  <c r="C592" i="7"/>
  <c r="B2790" i="7"/>
  <c r="B2817" i="7" s="1"/>
  <c r="C772" i="7"/>
  <c r="C1042" i="7"/>
  <c r="H366" i="7" a="1"/>
  <c r="G1761" i="7"/>
  <c r="G2790" i="7"/>
  <c r="G45" i="7"/>
  <c r="G1131" i="7"/>
  <c r="G1041" i="7"/>
  <c r="G367" i="7"/>
  <c r="F432" i="7"/>
  <c r="H2710" i="7" a="1"/>
  <c r="G2213" i="7"/>
  <c r="G302" i="7"/>
  <c r="G951" i="7"/>
  <c r="G2817" i="7"/>
  <c r="H173" i="7" a="1"/>
  <c r="F566" i="7"/>
  <c r="H109" i="7" a="1"/>
  <c r="G110" i="7"/>
  <c r="H431" i="7" a="1"/>
  <c r="H237" i="7" a="1"/>
  <c r="G2763" i="7"/>
  <c r="G861" i="7"/>
  <c r="H2789" i="7" a="1"/>
  <c r="G501" i="7"/>
  <c r="G1221" i="7"/>
  <c r="G681" i="7"/>
  <c r="G1491" i="7"/>
  <c r="G1311" i="7"/>
  <c r="G1671" i="7"/>
  <c r="F2817" i="7"/>
  <c r="G771" i="7"/>
  <c r="F174" i="7"/>
  <c r="H44" i="7" a="1"/>
  <c r="G432" i="7"/>
  <c r="G1851" i="7"/>
  <c r="F367" i="7"/>
  <c r="G2031" i="7"/>
  <c r="F302" i="7"/>
  <c r="H500" i="7" a="1"/>
  <c r="F110" i="7"/>
  <c r="H301" i="7" a="1"/>
  <c r="F2737" i="7"/>
  <c r="G1401" i="7"/>
  <c r="G1941" i="7"/>
  <c r="H2736" i="7" a="1"/>
  <c r="F502" i="7"/>
  <c r="G174" i="7"/>
  <c r="F45" i="7"/>
  <c r="G2122" i="7"/>
  <c r="H566" i="7" a="1"/>
  <c r="G1581" i="7"/>
  <c r="F238" i="7"/>
  <c r="H2816" i="7" a="1"/>
  <c r="H2762" i="7" a="1"/>
  <c r="G2737" i="7"/>
  <c r="F2790" i="7"/>
  <c r="G238" i="7"/>
  <c r="G591" i="7"/>
  <c r="F2763" i="7"/>
  <c r="H2816" i="7" l="1"/>
  <c r="H431" i="7"/>
  <c r="H2762" i="7"/>
  <c r="H2789" i="7"/>
  <c r="H109" i="7"/>
  <c r="H2736" i="7"/>
  <c r="H366" i="7"/>
  <c r="H237" i="7"/>
  <c r="H44" i="7"/>
  <c r="H566" i="7"/>
  <c r="H173" i="7"/>
  <c r="H500" i="7"/>
  <c r="H301" i="7"/>
  <c r="H2710" i="7"/>
  <c r="C176" i="7"/>
  <c r="C112" i="7"/>
  <c r="C1583" i="7"/>
  <c r="C683" i="7"/>
  <c r="C1133" i="7"/>
  <c r="C503" i="7"/>
  <c r="C593" i="7"/>
  <c r="C1853" i="7"/>
  <c r="C1043" i="7"/>
  <c r="C1763" i="7"/>
  <c r="C1403" i="7"/>
  <c r="B2791" i="7"/>
  <c r="B2818" i="7" s="1"/>
  <c r="C953" i="7"/>
  <c r="C2033" i="7"/>
  <c r="B176" i="7"/>
  <c r="B112" i="7"/>
  <c r="B240" i="7"/>
  <c r="C863" i="7"/>
  <c r="B568" i="7"/>
  <c r="B504" i="7"/>
  <c r="C1493" i="7"/>
  <c r="C2791" i="7"/>
  <c r="C2818" i="7" s="1"/>
  <c r="C1673" i="7"/>
  <c r="C1223" i="7"/>
  <c r="C368" i="7"/>
  <c r="C433" i="7" s="1"/>
  <c r="B368" i="7"/>
  <c r="B433" i="7" s="1"/>
  <c r="C2123" i="7"/>
  <c r="C2214" i="7" s="1"/>
  <c r="C1313" i="7"/>
  <c r="C47" i="7"/>
  <c r="C240" i="7"/>
  <c r="B304" i="7"/>
  <c r="B47" i="7"/>
  <c r="C304" i="7"/>
  <c r="C773" i="7"/>
  <c r="C1943" i="7"/>
  <c r="H174" i="7" a="1"/>
  <c r="H2817" i="7" a="1"/>
  <c r="G2791" i="7"/>
  <c r="G2214" i="7"/>
  <c r="G46" i="7"/>
  <c r="G1132" i="7"/>
  <c r="H238" i="7" a="1"/>
  <c r="G772" i="7"/>
  <c r="G2032" i="7"/>
  <c r="G502" i="7"/>
  <c r="H2763" i="7" a="1"/>
  <c r="F239" i="7"/>
  <c r="G111" i="7"/>
  <c r="G1312" i="7"/>
  <c r="F46" i="7"/>
  <c r="G368" i="7"/>
  <c r="H432" i="7" a="1"/>
  <c r="H501" i="7" a="1"/>
  <c r="F2791" i="7"/>
  <c r="F175" i="7"/>
  <c r="G239" i="7"/>
  <c r="G2764" i="7"/>
  <c r="F433" i="7"/>
  <c r="G682" i="7"/>
  <c r="H302" i="7" a="1"/>
  <c r="G1042" i="7"/>
  <c r="G1492" i="7"/>
  <c r="H367" i="7" a="1"/>
  <c r="H45" i="7" a="1"/>
  <c r="G952" i="7"/>
  <c r="G592" i="7"/>
  <c r="H567" i="7" a="1"/>
  <c r="G2818" i="7"/>
  <c r="G433" i="7"/>
  <c r="F368" i="7"/>
  <c r="G1402" i="7"/>
  <c r="G175" i="7"/>
  <c r="G862" i="7"/>
  <c r="H110" i="7" a="1"/>
  <c r="F303" i="7"/>
  <c r="G1942" i="7"/>
  <c r="F111" i="7"/>
  <c r="H2737" i="7" a="1"/>
  <c r="F503" i="7"/>
  <c r="G1582" i="7"/>
  <c r="G303" i="7"/>
  <c r="G2123" i="7"/>
  <c r="H2790" i="7" a="1"/>
  <c r="G1222" i="7"/>
  <c r="F2818" i="7"/>
  <c r="F2764" i="7"/>
  <c r="G1762" i="7"/>
  <c r="F567" i="7"/>
  <c r="G1672" i="7"/>
  <c r="G1852" i="7"/>
  <c r="H2817" i="7" l="1"/>
  <c r="H432" i="7"/>
  <c r="H110" i="7"/>
  <c r="H45" i="7"/>
  <c r="H567" i="7"/>
  <c r="H367" i="7"/>
  <c r="H501" i="7"/>
  <c r="H2737" i="7"/>
  <c r="H2790" i="7"/>
  <c r="H302" i="7"/>
  <c r="H238" i="7"/>
  <c r="H2763" i="7"/>
  <c r="H174" i="7"/>
  <c r="C1314" i="7"/>
  <c r="B305" i="7"/>
  <c r="C1584" i="7"/>
  <c r="B369" i="7"/>
  <c r="B434" i="7" s="1"/>
  <c r="B569" i="7"/>
  <c r="B505" i="7"/>
  <c r="B241" i="7"/>
  <c r="C1494" i="7"/>
  <c r="C594" i="7"/>
  <c r="C504" i="7"/>
  <c r="C177" i="7"/>
  <c r="C113" i="7"/>
  <c r="C48" i="7"/>
  <c r="C954" i="7"/>
  <c r="C1044" i="7"/>
  <c r="C1134" i="7"/>
  <c r="C774" i="7"/>
  <c r="B48" i="7"/>
  <c r="C369" i="7"/>
  <c r="C434" i="7" s="1"/>
  <c r="C1944" i="7"/>
  <c r="C1674" i="7"/>
  <c r="C684" i="7"/>
  <c r="C1404" i="7"/>
  <c r="B177" i="7"/>
  <c r="B113" i="7"/>
  <c r="C1764" i="7"/>
  <c r="C2034" i="7"/>
  <c r="C864" i="7"/>
  <c r="C305" i="7"/>
  <c r="C2124" i="7"/>
  <c r="C2215" i="7" s="1"/>
  <c r="C1854" i="7"/>
  <c r="C1224" i="7"/>
  <c r="C241" i="7"/>
  <c r="F568" i="7"/>
  <c r="G1223" i="7"/>
  <c r="F369" i="7"/>
  <c r="G2033" i="7"/>
  <c r="H303" i="7" a="1"/>
  <c r="F504" i="7"/>
  <c r="G1133" i="7"/>
  <c r="G1313" i="7"/>
  <c r="H568" i="7" a="1"/>
  <c r="G1043" i="7"/>
  <c r="G112" i="7"/>
  <c r="H239" i="7" a="1"/>
  <c r="G1673" i="7"/>
  <c r="H433" i="7" a="1"/>
  <c r="G863" i="7"/>
  <c r="H111" i="7" a="1"/>
  <c r="G953" i="7"/>
  <c r="G1853" i="7"/>
  <c r="G1763" i="7"/>
  <c r="G2124" i="7"/>
  <c r="G2215" i="7"/>
  <c r="F240" i="7"/>
  <c r="G773" i="7"/>
  <c r="F434" i="7"/>
  <c r="G683" i="7"/>
  <c r="G176" i="7"/>
  <c r="H2791" i="7" a="1"/>
  <c r="H46" i="7" a="1"/>
  <c r="G304" i="7"/>
  <c r="G1403" i="7"/>
  <c r="G369" i="7"/>
  <c r="G1493" i="7"/>
  <c r="H368" i="7" a="1"/>
  <c r="H175" i="7" a="1"/>
  <c r="F47" i="7"/>
  <c r="H2818" i="7" a="1"/>
  <c r="F304" i="7"/>
  <c r="G434" i="7"/>
  <c r="F112" i="7"/>
  <c r="G47" i="7"/>
  <c r="H502" i="7" a="1"/>
  <c r="G593" i="7"/>
  <c r="G240" i="7"/>
  <c r="G1943" i="7"/>
  <c r="G503" i="7"/>
  <c r="G1583" i="7"/>
  <c r="H2764" i="7" a="1"/>
  <c r="F176" i="7"/>
  <c r="H2818" i="7" l="1"/>
  <c r="H433" i="7"/>
  <c r="H239" i="7"/>
  <c r="H2764" i="7"/>
  <c r="H111" i="7"/>
  <c r="H175" i="7"/>
  <c r="H568" i="7"/>
  <c r="H2791" i="7"/>
  <c r="H502" i="7"/>
  <c r="H303" i="7"/>
  <c r="H368" i="7"/>
  <c r="H46" i="7"/>
  <c r="C306" i="7"/>
  <c r="C370" i="7"/>
  <c r="C435" i="7" s="1"/>
  <c r="B178" i="7"/>
  <c r="B114" i="7"/>
  <c r="C1585" i="7"/>
  <c r="C2035" i="7"/>
  <c r="C1225" i="7"/>
  <c r="C178" i="7"/>
  <c r="C114" i="7"/>
  <c r="C1315" i="7"/>
  <c r="C1135" i="7"/>
  <c r="C595" i="7"/>
  <c r="C505" i="7"/>
  <c r="B370" i="7"/>
  <c r="B435" i="7" s="1"/>
  <c r="C1855" i="7"/>
  <c r="C775" i="7"/>
  <c r="B49" i="7"/>
  <c r="C685" i="7"/>
  <c r="C1405" i="7"/>
  <c r="C49" i="7"/>
  <c r="C1765" i="7"/>
  <c r="C865" i="7"/>
  <c r="B242" i="7"/>
  <c r="C955" i="7"/>
  <c r="C242" i="7"/>
  <c r="B306" i="7"/>
  <c r="C1675" i="7"/>
  <c r="C1495" i="7"/>
  <c r="C1945" i="7"/>
  <c r="C2125" i="7"/>
  <c r="C2216" i="7" s="1"/>
  <c r="C1045" i="7"/>
  <c r="B570" i="7"/>
  <c r="B506" i="7"/>
  <c r="G1764" i="7"/>
  <c r="G954" i="7"/>
  <c r="G1134" i="7"/>
  <c r="F48" i="7"/>
  <c r="G1314" i="7"/>
  <c r="F370" i="7"/>
  <c r="H503" i="7" a="1"/>
  <c r="G1674" i="7"/>
  <c r="F305" i="7"/>
  <c r="G1944" i="7"/>
  <c r="G435" i="7"/>
  <c r="F241" i="7"/>
  <c r="G504" i="7"/>
  <c r="G113" i="7"/>
  <c r="G2216" i="7"/>
  <c r="H304" i="7" a="1"/>
  <c r="H369" i="7" a="1"/>
  <c r="G1044" i="7"/>
  <c r="G1494" i="7"/>
  <c r="F113" i="7"/>
  <c r="H112" i="7" a="1"/>
  <c r="G177" i="7"/>
  <c r="G774" i="7"/>
  <c r="G1404" i="7"/>
  <c r="G1224" i="7"/>
  <c r="H47" i="7" a="1"/>
  <c r="H569" i="7" a="1"/>
  <c r="F505" i="7"/>
  <c r="F177" i="7"/>
  <c r="G305" i="7"/>
  <c r="G241" i="7"/>
  <c r="G2034" i="7"/>
  <c r="G370" i="7"/>
  <c r="H176" i="7" a="1"/>
  <c r="G684" i="7"/>
  <c r="G48" i="7"/>
  <c r="F569" i="7"/>
  <c r="G864" i="7"/>
  <c r="F435" i="7"/>
  <c r="G594" i="7"/>
  <c r="H240" i="7" a="1"/>
  <c r="G1854" i="7"/>
  <c r="G2125" i="7"/>
  <c r="G1584" i="7"/>
  <c r="H434" i="7" a="1"/>
  <c r="H434" i="7" l="1"/>
  <c r="H569" i="7"/>
  <c r="H240" i="7"/>
  <c r="H47" i="7"/>
  <c r="H112" i="7"/>
  <c r="H369" i="7"/>
  <c r="H503" i="7"/>
  <c r="H304" i="7"/>
  <c r="H176" i="7"/>
  <c r="C1406" i="7"/>
  <c r="C371" i="7"/>
  <c r="C436" i="7" s="1"/>
  <c r="B571" i="7"/>
  <c r="B507" i="7"/>
  <c r="C2036" i="7"/>
  <c r="C307" i="7"/>
  <c r="C1856" i="7"/>
  <c r="C776" i="7"/>
  <c r="C1676" i="7"/>
  <c r="C1136" i="7"/>
  <c r="C1766" i="7"/>
  <c r="B307" i="7"/>
  <c r="C686" i="7"/>
  <c r="B371" i="7"/>
  <c r="B436" i="7" s="1"/>
  <c r="C1496" i="7"/>
  <c r="C866" i="7"/>
  <c r="C1316" i="7"/>
  <c r="C1226" i="7"/>
  <c r="C2126" i="7"/>
  <c r="C2217" i="7" s="1"/>
  <c r="C956" i="7"/>
  <c r="C1946" i="7"/>
  <c r="C179" i="7"/>
  <c r="C115" i="7"/>
  <c r="B179" i="7"/>
  <c r="B115" i="7"/>
  <c r="C1586" i="7"/>
  <c r="C1046" i="7"/>
  <c r="C50" i="7"/>
  <c r="B50" i="7"/>
  <c r="C596" i="7"/>
  <c r="C506" i="7"/>
  <c r="C243" i="7"/>
  <c r="B243" i="7"/>
  <c r="H177" i="7" a="1"/>
  <c r="G865" i="7"/>
  <c r="G114" i="7"/>
  <c r="H113" i="7" a="1"/>
  <c r="F506" i="7"/>
  <c r="F242" i="7"/>
  <c r="G2217" i="7"/>
  <c r="G371" i="7"/>
  <c r="F178" i="7"/>
  <c r="F570" i="7"/>
  <c r="G1585" i="7"/>
  <c r="G1855" i="7"/>
  <c r="G1945" i="7"/>
  <c r="G2126" i="7"/>
  <c r="F306" i="7"/>
  <c r="H504" i="7" a="1"/>
  <c r="F371" i="7"/>
  <c r="G178" i="7"/>
  <c r="G955" i="7"/>
  <c r="G775" i="7"/>
  <c r="G1765" i="7"/>
  <c r="H48" i="7" a="1"/>
  <c r="G306" i="7"/>
  <c r="G242" i="7"/>
  <c r="G1405" i="7"/>
  <c r="H570" i="7" a="1"/>
  <c r="H370" i="7" a="1"/>
  <c r="G1675" i="7"/>
  <c r="G2035" i="7"/>
  <c r="G49" i="7"/>
  <c r="F436" i="7"/>
  <c r="H305" i="7" a="1"/>
  <c r="G1135" i="7"/>
  <c r="H241" i="7" a="1"/>
  <c r="G595" i="7"/>
  <c r="G1225" i="7"/>
  <c r="G1315" i="7"/>
  <c r="G505" i="7"/>
  <c r="G685" i="7"/>
  <c r="G436" i="7"/>
  <c r="H435" i="7" a="1"/>
  <c r="G1495" i="7"/>
  <c r="G1045" i="7"/>
  <c r="F49" i="7"/>
  <c r="F114" i="7"/>
  <c r="H435" i="7" l="1"/>
  <c r="H370" i="7"/>
  <c r="H504" i="7"/>
  <c r="H113" i="7"/>
  <c r="H48" i="7"/>
  <c r="H241" i="7"/>
  <c r="H570" i="7"/>
  <c r="H177" i="7"/>
  <c r="H305" i="7"/>
  <c r="C308" i="7"/>
  <c r="C1947" i="7"/>
  <c r="C597" i="7"/>
  <c r="C507" i="7"/>
  <c r="C1227" i="7"/>
  <c r="C777" i="7"/>
  <c r="B180" i="7"/>
  <c r="B116" i="7"/>
  <c r="C957" i="7"/>
  <c r="B372" i="7"/>
  <c r="B437" i="7" s="1"/>
  <c r="C1497" i="7"/>
  <c r="C1587" i="7"/>
  <c r="C1857" i="7"/>
  <c r="C867" i="7"/>
  <c r="B572" i="7"/>
  <c r="B508" i="7"/>
  <c r="C51" i="7"/>
  <c r="C244" i="7"/>
  <c r="C2037" i="7"/>
  <c r="C687" i="7"/>
  <c r="C180" i="7"/>
  <c r="C116" i="7"/>
  <c r="C1317" i="7"/>
  <c r="C1137" i="7"/>
  <c r="C372" i="7"/>
  <c r="C437" i="7" s="1"/>
  <c r="C1677" i="7"/>
  <c r="C1407" i="7"/>
  <c r="B308" i="7"/>
  <c r="B51" i="7"/>
  <c r="B244" i="7"/>
  <c r="C1047" i="7"/>
  <c r="C1767" i="7"/>
  <c r="C2127" i="7"/>
  <c r="C2218" i="7" s="1"/>
  <c r="G686" i="7"/>
  <c r="G1316" i="7"/>
  <c r="H49" i="7" a="1"/>
  <c r="G1046" i="7"/>
  <c r="F307" i="7"/>
  <c r="F179" i="7"/>
  <c r="G243" i="7"/>
  <c r="G2218" i="7"/>
  <c r="F50" i="7"/>
  <c r="F243" i="7"/>
  <c r="G307" i="7"/>
  <c r="G50" i="7"/>
  <c r="G437" i="7"/>
  <c r="G866" i="7"/>
  <c r="G776" i="7"/>
  <c r="G1766" i="7"/>
  <c r="G372" i="7"/>
  <c r="H571" i="7" a="1"/>
  <c r="F372" i="7"/>
  <c r="G1406" i="7"/>
  <c r="G1946" i="7"/>
  <c r="G1676" i="7"/>
  <c r="H436" i="7" a="1"/>
  <c r="F115" i="7"/>
  <c r="G1226" i="7"/>
  <c r="G2127" i="7"/>
  <c r="G115" i="7"/>
  <c r="G2036" i="7"/>
  <c r="G956" i="7"/>
  <c r="G179" i="7"/>
  <c r="G596" i="7"/>
  <c r="G1496" i="7"/>
  <c r="G1136" i="7"/>
  <c r="F437" i="7"/>
  <c r="H114" i="7" a="1"/>
  <c r="G1856" i="7"/>
  <c r="G1586" i="7"/>
  <c r="G506" i="7"/>
  <c r="F507" i="7"/>
  <c r="H505" i="7" a="1"/>
  <c r="H178" i="7" a="1"/>
  <c r="F571" i="7"/>
  <c r="H371" i="7" a="1"/>
  <c r="H306" i="7" a="1"/>
  <c r="H242" i="7" a="1"/>
  <c r="H436" i="7" l="1"/>
  <c r="H114" i="7"/>
  <c r="H306" i="7"/>
  <c r="H49" i="7"/>
  <c r="H371" i="7"/>
  <c r="H571" i="7"/>
  <c r="H242" i="7"/>
  <c r="H505" i="7"/>
  <c r="H178" i="7"/>
  <c r="C52" i="7"/>
  <c r="B181" i="7"/>
  <c r="B117" i="7"/>
  <c r="C1858" i="7"/>
  <c r="C1228" i="7"/>
  <c r="B573" i="7"/>
  <c r="B509" i="7"/>
  <c r="C1138" i="7"/>
  <c r="C373" i="7"/>
  <c r="C438" i="7" s="1"/>
  <c r="B52" i="7"/>
  <c r="C245" i="7"/>
  <c r="C598" i="7"/>
  <c r="C508" i="7"/>
  <c r="C2038" i="7"/>
  <c r="C1678" i="7"/>
  <c r="C688" i="7"/>
  <c r="B373" i="7"/>
  <c r="B438" i="7" s="1"/>
  <c r="C778" i="7"/>
  <c r="C1498" i="7"/>
  <c r="B245" i="7"/>
  <c r="B309" i="7"/>
  <c r="C1588" i="7"/>
  <c r="C2128" i="7"/>
  <c r="C2219" i="7" s="1"/>
  <c r="C958" i="7"/>
  <c r="C868" i="7"/>
  <c r="C1768" i="7"/>
  <c r="C1408" i="7"/>
  <c r="C309" i="7"/>
  <c r="C181" i="7"/>
  <c r="C117" i="7"/>
  <c r="C1948" i="7"/>
  <c r="C1048" i="7"/>
  <c r="C1318" i="7"/>
  <c r="H572" i="7" a="1"/>
  <c r="F373" i="7"/>
  <c r="H179" i="7" a="1"/>
  <c r="F51" i="7"/>
  <c r="G1857" i="7"/>
  <c r="F180" i="7"/>
  <c r="G438" i="7"/>
  <c r="G597" i="7"/>
  <c r="G1407" i="7"/>
  <c r="G867" i="7"/>
  <c r="G507" i="7"/>
  <c r="G1947" i="7"/>
  <c r="F572" i="7"/>
  <c r="G51" i="7"/>
  <c r="H437" i="7" a="1"/>
  <c r="F116" i="7"/>
  <c r="G308" i="7"/>
  <c r="G2219" i="7"/>
  <c r="F508" i="7"/>
  <c r="G244" i="7"/>
  <c r="G2037" i="7"/>
  <c r="G373" i="7"/>
  <c r="G687" i="7"/>
  <c r="G1047" i="7"/>
  <c r="F438" i="7"/>
  <c r="G1767" i="7"/>
  <c r="G1317" i="7"/>
  <c r="H243" i="7" a="1"/>
  <c r="G180" i="7"/>
  <c r="H307" i="7" a="1"/>
  <c r="G1587" i="7"/>
  <c r="H115" i="7" a="1"/>
  <c r="G116" i="7"/>
  <c r="G957" i="7"/>
  <c r="G1137" i="7"/>
  <c r="F308" i="7"/>
  <c r="G1497" i="7"/>
  <c r="G1677" i="7"/>
  <c r="G2128" i="7"/>
  <c r="H372" i="7" a="1"/>
  <c r="G777" i="7"/>
  <c r="F244" i="7"/>
  <c r="G1227" i="7"/>
  <c r="H50" i="7" a="1"/>
  <c r="H506" i="7" a="1"/>
  <c r="H437" i="7" l="1"/>
  <c r="H572" i="7"/>
  <c r="H179" i="7"/>
  <c r="H115" i="7"/>
  <c r="H372" i="7"/>
  <c r="H243" i="7"/>
  <c r="H50" i="7"/>
  <c r="H307" i="7"/>
  <c r="H506" i="7"/>
  <c r="C310" i="7"/>
  <c r="C2039" i="7"/>
  <c r="B574" i="7"/>
  <c r="B510" i="7"/>
  <c r="C1589" i="7"/>
  <c r="B53" i="7"/>
  <c r="C869" i="7"/>
  <c r="C2129" i="7"/>
  <c r="C2220" i="7" s="1"/>
  <c r="C1409" i="7"/>
  <c r="C1049" i="7"/>
  <c r="B374" i="7"/>
  <c r="B439" i="7" s="1"/>
  <c r="C374" i="7"/>
  <c r="C439" i="7" s="1"/>
  <c r="B182" i="7"/>
  <c r="B118" i="7"/>
  <c r="C1949" i="7"/>
  <c r="C1139" i="7"/>
  <c r="B310" i="7"/>
  <c r="C1229" i="7"/>
  <c r="C1499" i="7"/>
  <c r="C599" i="7"/>
  <c r="C509" i="7"/>
  <c r="C779" i="7"/>
  <c r="C689" i="7"/>
  <c r="C1859" i="7"/>
  <c r="B246" i="7"/>
  <c r="C182" i="7"/>
  <c r="C118" i="7"/>
  <c r="C1679" i="7"/>
  <c r="C1769" i="7"/>
  <c r="C246" i="7"/>
  <c r="C1319" i="7"/>
  <c r="C53" i="7"/>
  <c r="C959" i="7"/>
  <c r="G1138" i="7"/>
  <c r="G181" i="7"/>
  <c r="G778" i="7"/>
  <c r="G2038" i="7"/>
  <c r="F52" i="7"/>
  <c r="G508" i="7"/>
  <c r="F117" i="7"/>
  <c r="F439" i="7"/>
  <c r="G374" i="7"/>
  <c r="G1858" i="7"/>
  <c r="H507" i="7" a="1"/>
  <c r="G1678" i="7"/>
  <c r="F374" i="7"/>
  <c r="F181" i="7"/>
  <c r="F309" i="7"/>
  <c r="G1768" i="7"/>
  <c r="H373" i="7" a="1"/>
  <c r="H573" i="7" a="1"/>
  <c r="G1588" i="7"/>
  <c r="G245" i="7"/>
  <c r="G2220" i="7"/>
  <c r="G1498" i="7"/>
  <c r="F573" i="7"/>
  <c r="H438" i="7" a="1"/>
  <c r="G868" i="7"/>
  <c r="F245" i="7"/>
  <c r="G2129" i="7"/>
  <c r="G958" i="7"/>
  <c r="G309" i="7"/>
  <c r="G598" i="7"/>
  <c r="F509" i="7"/>
  <c r="H180" i="7" a="1"/>
  <c r="G688" i="7"/>
  <c r="G117" i="7"/>
  <c r="G1228" i="7"/>
  <c r="G1048" i="7"/>
  <c r="H116" i="7" a="1"/>
  <c r="G1948" i="7"/>
  <c r="G1318" i="7"/>
  <c r="G1408" i="7"/>
  <c r="H51" i="7" a="1"/>
  <c r="G439" i="7"/>
  <c r="H244" i="7" a="1"/>
  <c r="H308" i="7" a="1"/>
  <c r="G52" i="7"/>
  <c r="H438" i="7" l="1"/>
  <c r="H116" i="7"/>
  <c r="H51" i="7"/>
  <c r="H373" i="7"/>
  <c r="H308" i="7"/>
  <c r="H507" i="7"/>
  <c r="H244" i="7"/>
  <c r="H573" i="7"/>
  <c r="H180" i="7"/>
  <c r="C183" i="7"/>
  <c r="C119" i="7"/>
  <c r="C960" i="7"/>
  <c r="C247" i="7"/>
  <c r="C1590" i="7"/>
  <c r="C2040" i="7"/>
  <c r="C1140" i="7"/>
  <c r="B183" i="7"/>
  <c r="B119" i="7"/>
  <c r="C1500" i="7"/>
  <c r="C1050" i="7"/>
  <c r="C1860" i="7"/>
  <c r="C690" i="7"/>
  <c r="B375" i="7"/>
  <c r="B440" i="7" s="1"/>
  <c r="C54" i="7"/>
  <c r="B575" i="7"/>
  <c r="B511" i="7"/>
  <c r="C780" i="7"/>
  <c r="C1770" i="7"/>
  <c r="C1230" i="7"/>
  <c r="C1950" i="7"/>
  <c r="C1410" i="7"/>
  <c r="C2130" i="7"/>
  <c r="C2221" i="7" s="1"/>
  <c r="C870" i="7"/>
  <c r="B54" i="7"/>
  <c r="C311" i="7"/>
  <c r="C1320" i="7"/>
  <c r="C375" i="7"/>
  <c r="C440" i="7" s="1"/>
  <c r="B311" i="7"/>
  <c r="C510" i="7"/>
  <c r="C600" i="7"/>
  <c r="B247" i="7"/>
  <c r="C1680" i="7"/>
  <c r="G1859" i="7"/>
  <c r="F246" i="7"/>
  <c r="G2221" i="7"/>
  <c r="G1409" i="7"/>
  <c r="H52" i="7" a="1"/>
  <c r="H117" i="7" a="1"/>
  <c r="G375" i="7"/>
  <c r="F182" i="7"/>
  <c r="G1589" i="7"/>
  <c r="G53" i="7"/>
  <c r="G1679" i="7"/>
  <c r="F375" i="7"/>
  <c r="F510" i="7"/>
  <c r="G1049" i="7"/>
  <c r="G246" i="7"/>
  <c r="G779" i="7"/>
  <c r="G1769" i="7"/>
  <c r="G689" i="7"/>
  <c r="G599" i="7"/>
  <c r="H245" i="7" a="1"/>
  <c r="G118" i="7"/>
  <c r="F310" i="7"/>
  <c r="F440" i="7"/>
  <c r="H309" i="7" a="1"/>
  <c r="G959" i="7"/>
  <c r="F53" i="7"/>
  <c r="F574" i="7"/>
  <c r="G1139" i="7"/>
  <c r="G310" i="7"/>
  <c r="G182" i="7"/>
  <c r="H574" i="7" a="1"/>
  <c r="G869" i="7"/>
  <c r="G1949" i="7"/>
  <c r="G1319" i="7"/>
  <c r="G1229" i="7"/>
  <c r="G2039" i="7"/>
  <c r="G2130" i="7"/>
  <c r="H181" i="7" a="1"/>
  <c r="G440" i="7"/>
  <c r="H439" i="7" a="1"/>
  <c r="H508" i="7" a="1"/>
  <c r="H374" i="7" a="1"/>
  <c r="G509" i="7"/>
  <c r="F118" i="7"/>
  <c r="G1499" i="7"/>
  <c r="H439" i="7" l="1"/>
  <c r="H245" i="7"/>
  <c r="H181" i="7"/>
  <c r="H117" i="7"/>
  <c r="H374" i="7"/>
  <c r="H52" i="7"/>
  <c r="H508" i="7"/>
  <c r="H574" i="7"/>
  <c r="H309" i="7"/>
  <c r="C1321" i="7"/>
  <c r="B312" i="7"/>
  <c r="C2131" i="7"/>
  <c r="C2222" i="7" s="1"/>
  <c r="C691" i="7"/>
  <c r="C1591" i="7"/>
  <c r="C376" i="7"/>
  <c r="C441" i="7" s="1"/>
  <c r="C871" i="7"/>
  <c r="C1681" i="7"/>
  <c r="B55" i="7"/>
  <c r="B576" i="7"/>
  <c r="B512" i="7"/>
  <c r="C781" i="7"/>
  <c r="B184" i="7"/>
  <c r="B120" i="7"/>
  <c r="C1771" i="7"/>
  <c r="C55" i="7"/>
  <c r="C1861" i="7"/>
  <c r="C961" i="7"/>
  <c r="C1411" i="7"/>
  <c r="C1141" i="7"/>
  <c r="C1231" i="7"/>
  <c r="C1051" i="7"/>
  <c r="C184" i="7"/>
  <c r="C120" i="7"/>
  <c r="C248" i="7"/>
  <c r="C511" i="7"/>
  <c r="C601" i="7"/>
  <c r="C1501" i="7"/>
  <c r="C2041" i="7"/>
  <c r="B376" i="7"/>
  <c r="B441" i="7" s="1"/>
  <c r="C1951" i="7"/>
  <c r="B248" i="7"/>
  <c r="C312" i="7"/>
  <c r="G1320" i="7"/>
  <c r="H440" i="7" a="1"/>
  <c r="G1770" i="7"/>
  <c r="G1140" i="7"/>
  <c r="G780" i="7"/>
  <c r="F311" i="7"/>
  <c r="H118" i="7" a="1"/>
  <c r="H53" i="7" a="1"/>
  <c r="G870" i="7"/>
  <c r="F441" i="7"/>
  <c r="G119" i="7"/>
  <c r="G311" i="7"/>
  <c r="G2222" i="7"/>
  <c r="G510" i="7"/>
  <c r="G1590" i="7"/>
  <c r="G376" i="7"/>
  <c r="G1680" i="7"/>
  <c r="F511" i="7"/>
  <c r="H182" i="7" a="1"/>
  <c r="F376" i="7"/>
  <c r="F247" i="7"/>
  <c r="G441" i="7"/>
  <c r="G1050" i="7"/>
  <c r="G247" i="7"/>
  <c r="G600" i="7"/>
  <c r="H575" i="7" a="1"/>
  <c r="G2131" i="7"/>
  <c r="G960" i="7"/>
  <c r="G690" i="7"/>
  <c r="H246" i="7" a="1"/>
  <c r="F575" i="7"/>
  <c r="G1230" i="7"/>
  <c r="G1410" i="7"/>
  <c r="F119" i="7"/>
  <c r="F54" i="7"/>
  <c r="G1860" i="7"/>
  <c r="H375" i="7" a="1"/>
  <c r="G2040" i="7"/>
  <c r="F183" i="7"/>
  <c r="G1500" i="7"/>
  <c r="H509" i="7" a="1"/>
  <c r="G183" i="7"/>
  <c r="G1950" i="7"/>
  <c r="G54" i="7"/>
  <c r="H310" i="7" a="1"/>
  <c r="H440" i="7" l="1"/>
  <c r="H310" i="7"/>
  <c r="H575" i="7"/>
  <c r="H509" i="7"/>
  <c r="H182" i="7"/>
  <c r="H246" i="7"/>
  <c r="H53" i="7"/>
  <c r="H118" i="7"/>
  <c r="H375" i="7"/>
  <c r="B56" i="7"/>
  <c r="C1682" i="7"/>
  <c r="C1952" i="7"/>
  <c r="B185" i="7"/>
  <c r="B121" i="7"/>
  <c r="C1412" i="7"/>
  <c r="C313" i="7"/>
  <c r="C1232" i="7"/>
  <c r="C56" i="7"/>
  <c r="C377" i="7"/>
  <c r="C442" i="7" s="1"/>
  <c r="C2132" i="7"/>
  <c r="C2223" i="7" s="1"/>
  <c r="C1772" i="7"/>
  <c r="C782" i="7"/>
  <c r="C185" i="7"/>
  <c r="C121" i="7"/>
  <c r="C872" i="7"/>
  <c r="C1052" i="7"/>
  <c r="B313" i="7"/>
  <c r="C1592" i="7"/>
  <c r="C249" i="7"/>
  <c r="C1502" i="7"/>
  <c r="C962" i="7"/>
  <c r="C1862" i="7"/>
  <c r="B577" i="7"/>
  <c r="B513" i="7"/>
  <c r="B377" i="7"/>
  <c r="B442" i="7" s="1"/>
  <c r="C692" i="7"/>
  <c r="C602" i="7"/>
  <c r="C512" i="7"/>
  <c r="C2042" i="7"/>
  <c r="C1142" i="7"/>
  <c r="B641" i="7"/>
  <c r="C1322" i="7"/>
  <c r="B249" i="7"/>
  <c r="G2132" i="7"/>
  <c r="G961" i="7"/>
  <c r="G2223" i="7"/>
  <c r="H311" i="7" a="1"/>
  <c r="F442" i="7"/>
  <c r="F55" i="7"/>
  <c r="G1861" i="7"/>
  <c r="G1591" i="7"/>
  <c r="G691" i="7"/>
  <c r="G55" i="7"/>
  <c r="H183" i="7" a="1"/>
  <c r="G120" i="7"/>
  <c r="G1231" i="7"/>
  <c r="F248" i="7"/>
  <c r="G1771" i="7"/>
  <c r="G442" i="7"/>
  <c r="G248" i="7"/>
  <c r="G312" i="7"/>
  <c r="F576" i="7"/>
  <c r="H576" i="7" a="1"/>
  <c r="H54" i="7" a="1"/>
  <c r="G2041" i="7"/>
  <c r="G1051" i="7"/>
  <c r="G511" i="7"/>
  <c r="G1411" i="7"/>
  <c r="F312" i="7"/>
  <c r="G1321" i="7"/>
  <c r="G1501" i="7"/>
  <c r="H119" i="7" a="1"/>
  <c r="G601" i="7"/>
  <c r="F120" i="7"/>
  <c r="G871" i="7"/>
  <c r="G377" i="7"/>
  <c r="H510" i="7" a="1"/>
  <c r="F377" i="7"/>
  <c r="F512" i="7"/>
  <c r="G1681" i="7"/>
  <c r="G1951" i="7"/>
  <c r="G781" i="7"/>
  <c r="G184" i="7"/>
  <c r="G1141" i="7"/>
  <c r="H247" i="7" a="1"/>
  <c r="H376" i="7" a="1"/>
  <c r="F184" i="7"/>
  <c r="H441" i="7" a="1"/>
  <c r="H441" i="7" l="1"/>
  <c r="H311" i="7"/>
  <c r="H247" i="7"/>
  <c r="H119" i="7"/>
  <c r="H576" i="7"/>
  <c r="H510" i="7"/>
  <c r="H376" i="7"/>
  <c r="H183" i="7"/>
  <c r="H54" i="7"/>
  <c r="C783" i="7"/>
  <c r="B314" i="7"/>
  <c r="C1233" i="7"/>
  <c r="B378" i="7"/>
  <c r="B443" i="7" s="1"/>
  <c r="C57" i="7"/>
  <c r="C1593" i="7"/>
  <c r="C873" i="7"/>
  <c r="B186" i="7"/>
  <c r="B122" i="7"/>
  <c r="C2133" i="7"/>
  <c r="C2224" i="7" s="1"/>
  <c r="B578" i="7"/>
  <c r="B514" i="7"/>
  <c r="C1143" i="7"/>
  <c r="C1863" i="7"/>
  <c r="B250" i="7"/>
  <c r="C1413" i="7"/>
  <c r="C603" i="7"/>
  <c r="C513" i="7"/>
  <c r="B642" i="7"/>
  <c r="C1323" i="7"/>
  <c r="C314" i="7"/>
  <c r="C963" i="7"/>
  <c r="C378" i="7"/>
  <c r="C443" i="7" s="1"/>
  <c r="C2043" i="7"/>
  <c r="C693" i="7"/>
  <c r="C1953" i="7"/>
  <c r="C1683" i="7"/>
  <c r="C186" i="7"/>
  <c r="C122" i="7"/>
  <c r="C1773" i="7"/>
  <c r="C1053" i="7"/>
  <c r="C250" i="7"/>
  <c r="C1503" i="7"/>
  <c r="B57" i="7"/>
  <c r="G512" i="7"/>
  <c r="G2042" i="7"/>
  <c r="F577" i="7"/>
  <c r="G872" i="7"/>
  <c r="F313" i="7"/>
  <c r="F185" i="7"/>
  <c r="F378" i="7"/>
  <c r="H55" i="7" a="1"/>
  <c r="G692" i="7"/>
  <c r="F513" i="7"/>
  <c r="H577" i="7" a="1"/>
  <c r="G443" i="7"/>
  <c r="G1862" i="7"/>
  <c r="G782" i="7"/>
  <c r="G1322" i="7"/>
  <c r="H248" i="7" a="1"/>
  <c r="G121" i="7"/>
  <c r="G56" i="7"/>
  <c r="F121" i="7"/>
  <c r="G1592" i="7"/>
  <c r="G249" i="7"/>
  <c r="G1682" i="7"/>
  <c r="H184" i="7" a="1"/>
  <c r="G185" i="7"/>
  <c r="G378" i="7"/>
  <c r="F443" i="7"/>
  <c r="F249" i="7"/>
  <c r="G1772" i="7"/>
  <c r="H641" i="7" a="1"/>
  <c r="G1142" i="7"/>
  <c r="G1232" i="7"/>
  <c r="F56" i="7"/>
  <c r="G313" i="7"/>
  <c r="H377" i="7" a="1"/>
  <c r="G962" i="7"/>
  <c r="G1412" i="7"/>
  <c r="G2224" i="7"/>
  <c r="H312" i="7" a="1"/>
  <c r="H511" i="7" a="1"/>
  <c r="F641" i="7"/>
  <c r="G1052" i="7"/>
  <c r="G1952" i="7"/>
  <c r="G1502" i="7"/>
  <c r="G2133" i="7"/>
  <c r="H120" i="7" a="1"/>
  <c r="G602" i="7"/>
  <c r="H442" i="7" a="1"/>
  <c r="H442" i="7" l="1"/>
  <c r="H184" i="7"/>
  <c r="H511" i="7"/>
  <c r="H248" i="7"/>
  <c r="H120" i="7"/>
  <c r="H641" i="7"/>
  <c r="H55" i="7"/>
  <c r="H577" i="7"/>
  <c r="H377" i="7"/>
  <c r="H312" i="7"/>
  <c r="B643" i="7"/>
  <c r="C1684" i="7"/>
  <c r="C1864" i="7"/>
  <c r="C1954" i="7"/>
  <c r="B187" i="7"/>
  <c r="B123" i="7"/>
  <c r="C874" i="7"/>
  <c r="C251" i="7"/>
  <c r="C784" i="7"/>
  <c r="C379" i="7"/>
  <c r="C444" i="7" s="1"/>
  <c r="C694" i="7"/>
  <c r="B315" i="7"/>
  <c r="B379" i="7"/>
  <c r="B444" i="7" s="1"/>
  <c r="B579" i="7"/>
  <c r="B515" i="7"/>
  <c r="C1144" i="7"/>
  <c r="C1324" i="7"/>
  <c r="C315" i="7"/>
  <c r="C2134" i="7"/>
  <c r="C2225" i="7" s="1"/>
  <c r="C1414" i="7"/>
  <c r="C1504" i="7"/>
  <c r="C964" i="7"/>
  <c r="C1774" i="7"/>
  <c r="B58" i="7"/>
  <c r="C1054" i="7"/>
  <c r="C2044" i="7"/>
  <c r="C604" i="7"/>
  <c r="C514" i="7"/>
  <c r="C58" i="7"/>
  <c r="C1594" i="7"/>
  <c r="C187" i="7"/>
  <c r="C123" i="7"/>
  <c r="C1234" i="7"/>
  <c r="B251" i="7"/>
  <c r="H56" i="7" a="1"/>
  <c r="G1953" i="7"/>
  <c r="G2225" i="7"/>
  <c r="G2043" i="7"/>
  <c r="G2134" i="7"/>
  <c r="H378" i="7" a="1"/>
  <c r="H642" i="7" a="1"/>
  <c r="F379" i="7"/>
  <c r="G379" i="7"/>
  <c r="F642" i="7"/>
  <c r="G57" i="7"/>
  <c r="G1413" i="7"/>
  <c r="G186" i="7"/>
  <c r="G1593" i="7"/>
  <c r="F314" i="7"/>
  <c r="H185" i="7" a="1"/>
  <c r="H443" i="7" a="1"/>
  <c r="H512" i="7" a="1"/>
  <c r="G1143" i="7"/>
  <c r="F57" i="7"/>
  <c r="G693" i="7"/>
  <c r="G1773" i="7"/>
  <c r="G963" i="7"/>
  <c r="G1863" i="7"/>
  <c r="G1323" i="7"/>
  <c r="F444" i="7"/>
  <c r="G250" i="7"/>
  <c r="F578" i="7"/>
  <c r="G314" i="7"/>
  <c r="G122" i="7"/>
  <c r="F250" i="7"/>
  <c r="G1053" i="7"/>
  <c r="H578" i="7" a="1"/>
  <c r="G603" i="7"/>
  <c r="G1503" i="7"/>
  <c r="H313" i="7" a="1"/>
  <c r="F186" i="7"/>
  <c r="F122" i="7"/>
  <c r="G513" i="7"/>
  <c r="F514" i="7"/>
  <c r="G444" i="7"/>
  <c r="G1233" i="7"/>
  <c r="H249" i="7" a="1"/>
  <c r="G873" i="7"/>
  <c r="G1683" i="7"/>
  <c r="G783" i="7"/>
  <c r="H121" i="7" a="1"/>
  <c r="H443" i="7" l="1"/>
  <c r="H642" i="7"/>
  <c r="H249" i="7"/>
  <c r="H378" i="7"/>
  <c r="H185" i="7"/>
  <c r="H578" i="7"/>
  <c r="H56" i="7"/>
  <c r="H121" i="7"/>
  <c r="H313" i="7"/>
  <c r="H512" i="7"/>
  <c r="B252" i="7"/>
  <c r="C1595" i="7"/>
  <c r="C1415" i="7"/>
  <c r="C875" i="7"/>
  <c r="C1325" i="7"/>
  <c r="C605" i="7"/>
  <c r="C515" i="7"/>
  <c r="C1505" i="7"/>
  <c r="C1235" i="7"/>
  <c r="C252" i="7"/>
  <c r="C1865" i="7"/>
  <c r="B580" i="7"/>
  <c r="B516" i="7"/>
  <c r="C965" i="7"/>
  <c r="C1955" i="7"/>
  <c r="B188" i="7"/>
  <c r="B124" i="7"/>
  <c r="C1775" i="7"/>
  <c r="B644" i="7"/>
  <c r="C2135" i="7"/>
  <c r="C2226" i="7" s="1"/>
  <c r="C1685" i="7"/>
  <c r="C1055" i="7"/>
  <c r="C380" i="7"/>
  <c r="C445" i="7" s="1"/>
  <c r="C785" i="7"/>
  <c r="B316" i="7"/>
  <c r="C1145" i="7"/>
  <c r="C59" i="7"/>
  <c r="B59" i="7"/>
  <c r="C316" i="7"/>
  <c r="C2045" i="7"/>
  <c r="C188" i="7"/>
  <c r="C124" i="7"/>
  <c r="C695" i="7"/>
  <c r="B380" i="7"/>
  <c r="B445" i="7" s="1"/>
  <c r="H122" i="7" a="1"/>
  <c r="H186" i="7" a="1"/>
  <c r="G694" i="7"/>
  <c r="G1234" i="7"/>
  <c r="H444" i="7" a="1"/>
  <c r="F579" i="7"/>
  <c r="G1324" i="7"/>
  <c r="G1684" i="7"/>
  <c r="G964" i="7"/>
  <c r="H513" i="7" a="1"/>
  <c r="G187" i="7"/>
  <c r="G784" i="7"/>
  <c r="G251" i="7"/>
  <c r="G380" i="7"/>
  <c r="F251" i="7"/>
  <c r="F445" i="7"/>
  <c r="G2044" i="7"/>
  <c r="F123" i="7"/>
  <c r="G874" i="7"/>
  <c r="F380" i="7"/>
  <c r="G1774" i="7"/>
  <c r="G1594" i="7"/>
  <c r="F58" i="7"/>
  <c r="H314" i="7" a="1"/>
  <c r="H579" i="7" a="1"/>
  <c r="G58" i="7"/>
  <c r="G514" i="7"/>
  <c r="G1954" i="7"/>
  <c r="F187" i="7"/>
  <c r="H379" i="7" a="1"/>
  <c r="G1864" i="7"/>
  <c r="G1504" i="7"/>
  <c r="F515" i="7"/>
  <c r="H250" i="7" a="1"/>
  <c r="G1414" i="7"/>
  <c r="G2135" i="7"/>
  <c r="H57" i="7" a="1"/>
  <c r="F643" i="7"/>
  <c r="G1054" i="7"/>
  <c r="G604" i="7"/>
  <c r="G315" i="7"/>
  <c r="G1144" i="7"/>
  <c r="G2226" i="7"/>
  <c r="H643" i="7" a="1"/>
  <c r="G445" i="7"/>
  <c r="F315" i="7"/>
  <c r="G123" i="7"/>
  <c r="H444" i="7" l="1"/>
  <c r="H643" i="7"/>
  <c r="H186" i="7"/>
  <c r="H250" i="7"/>
  <c r="H513" i="7"/>
  <c r="H579" i="7"/>
  <c r="H57" i="7"/>
  <c r="H379" i="7"/>
  <c r="H122" i="7"/>
  <c r="H314" i="7"/>
  <c r="C606" i="7"/>
  <c r="C516" i="7"/>
  <c r="C1956" i="7"/>
  <c r="C317" i="7"/>
  <c r="C1056" i="7"/>
  <c r="C1416" i="7"/>
  <c r="B317" i="7"/>
  <c r="C1326" i="7"/>
  <c r="C966" i="7"/>
  <c r="C253" i="7"/>
  <c r="B253" i="7"/>
  <c r="B645" i="7"/>
  <c r="C1596" i="7"/>
  <c r="C876" i="7"/>
  <c r="C1686" i="7"/>
  <c r="C2136" i="7"/>
  <c r="C2227" i="7" s="1"/>
  <c r="C60" i="7"/>
  <c r="C1506" i="7"/>
  <c r="C696" i="7"/>
  <c r="C2046" i="7"/>
  <c r="C381" i="7"/>
  <c r="C446" i="7" s="1"/>
  <c r="C786" i="7"/>
  <c r="C1236" i="7"/>
  <c r="C1146" i="7"/>
  <c r="C1866" i="7"/>
  <c r="C189" i="7"/>
  <c r="C125" i="7"/>
  <c r="B60" i="7"/>
  <c r="B381" i="7"/>
  <c r="B446" i="7" s="1"/>
  <c r="C1776" i="7"/>
  <c r="B189" i="7"/>
  <c r="B125" i="7"/>
  <c r="B581" i="7"/>
  <c r="B517" i="7"/>
  <c r="G1865" i="7"/>
  <c r="H58" i="7" a="1"/>
  <c r="F59" i="7"/>
  <c r="G1055" i="7"/>
  <c r="H187" i="7" a="1"/>
  <c r="G1955" i="7"/>
  <c r="F381" i="7"/>
  <c r="G1325" i="7"/>
  <c r="F316" i="7"/>
  <c r="H644" i="7" a="1"/>
  <c r="G785" i="7"/>
  <c r="G381" i="7"/>
  <c r="F516" i="7"/>
  <c r="H251" i="7" a="1"/>
  <c r="F188" i="7"/>
  <c r="F124" i="7"/>
  <c r="G252" i="7"/>
  <c r="G59" i="7"/>
  <c r="H123" i="7" a="1"/>
  <c r="H315" i="7" a="1"/>
  <c r="G875" i="7"/>
  <c r="G695" i="7"/>
  <c r="G2227" i="7"/>
  <c r="G515" i="7"/>
  <c r="G1415" i="7"/>
  <c r="G605" i="7"/>
  <c r="G446" i="7"/>
  <c r="G1775" i="7"/>
  <c r="G188" i="7"/>
  <c r="H445" i="7" a="1"/>
  <c r="F644" i="7"/>
  <c r="G965" i="7"/>
  <c r="G2136" i="7"/>
  <c r="G2045" i="7"/>
  <c r="F446" i="7"/>
  <c r="G1685" i="7"/>
  <c r="F252" i="7"/>
  <c r="G1235" i="7"/>
  <c r="G1505" i="7"/>
  <c r="G1595" i="7"/>
  <c r="H580" i="7" a="1"/>
  <c r="H380" i="7" a="1"/>
  <c r="F580" i="7"/>
  <c r="G316" i="7"/>
  <c r="H514" i="7" a="1"/>
  <c r="G1145" i="7"/>
  <c r="G124" i="7"/>
  <c r="H445" i="7" l="1"/>
  <c r="H380" i="7"/>
  <c r="H123" i="7"/>
  <c r="H251" i="7"/>
  <c r="H644" i="7"/>
  <c r="H187" i="7"/>
  <c r="H514" i="7"/>
  <c r="H315" i="7"/>
  <c r="H580" i="7"/>
  <c r="H58" i="7"/>
  <c r="C697" i="7"/>
  <c r="C1327" i="7"/>
  <c r="B254" i="7"/>
  <c r="C190" i="7"/>
  <c r="C126" i="7"/>
  <c r="C254" i="7"/>
  <c r="C877" i="7"/>
  <c r="C1417" i="7"/>
  <c r="C382" i="7"/>
  <c r="C447" i="7" s="1"/>
  <c r="C1957" i="7"/>
  <c r="C1597" i="7"/>
  <c r="C1867" i="7"/>
  <c r="C1777" i="7"/>
  <c r="C2047" i="7"/>
  <c r="B382" i="7"/>
  <c r="B447" i="7" s="1"/>
  <c r="B318" i="7"/>
  <c r="C967" i="7"/>
  <c r="B582" i="7"/>
  <c r="B518" i="7"/>
  <c r="C1237" i="7"/>
  <c r="C2137" i="7"/>
  <c r="C2228" i="7" s="1"/>
  <c r="C318" i="7"/>
  <c r="C1507" i="7"/>
  <c r="C607" i="7"/>
  <c r="C517" i="7"/>
  <c r="B646" i="7"/>
  <c r="B61" i="7"/>
  <c r="C61" i="7"/>
  <c r="C1687" i="7"/>
  <c r="B190" i="7"/>
  <c r="B126" i="7"/>
  <c r="C1057" i="7"/>
  <c r="C1147" i="7"/>
  <c r="C787" i="7"/>
  <c r="G606" i="7"/>
  <c r="H446" i="7" a="1"/>
  <c r="F125" i="7"/>
  <c r="G516" i="7"/>
  <c r="H381" i="7" a="1"/>
  <c r="G1236" i="7"/>
  <c r="G1866" i="7"/>
  <c r="F447" i="7"/>
  <c r="G253" i="7"/>
  <c r="H188" i="7" a="1"/>
  <c r="H515" i="7" a="1"/>
  <c r="G786" i="7"/>
  <c r="H252" i="7" a="1"/>
  <c r="H645" i="7" a="1"/>
  <c r="F581" i="7"/>
  <c r="G1686" i="7"/>
  <c r="F189" i="7"/>
  <c r="G1056" i="7"/>
  <c r="F60" i="7"/>
  <c r="G1776" i="7"/>
  <c r="G2137" i="7"/>
  <c r="F382" i="7"/>
  <c r="G382" i="7"/>
  <c r="H316" i="7" a="1"/>
  <c r="G447" i="7"/>
  <c r="G60" i="7"/>
  <c r="H124" i="7" a="1"/>
  <c r="G1326" i="7"/>
  <c r="G189" i="7"/>
  <c r="G1506" i="7"/>
  <c r="G1956" i="7"/>
  <c r="G125" i="7"/>
  <c r="G966" i="7"/>
  <c r="G317" i="7"/>
  <c r="H59" i="7" a="1"/>
  <c r="G1596" i="7"/>
  <c r="G696" i="7"/>
  <c r="G2228" i="7"/>
  <c r="G2046" i="7"/>
  <c r="F517" i="7"/>
  <c r="G1146" i="7"/>
  <c r="F253" i="7"/>
  <c r="F317" i="7"/>
  <c r="G1416" i="7"/>
  <c r="G876" i="7"/>
  <c r="H581" i="7" a="1"/>
  <c r="F645" i="7"/>
  <c r="H446" i="7" l="1"/>
  <c r="H581" i="7"/>
  <c r="H188" i="7"/>
  <c r="H515" i="7"/>
  <c r="H59" i="7"/>
  <c r="H381" i="7"/>
  <c r="H124" i="7"/>
  <c r="H316" i="7"/>
  <c r="H645" i="7"/>
  <c r="H252" i="7"/>
  <c r="B647" i="7"/>
  <c r="C878" i="7"/>
  <c r="C1778" i="7"/>
  <c r="C1058" i="7"/>
  <c r="C319" i="7"/>
  <c r="C1508" i="7"/>
  <c r="C191" i="7"/>
  <c r="C127" i="7"/>
  <c r="C62" i="7"/>
  <c r="B383" i="7"/>
  <c r="B448" i="7" s="1"/>
  <c r="C1148" i="7"/>
  <c r="B62" i="7"/>
  <c r="C1598" i="7"/>
  <c r="C1688" i="7"/>
  <c r="B319" i="7"/>
  <c r="C2048" i="7"/>
  <c r="C968" i="7"/>
  <c r="C1418" i="7"/>
  <c r="C2138" i="7"/>
  <c r="C2229" i="7" s="1"/>
  <c r="B191" i="7"/>
  <c r="B127" i="7"/>
  <c r="B255" i="7"/>
  <c r="B583" i="7"/>
  <c r="B519" i="7"/>
  <c r="C383" i="7"/>
  <c r="C448" i="7" s="1"/>
  <c r="C1868" i="7"/>
  <c r="C788" i="7"/>
  <c r="C1238" i="7"/>
  <c r="C518" i="7"/>
  <c r="C608" i="7"/>
  <c r="C1958" i="7"/>
  <c r="C698" i="7"/>
  <c r="C1328" i="7"/>
  <c r="C255" i="7"/>
  <c r="G1147" i="7"/>
  <c r="F383" i="7"/>
  <c r="G1867" i="7"/>
  <c r="H60" i="7" a="1"/>
  <c r="G126" i="7"/>
  <c r="G2047" i="7"/>
  <c r="H125" i="7" a="1"/>
  <c r="G1057" i="7"/>
  <c r="G877" i="7"/>
  <c r="F448" i="7"/>
  <c r="G1237" i="7"/>
  <c r="F582" i="7"/>
  <c r="H582" i="7" a="1"/>
  <c r="G2229" i="7"/>
  <c r="G254" i="7"/>
  <c r="H189" i="7" a="1"/>
  <c r="G697" i="7"/>
  <c r="G1327" i="7"/>
  <c r="G1507" i="7"/>
  <c r="H447" i="7" a="1"/>
  <c r="G1957" i="7"/>
  <c r="G607" i="7"/>
  <c r="G448" i="7"/>
  <c r="G383" i="7"/>
  <c r="G2138" i="7"/>
  <c r="G517" i="7"/>
  <c r="G967" i="7"/>
  <c r="G318" i="7"/>
  <c r="F518" i="7"/>
  <c r="F318" i="7"/>
  <c r="G1687" i="7"/>
  <c r="H253" i="7" a="1"/>
  <c r="G61" i="7"/>
  <c r="F254" i="7"/>
  <c r="G190" i="7"/>
  <c r="G1417" i="7"/>
  <c r="H317" i="7" a="1"/>
  <c r="F646" i="7"/>
  <c r="F190" i="7"/>
  <c r="F126" i="7"/>
  <c r="H646" i="7" a="1"/>
  <c r="G1597" i="7"/>
  <c r="H516" i="7" a="1"/>
  <c r="G787" i="7"/>
  <c r="H382" i="7" a="1"/>
  <c r="F61" i="7"/>
  <c r="G1777" i="7"/>
  <c r="H447" i="7" l="1"/>
  <c r="H60" i="7"/>
  <c r="H516" i="7"/>
  <c r="H582" i="7"/>
  <c r="H317" i="7"/>
  <c r="H125" i="7"/>
  <c r="H382" i="7"/>
  <c r="H253" i="7"/>
  <c r="H646" i="7"/>
  <c r="H189" i="7"/>
  <c r="C789" i="7"/>
  <c r="C256" i="7"/>
  <c r="C879" i="7"/>
  <c r="B384" i="7"/>
  <c r="B449" i="7" s="1"/>
  <c r="C1239" i="7"/>
  <c r="C2049" i="7"/>
  <c r="C1959" i="7"/>
  <c r="B648" i="7"/>
  <c r="C1599" i="7"/>
  <c r="C969" i="7"/>
  <c r="C1509" i="7"/>
  <c r="C1779" i="7"/>
  <c r="C320" i="7"/>
  <c r="C699" i="7"/>
  <c r="B320" i="7"/>
  <c r="C63" i="7"/>
  <c r="C384" i="7"/>
  <c r="C449" i="7" s="1"/>
  <c r="C519" i="7"/>
  <c r="C609" i="7"/>
  <c r="C1059" i="7"/>
  <c r="C1689" i="7"/>
  <c r="B584" i="7"/>
  <c r="B520" i="7"/>
  <c r="C1869" i="7"/>
  <c r="C1419" i="7"/>
  <c r="B192" i="7"/>
  <c r="B128" i="7"/>
  <c r="C2139" i="7"/>
  <c r="C2230" i="7" s="1"/>
  <c r="B63" i="7"/>
  <c r="C1149" i="7"/>
  <c r="C1329" i="7"/>
  <c r="B256" i="7"/>
  <c r="C192" i="7"/>
  <c r="C128" i="7"/>
  <c r="H61" i="7" a="1"/>
  <c r="G1868" i="7"/>
  <c r="G255" i="7"/>
  <c r="H517" i="7" a="1"/>
  <c r="G2048" i="7"/>
  <c r="G127" i="7"/>
  <c r="G2230" i="7"/>
  <c r="G1958" i="7"/>
  <c r="H647" i="7" a="1"/>
  <c r="G1328" i="7"/>
  <c r="G698" i="7"/>
  <c r="G319" i="7"/>
  <c r="H254" i="7" a="1"/>
  <c r="G1688" i="7"/>
  <c r="G62" i="7"/>
  <c r="H383" i="7" a="1"/>
  <c r="F449" i="7"/>
  <c r="G1778" i="7"/>
  <c r="F319" i="7"/>
  <c r="G788" i="7"/>
  <c r="G968" i="7"/>
  <c r="G449" i="7"/>
  <c r="F127" i="7"/>
  <c r="G1148" i="7"/>
  <c r="H583" i="7" a="1"/>
  <c r="G518" i="7"/>
  <c r="H448" i="7" a="1"/>
  <c r="F647" i="7"/>
  <c r="G608" i="7"/>
  <c r="F255" i="7"/>
  <c r="F191" i="7"/>
  <c r="G1508" i="7"/>
  <c r="G2139" i="7"/>
  <c r="F519" i="7"/>
  <c r="H126" i="7" a="1"/>
  <c r="H190" i="7" a="1"/>
  <c r="F384" i="7"/>
  <c r="G384" i="7"/>
  <c r="F583" i="7"/>
  <c r="G191" i="7"/>
  <c r="G1598" i="7"/>
  <c r="G878" i="7"/>
  <c r="G1418" i="7"/>
  <c r="G1058" i="7"/>
  <c r="H318" i="7" a="1"/>
  <c r="F62" i="7"/>
  <c r="G1238" i="7"/>
  <c r="H448" i="7" l="1"/>
  <c r="H583" i="7"/>
  <c r="H517" i="7"/>
  <c r="H318" i="7"/>
  <c r="H383" i="7"/>
  <c r="H126" i="7"/>
  <c r="H254" i="7"/>
  <c r="H647" i="7"/>
  <c r="H61" i="7"/>
  <c r="H190" i="7"/>
  <c r="B257" i="7"/>
  <c r="C193" i="7"/>
  <c r="C129" i="7"/>
  <c r="C385" i="7"/>
  <c r="C450" i="7" s="1"/>
  <c r="C1330" i="7"/>
  <c r="C257" i="7"/>
  <c r="C1780" i="7"/>
  <c r="C880" i="7"/>
  <c r="C1960" i="7"/>
  <c r="C1870" i="7"/>
  <c r="C1600" i="7"/>
  <c r="C2050" i="7"/>
  <c r="C970" i="7"/>
  <c r="C1240" i="7"/>
  <c r="B193" i="7"/>
  <c r="B129" i="7"/>
  <c r="C2140" i="7"/>
  <c r="C2231" i="7" s="1"/>
  <c r="C321" i="7"/>
  <c r="C700" i="7"/>
  <c r="C790" i="7"/>
  <c r="C1420" i="7"/>
  <c r="B649" i="7"/>
  <c r="C610" i="7"/>
  <c r="C520" i="7"/>
  <c r="C1510" i="7"/>
  <c r="C1060" i="7"/>
  <c r="C1690" i="7"/>
  <c r="B64" i="7"/>
  <c r="C64" i="7"/>
  <c r="B321" i="7"/>
  <c r="B585" i="7"/>
  <c r="B521" i="7"/>
  <c r="C1150" i="7"/>
  <c r="B385" i="7"/>
  <c r="B450" i="7" s="1"/>
  <c r="F385" i="7"/>
  <c r="H255" i="7" a="1"/>
  <c r="G1239" i="7"/>
  <c r="G256" i="7"/>
  <c r="G609" i="7"/>
  <c r="G1869" i="7"/>
  <c r="G789" i="7"/>
  <c r="F256" i="7"/>
  <c r="H648" i="7" a="1"/>
  <c r="G969" i="7"/>
  <c r="H127" i="7" a="1"/>
  <c r="G699" i="7"/>
  <c r="G1329" i="7"/>
  <c r="G1779" i="7"/>
  <c r="G1149" i="7"/>
  <c r="H384" i="7" a="1"/>
  <c r="G385" i="7"/>
  <c r="F320" i="7"/>
  <c r="G320" i="7"/>
  <c r="F128" i="7"/>
  <c r="F63" i="7"/>
  <c r="H518" i="7" a="1"/>
  <c r="F192" i="7"/>
  <c r="F584" i="7"/>
  <c r="G1959" i="7"/>
  <c r="G1599" i="7"/>
  <c r="G879" i="7"/>
  <c r="G192" i="7"/>
  <c r="F450" i="7"/>
  <c r="G1419" i="7"/>
  <c r="G450" i="7"/>
  <c r="F648" i="7"/>
  <c r="H584" i="7" a="1"/>
  <c r="H191" i="7" a="1"/>
  <c r="G1509" i="7"/>
  <c r="F520" i="7"/>
  <c r="G1059" i="7"/>
  <c r="G519" i="7"/>
  <c r="H319" i="7" a="1"/>
  <c r="G2231" i="7"/>
  <c r="H449" i="7" a="1"/>
  <c r="G128" i="7"/>
  <c r="H62" i="7" a="1"/>
  <c r="G2140" i="7"/>
  <c r="G63" i="7"/>
  <c r="G2049" i="7"/>
  <c r="G1689" i="7"/>
  <c r="H449" i="7" l="1"/>
  <c r="H127" i="7"/>
  <c r="H191" i="7"/>
  <c r="H62" i="7"/>
  <c r="H319" i="7"/>
  <c r="H648" i="7"/>
  <c r="H584" i="7"/>
  <c r="H255" i="7"/>
  <c r="H518" i="7"/>
  <c r="H384" i="7"/>
  <c r="C1601" i="7"/>
  <c r="C1241" i="7"/>
  <c r="C611" i="7"/>
  <c r="C521" i="7"/>
  <c r="C2141" i="7"/>
  <c r="C2232" i="7" s="1"/>
  <c r="C971" i="7"/>
  <c r="C701" i="7"/>
  <c r="B258" i="7"/>
  <c r="C1691" i="7"/>
  <c r="C194" i="7"/>
  <c r="C130" i="7"/>
  <c r="B586" i="7"/>
  <c r="B522" i="7"/>
  <c r="C791" i="7"/>
  <c r="C258" i="7"/>
  <c r="B194" i="7"/>
  <c r="B130" i="7"/>
  <c r="C386" i="7"/>
  <c r="C451" i="7" s="1"/>
  <c r="B322" i="7"/>
  <c r="C1871" i="7"/>
  <c r="C1781" i="7"/>
  <c r="B386" i="7"/>
  <c r="B451" i="7" s="1"/>
  <c r="C1061" i="7"/>
  <c r="B65" i="7"/>
  <c r="C881" i="7"/>
  <c r="B650" i="7"/>
  <c r="C1331" i="7"/>
  <c r="C1961" i="7"/>
  <c r="C322" i="7"/>
  <c r="C1151" i="7"/>
  <c r="C65" i="7"/>
  <c r="C2051" i="7"/>
  <c r="C1421" i="7"/>
  <c r="C1511" i="7"/>
  <c r="G1690" i="7"/>
  <c r="H256" i="7" a="1"/>
  <c r="G1600" i="7"/>
  <c r="H450" i="7" a="1"/>
  <c r="G129" i="7"/>
  <c r="H585" i="7" a="1"/>
  <c r="G1330" i="7"/>
  <c r="G451" i="7"/>
  <c r="H649" i="7" a="1"/>
  <c r="G257" i="7"/>
  <c r="H519" i="7" a="1"/>
  <c r="F193" i="7"/>
  <c r="G1240" i="7"/>
  <c r="F386" i="7"/>
  <c r="G1150" i="7"/>
  <c r="G970" i="7"/>
  <c r="G790" i="7"/>
  <c r="G520" i="7"/>
  <c r="G1420" i="7"/>
  <c r="G386" i="7"/>
  <c r="H63" i="7" a="1"/>
  <c r="G1510" i="7"/>
  <c r="G193" i="7"/>
  <c r="G321" i="7"/>
  <c r="H385" i="7" a="1"/>
  <c r="F521" i="7"/>
  <c r="F321" i="7"/>
  <c r="G64" i="7"/>
  <c r="G610" i="7"/>
  <c r="G2141" i="7"/>
  <c r="G1060" i="7"/>
  <c r="F257" i="7"/>
  <c r="H192" i="7" a="1"/>
  <c r="F64" i="7"/>
  <c r="F129" i="7"/>
  <c r="F585" i="7"/>
  <c r="F451" i="7"/>
  <c r="H128" i="7" a="1"/>
  <c r="G1780" i="7"/>
  <c r="H320" i="7" a="1"/>
  <c r="G2232" i="7"/>
  <c r="F649" i="7"/>
  <c r="G2050" i="7"/>
  <c r="G700" i="7"/>
  <c r="G1870" i="7"/>
  <c r="G1960" i="7"/>
  <c r="G880" i="7"/>
  <c r="H450" i="7" l="1"/>
  <c r="H585" i="7"/>
  <c r="H256" i="7"/>
  <c r="H320" i="7"/>
  <c r="H519" i="7"/>
  <c r="H128" i="7"/>
  <c r="H649" i="7"/>
  <c r="H63" i="7"/>
  <c r="H192" i="7"/>
  <c r="H385" i="7"/>
  <c r="C66" i="7"/>
  <c r="C1152" i="7"/>
  <c r="C1962" i="7"/>
  <c r="C387" i="7"/>
  <c r="C452" i="7" s="1"/>
  <c r="C1782" i="7"/>
  <c r="C1512" i="7"/>
  <c r="C882" i="7"/>
  <c r="C2052" i="7"/>
  <c r="B195" i="7"/>
  <c r="B131" i="7"/>
  <c r="B651" i="7"/>
  <c r="B259" i="7"/>
  <c r="B66" i="7"/>
  <c r="C702" i="7"/>
  <c r="C1332" i="7"/>
  <c r="C1872" i="7"/>
  <c r="C792" i="7"/>
  <c r="C1422" i="7"/>
  <c r="C1242" i="7"/>
  <c r="C195" i="7"/>
  <c r="C131" i="7"/>
  <c r="C1602" i="7"/>
  <c r="B387" i="7"/>
  <c r="B452" i="7" s="1"/>
  <c r="C323" i="7"/>
  <c r="C259" i="7"/>
  <c r="C1062" i="7"/>
  <c r="C1692" i="7"/>
  <c r="C2142" i="7"/>
  <c r="C2233" i="7" s="1"/>
  <c r="C972" i="7"/>
  <c r="B587" i="7"/>
  <c r="B523" i="7"/>
  <c r="B323" i="7"/>
  <c r="C612" i="7"/>
  <c r="C522" i="7"/>
  <c r="H650" i="7" a="1"/>
  <c r="G452" i="7"/>
  <c r="F586" i="7"/>
  <c r="F387" i="7"/>
  <c r="G1331" i="7"/>
  <c r="G194" i="7"/>
  <c r="G1781" i="7"/>
  <c r="G1511" i="7"/>
  <c r="G387" i="7"/>
  <c r="F130" i="7"/>
  <c r="F258" i="7"/>
  <c r="H321" i="7" a="1"/>
  <c r="F522" i="7"/>
  <c r="G1421" i="7"/>
  <c r="G1871" i="7"/>
  <c r="G611" i="7"/>
  <c r="F194" i="7"/>
  <c r="G881" i="7"/>
  <c r="G791" i="7"/>
  <c r="G1241" i="7"/>
  <c r="G1601" i="7"/>
  <c r="G971" i="7"/>
  <c r="G65" i="7"/>
  <c r="G2142" i="7"/>
  <c r="G1961" i="7"/>
  <c r="G701" i="7"/>
  <c r="H257" i="7" a="1"/>
  <c r="H193" i="7" a="1"/>
  <c r="F650" i="7"/>
  <c r="H129" i="7" a="1"/>
  <c r="F65" i="7"/>
  <c r="G1151" i="7"/>
  <c r="F452" i="7"/>
  <c r="G1691" i="7"/>
  <c r="G1061" i="7"/>
  <c r="H586" i="7" a="1"/>
  <c r="G322" i="7"/>
  <c r="H386" i="7" a="1"/>
  <c r="G521" i="7"/>
  <c r="F322" i="7"/>
  <c r="H520" i="7" a="1"/>
  <c r="G130" i="7"/>
  <c r="G2233" i="7"/>
  <c r="H451" i="7" a="1"/>
  <c r="H64" i="7" a="1"/>
  <c r="G258" i="7"/>
  <c r="G2051" i="7"/>
  <c r="H451" i="7" l="1"/>
  <c r="H64" i="7"/>
  <c r="H586" i="7"/>
  <c r="H650" i="7"/>
  <c r="H129" i="7"/>
  <c r="H520" i="7"/>
  <c r="H257" i="7"/>
  <c r="H321" i="7"/>
  <c r="H386" i="7"/>
  <c r="H193" i="7"/>
  <c r="C1153" i="7"/>
  <c r="C324" i="7"/>
  <c r="C196" i="7"/>
  <c r="C132" i="7"/>
  <c r="C883" i="7"/>
  <c r="B67" i="7"/>
  <c r="C1873" i="7"/>
  <c r="C2143" i="7"/>
  <c r="C2234" i="7" s="1"/>
  <c r="C67" i="7"/>
  <c r="C1333" i="7"/>
  <c r="C973" i="7"/>
  <c r="B388" i="7"/>
  <c r="B453" i="7" s="1"/>
  <c r="B588" i="7"/>
  <c r="B524" i="7"/>
  <c r="C1783" i="7"/>
  <c r="C1693" i="7"/>
  <c r="C1513" i="7"/>
  <c r="C793" i="7"/>
  <c r="B196" i="7"/>
  <c r="B132" i="7"/>
  <c r="C1603" i="7"/>
  <c r="C2053" i="7"/>
  <c r="B260" i="7"/>
  <c r="C1243" i="7"/>
  <c r="C1063" i="7"/>
  <c r="C1963" i="7"/>
  <c r="C613" i="7"/>
  <c r="C523" i="7"/>
  <c r="C260" i="7"/>
  <c r="C703" i="7"/>
  <c r="C388" i="7"/>
  <c r="C453" i="7" s="1"/>
  <c r="B324" i="7"/>
  <c r="B652" i="7"/>
  <c r="C1423" i="7"/>
  <c r="G1062" i="7"/>
  <c r="G522" i="7"/>
  <c r="G1782" i="7"/>
  <c r="G1152" i="7"/>
  <c r="G702" i="7"/>
  <c r="H521" i="7" a="1"/>
  <c r="F651" i="7"/>
  <c r="F587" i="7"/>
  <c r="G2143" i="7"/>
  <c r="G1332" i="7"/>
  <c r="F195" i="7"/>
  <c r="G882" i="7"/>
  <c r="H130" i="7" a="1"/>
  <c r="F66" i="7"/>
  <c r="F323" i="7"/>
  <c r="G131" i="7"/>
  <c r="G792" i="7"/>
  <c r="H194" i="7" a="1"/>
  <c r="G1512" i="7"/>
  <c r="H387" i="7" a="1"/>
  <c r="G1242" i="7"/>
  <c r="H651" i="7" a="1"/>
  <c r="G259" i="7"/>
  <c r="G1422" i="7"/>
  <c r="G612" i="7"/>
  <c r="F523" i="7"/>
  <c r="G323" i="7"/>
  <c r="F453" i="7"/>
  <c r="G1602" i="7"/>
  <c r="G1962" i="7"/>
  <c r="H65" i="7" a="1"/>
  <c r="G1872" i="7"/>
  <c r="G1692" i="7"/>
  <c r="G453" i="7"/>
  <c r="F131" i="7"/>
  <c r="F388" i="7"/>
  <c r="F259" i="7"/>
  <c r="G388" i="7"/>
  <c r="G66" i="7"/>
  <c r="H587" i="7" a="1"/>
  <c r="H322" i="7" a="1"/>
  <c r="G972" i="7"/>
  <c r="G2234" i="7"/>
  <c r="H452" i="7" a="1"/>
  <c r="H258" i="7" a="1"/>
  <c r="G195" i="7"/>
  <c r="G2052" i="7"/>
  <c r="H452" i="7" l="1"/>
  <c r="H65" i="7"/>
  <c r="H258" i="7"/>
  <c r="H651" i="7"/>
  <c r="H322" i="7"/>
  <c r="H130" i="7"/>
  <c r="H521" i="7"/>
  <c r="H587" i="7"/>
  <c r="H194" i="7"/>
  <c r="H387" i="7"/>
  <c r="C704" i="7"/>
  <c r="B325" i="7"/>
  <c r="C2054" i="7"/>
  <c r="C974" i="7"/>
  <c r="C1244" i="7"/>
  <c r="C325" i="7"/>
  <c r="C614" i="7"/>
  <c r="C524" i="7"/>
  <c r="C1334" i="7"/>
  <c r="B261" i="7"/>
  <c r="C261" i="7"/>
  <c r="B389" i="7"/>
  <c r="B454" i="7" s="1"/>
  <c r="C884" i="7"/>
  <c r="C1874" i="7"/>
  <c r="B68" i="7"/>
  <c r="C1964" i="7"/>
  <c r="C389" i="7"/>
  <c r="C454" i="7" s="1"/>
  <c r="C1064" i="7"/>
  <c r="C1514" i="7"/>
  <c r="C2144" i="7"/>
  <c r="C2235" i="7" s="1"/>
  <c r="C1424" i="7"/>
  <c r="C794" i="7"/>
  <c r="C1694" i="7"/>
  <c r="C1604" i="7"/>
  <c r="B589" i="7"/>
  <c r="B525" i="7"/>
  <c r="C1154" i="7"/>
  <c r="B653" i="7"/>
  <c r="C68" i="7"/>
  <c r="B197" i="7"/>
  <c r="B133" i="7"/>
  <c r="C1784" i="7"/>
  <c r="C197" i="7"/>
  <c r="C133" i="7"/>
  <c r="H453" i="7" a="1"/>
  <c r="H195" i="7" a="1"/>
  <c r="G613" i="7"/>
  <c r="G1333" i="7"/>
  <c r="G1873" i="7"/>
  <c r="F454" i="7"/>
  <c r="G973" i="7"/>
  <c r="G1783" i="7"/>
  <c r="G1063" i="7"/>
  <c r="F588" i="7"/>
  <c r="G67" i="7"/>
  <c r="G1693" i="7"/>
  <c r="F67" i="7"/>
  <c r="G523" i="7"/>
  <c r="H259" i="7" a="1"/>
  <c r="F324" i="7"/>
  <c r="G454" i="7"/>
  <c r="F652" i="7"/>
  <c r="F524" i="7"/>
  <c r="H588" i="7" a="1"/>
  <c r="H652" i="7" a="1"/>
  <c r="H388" i="7" a="1"/>
  <c r="H66" i="7" a="1"/>
  <c r="G324" i="7"/>
  <c r="G1153" i="7"/>
  <c r="F389" i="7"/>
  <c r="G1603" i="7"/>
  <c r="G703" i="7"/>
  <c r="G389" i="7"/>
  <c r="G883" i="7"/>
  <c r="F260" i="7"/>
  <c r="G132" i="7"/>
  <c r="G1513" i="7"/>
  <c r="G2053" i="7"/>
  <c r="H522" i="7" a="1"/>
  <c r="G1243" i="7"/>
  <c r="G1423" i="7"/>
  <c r="F132" i="7"/>
  <c r="G260" i="7"/>
  <c r="F196" i="7"/>
  <c r="H323" i="7" a="1"/>
  <c r="F68" i="7"/>
  <c r="G793" i="7"/>
  <c r="G68" i="7"/>
  <c r="G2144" i="7"/>
  <c r="G196" i="7"/>
  <c r="G1963" i="7"/>
  <c r="G2235" i="7"/>
  <c r="H131" i="7" a="1"/>
  <c r="H453" i="7" l="1"/>
  <c r="H652" i="7"/>
  <c r="H388" i="7"/>
  <c r="H588" i="7"/>
  <c r="H195" i="7"/>
  <c r="H323" i="7"/>
  <c r="H131" i="7"/>
  <c r="H259" i="7"/>
  <c r="H66" i="7"/>
  <c r="H522" i="7"/>
  <c r="C1605" i="7"/>
  <c r="C390" i="7"/>
  <c r="C455" i="7" s="1"/>
  <c r="B654" i="7"/>
  <c r="C1515" i="7"/>
  <c r="C975" i="7"/>
  <c r="C1425" i="7"/>
  <c r="C1065" i="7"/>
  <c r="B198" i="7"/>
  <c r="C1695" i="7"/>
  <c r="C2055" i="7"/>
  <c r="C705" i="7"/>
  <c r="C2145" i="7"/>
  <c r="C2236" i="7" s="1"/>
  <c r="C1785" i="7"/>
  <c r="C326" i="7"/>
  <c r="C198" i="7"/>
  <c r="C1245" i="7"/>
  <c r="C885" i="7"/>
  <c r="B390" i="7"/>
  <c r="B455" i="7" s="1"/>
  <c r="C262" i="7"/>
  <c r="B262" i="7"/>
  <c r="B326" i="7"/>
  <c r="C1155" i="7"/>
  <c r="C1965" i="7"/>
  <c r="C795" i="7"/>
  <c r="B590" i="7"/>
  <c r="B526" i="7"/>
  <c r="C1335" i="7"/>
  <c r="C1875" i="7"/>
  <c r="C615" i="7"/>
  <c r="C525" i="7"/>
  <c r="G390" i="7"/>
  <c r="F525" i="7"/>
  <c r="G614" i="7"/>
  <c r="G2054" i="7"/>
  <c r="H523" i="7" a="1"/>
  <c r="F589" i="7"/>
  <c r="H132" i="7" a="1"/>
  <c r="F455" i="7"/>
  <c r="G1514" i="7"/>
  <c r="G1694" i="7"/>
  <c r="H196" i="7" a="1"/>
  <c r="G974" i="7"/>
  <c r="G1334" i="7"/>
  <c r="F390" i="7"/>
  <c r="H653" i="7" a="1"/>
  <c r="G1154" i="7"/>
  <c r="H260" i="7" a="1"/>
  <c r="F133" i="7"/>
  <c r="G2236" i="7"/>
  <c r="G1604" i="7"/>
  <c r="G794" i="7"/>
  <c r="G2145" i="7"/>
  <c r="G1784" i="7"/>
  <c r="G261" i="7"/>
  <c r="H389" i="7" a="1"/>
  <c r="H67" i="7" a="1"/>
  <c r="G524" i="7"/>
  <c r="G455" i="7"/>
  <c r="H324" i="7" a="1"/>
  <c r="H589" i="7" a="1"/>
  <c r="G325" i="7"/>
  <c r="G1064" i="7"/>
  <c r="H68" i="7" a="1"/>
  <c r="G1424" i="7"/>
  <c r="G704" i="7"/>
  <c r="G1964" i="7"/>
  <c r="G1874" i="7"/>
  <c r="H454" i="7" a="1"/>
  <c r="G197" i="7"/>
  <c r="F197" i="7"/>
  <c r="F261" i="7"/>
  <c r="F325" i="7"/>
  <c r="F653" i="7"/>
  <c r="G884" i="7"/>
  <c r="G133" i="7"/>
  <c r="G1244" i="7"/>
  <c r="H454" i="7" l="1"/>
  <c r="H67" i="7"/>
  <c r="H653" i="7"/>
  <c r="H132" i="7"/>
  <c r="H389" i="7"/>
  <c r="H260" i="7"/>
  <c r="H589" i="7"/>
  <c r="H196" i="7"/>
  <c r="H68" i="7"/>
  <c r="H324" i="7"/>
  <c r="H523" i="7"/>
  <c r="C526" i="7"/>
  <c r="C616" i="7"/>
  <c r="B591" i="7"/>
  <c r="B527" i="7"/>
  <c r="C1516" i="7"/>
  <c r="B655" i="7"/>
  <c r="B391" i="7"/>
  <c r="B456" i="7" s="1"/>
  <c r="C976" i="7"/>
  <c r="C1876" i="7"/>
  <c r="C1786" i="7"/>
  <c r="C706" i="7"/>
  <c r="C886" i="7"/>
  <c r="B327" i="7"/>
  <c r="C1336" i="7"/>
  <c r="C1066" i="7"/>
  <c r="C1966" i="7"/>
  <c r="C327" i="7"/>
  <c r="C796" i="7"/>
  <c r="C1696" i="7"/>
  <c r="C1426" i="7"/>
  <c r="C2056" i="7"/>
  <c r="C263" i="7"/>
  <c r="B263" i="7"/>
  <c r="C1606" i="7"/>
  <c r="C391" i="7"/>
  <c r="C456" i="7" s="1"/>
  <c r="C2146" i="7"/>
  <c r="C2237" i="7" s="1"/>
  <c r="C1246" i="7"/>
  <c r="C1156" i="7"/>
  <c r="G1515" i="7"/>
  <c r="G525" i="7"/>
  <c r="H654" i="7" a="1"/>
  <c r="G262" i="7"/>
  <c r="G1065" i="7"/>
  <c r="F590" i="7"/>
  <c r="F262" i="7"/>
  <c r="G1965" i="7"/>
  <c r="H325" i="7" a="1"/>
  <c r="H261" i="7" a="1"/>
  <c r="G615" i="7"/>
  <c r="G1605" i="7"/>
  <c r="G885" i="7"/>
  <c r="G1335" i="7"/>
  <c r="H455" i="7" a="1"/>
  <c r="G456" i="7"/>
  <c r="G975" i="7"/>
  <c r="H524" i="7" a="1"/>
  <c r="G2146" i="7"/>
  <c r="G391" i="7"/>
  <c r="G2055" i="7"/>
  <c r="H197" i="7" a="1"/>
  <c r="F198" i="7"/>
  <c r="F326" i="7"/>
  <c r="G1875" i="7"/>
  <c r="G326" i="7"/>
  <c r="G2237" i="7"/>
  <c r="F526" i="7"/>
  <c r="F654" i="7"/>
  <c r="H390" i="7" a="1"/>
  <c r="H133" i="7" a="1"/>
  <c r="G1695" i="7"/>
  <c r="G1425" i="7"/>
  <c r="G795" i="7"/>
  <c r="F456" i="7"/>
  <c r="G198" i="7"/>
  <c r="F391" i="7"/>
  <c r="H590" i="7" a="1"/>
  <c r="G1245" i="7"/>
  <c r="G1785" i="7"/>
  <c r="G1155" i="7"/>
  <c r="G705" i="7"/>
  <c r="H455" i="7" l="1"/>
  <c r="H261" i="7"/>
  <c r="H524" i="7"/>
  <c r="H133" i="7"/>
  <c r="H325" i="7"/>
  <c r="H590" i="7"/>
  <c r="H197" i="7"/>
  <c r="H654" i="7"/>
  <c r="H390" i="7"/>
  <c r="C887" i="7"/>
  <c r="C2147" i="7"/>
  <c r="C2238" i="7" s="1"/>
  <c r="C392" i="7"/>
  <c r="C457" i="7" s="1"/>
  <c r="C1247" i="7"/>
  <c r="C1517" i="7"/>
  <c r="C2057" i="7"/>
  <c r="C977" i="7"/>
  <c r="C1067" i="7"/>
  <c r="C1337" i="7"/>
  <c r="B328" i="7"/>
  <c r="C1787" i="7"/>
  <c r="C1157" i="7"/>
  <c r="C1427" i="7"/>
  <c r="C328" i="7"/>
  <c r="C1877" i="7"/>
  <c r="C1967" i="7"/>
  <c r="B592" i="7"/>
  <c r="B528" i="7"/>
  <c r="B656" i="7"/>
  <c r="B392" i="7"/>
  <c r="B457" i="7" s="1"/>
  <c r="C707" i="7"/>
  <c r="C617" i="7"/>
  <c r="C527" i="7"/>
  <c r="C1697" i="7"/>
  <c r="C797" i="7"/>
  <c r="C1607" i="7"/>
  <c r="G1426" i="7"/>
  <c r="H391" i="7" a="1"/>
  <c r="G1336" i="7"/>
  <c r="G886" i="7"/>
  <c r="G706" i="7"/>
  <c r="H326" i="7" a="1"/>
  <c r="G2056" i="7"/>
  <c r="G457" i="7"/>
  <c r="G976" i="7"/>
  <c r="G2147" i="7"/>
  <c r="G1066" i="7"/>
  <c r="F327" i="7"/>
  <c r="H525" i="7" a="1"/>
  <c r="G796" i="7"/>
  <c r="H591" i="7" a="1"/>
  <c r="G1516" i="7"/>
  <c r="G1876" i="7"/>
  <c r="F263" i="7"/>
  <c r="G526" i="7"/>
  <c r="G616" i="7"/>
  <c r="G392" i="7"/>
  <c r="G1156" i="7"/>
  <c r="G1696" i="7"/>
  <c r="F392" i="7"/>
  <c r="F457" i="7"/>
  <c r="G327" i="7"/>
  <c r="G1966" i="7"/>
  <c r="G1246" i="7"/>
  <c r="G2238" i="7"/>
  <c r="H262" i="7" a="1"/>
  <c r="F527" i="7"/>
  <c r="G1786" i="7"/>
  <c r="H198" i="7" a="1"/>
  <c r="F591" i="7"/>
  <c r="G1606" i="7"/>
  <c r="G263" i="7"/>
  <c r="H655" i="7" a="1"/>
  <c r="F655" i="7"/>
  <c r="H456" i="7" a="1"/>
  <c r="H456" i="7" l="1"/>
  <c r="H198" i="7"/>
  <c r="H391" i="7"/>
  <c r="H655" i="7"/>
  <c r="H262" i="7"/>
  <c r="H591" i="7"/>
  <c r="H525" i="7"/>
  <c r="H326" i="7"/>
  <c r="C1968" i="7"/>
  <c r="B393" i="7"/>
  <c r="B458" i="7" s="1"/>
  <c r="C393" i="7"/>
  <c r="C458" i="7" s="1"/>
  <c r="C2148" i="7"/>
  <c r="C2239" i="7" s="1"/>
  <c r="C888" i="7"/>
  <c r="B593" i="7"/>
  <c r="B529" i="7"/>
  <c r="B657" i="7"/>
  <c r="C1518" i="7"/>
  <c r="C1428" i="7"/>
  <c r="C1608" i="7"/>
  <c r="C978" i="7"/>
  <c r="C1698" i="7"/>
  <c r="C1788" i="7"/>
  <c r="C798" i="7"/>
  <c r="C1248" i="7"/>
  <c r="C1338" i="7"/>
  <c r="C2058" i="7"/>
  <c r="C1158" i="7"/>
  <c r="C618" i="7"/>
  <c r="C528" i="7"/>
  <c r="C1878" i="7"/>
  <c r="C708" i="7"/>
  <c r="C1068" i="7"/>
  <c r="H656" i="7" a="1"/>
  <c r="G458" i="7"/>
  <c r="F328" i="7"/>
  <c r="G1967" i="7"/>
  <c r="G1517" i="7"/>
  <c r="F656" i="7"/>
  <c r="F528" i="7"/>
  <c r="G1157" i="7"/>
  <c r="G2057" i="7"/>
  <c r="G1247" i="7"/>
  <c r="H392" i="7" a="1"/>
  <c r="G2148" i="7"/>
  <c r="G328" i="7"/>
  <c r="G1697" i="7"/>
  <c r="H263" i="7" a="1"/>
  <c r="G707" i="7"/>
  <c r="G527" i="7"/>
  <c r="G887" i="7"/>
  <c r="G797" i="7"/>
  <c r="H327" i="7" a="1"/>
  <c r="H592" i="7" a="1"/>
  <c r="G977" i="7"/>
  <c r="G1337" i="7"/>
  <c r="H526" i="7" a="1"/>
  <c r="G393" i="7"/>
  <c r="H457" i="7" a="1"/>
  <c r="G1427" i="7"/>
  <c r="G1607" i="7"/>
  <c r="G2239" i="7"/>
  <c r="G1067" i="7"/>
  <c r="F393" i="7"/>
  <c r="F592" i="7"/>
  <c r="G617" i="7"/>
  <c r="G1787" i="7"/>
  <c r="F458" i="7"/>
  <c r="G1877" i="7"/>
  <c r="H457" i="7" l="1"/>
  <c r="H327" i="7"/>
  <c r="H592" i="7"/>
  <c r="H392" i="7"/>
  <c r="H263" i="7"/>
  <c r="H526" i="7"/>
  <c r="H656" i="7"/>
  <c r="C1069" i="7"/>
  <c r="C2059" i="7"/>
  <c r="C1249" i="7"/>
  <c r="B594" i="7"/>
  <c r="B530" i="7"/>
  <c r="C799" i="7"/>
  <c r="B658" i="7"/>
  <c r="C1969" i="7"/>
  <c r="C1519" i="7"/>
  <c r="C1429" i="7"/>
  <c r="C1789" i="7"/>
  <c r="C979" i="7"/>
  <c r="C1159" i="7"/>
  <c r="C1339" i="7"/>
  <c r="C709" i="7"/>
  <c r="C529" i="7"/>
  <c r="C619" i="7"/>
  <c r="C1699" i="7"/>
  <c r="C889" i="7"/>
  <c r="C1879" i="7"/>
  <c r="C2149" i="7"/>
  <c r="C2240" i="7" s="1"/>
  <c r="C1609" i="7"/>
  <c r="H328" i="7" a="1"/>
  <c r="H393" i="7" a="1"/>
  <c r="G1158" i="7"/>
  <c r="H593" i="7" a="1"/>
  <c r="F657" i="7"/>
  <c r="G528" i="7"/>
  <c r="G1698" i="7"/>
  <c r="G1788" i="7"/>
  <c r="H657" i="7" a="1"/>
  <c r="G2240" i="7"/>
  <c r="G798" i="7"/>
  <c r="G618" i="7"/>
  <c r="G1518" i="7"/>
  <c r="G1968" i="7"/>
  <c r="G708" i="7"/>
  <c r="G1608" i="7"/>
  <c r="G1248" i="7"/>
  <c r="G1878" i="7"/>
  <c r="H458" i="7" a="1"/>
  <c r="G1428" i="7"/>
  <c r="F529" i="7"/>
  <c r="G1338" i="7"/>
  <c r="G978" i="7"/>
  <c r="G2149" i="7"/>
  <c r="G888" i="7"/>
  <c r="G1068" i="7"/>
  <c r="H527" i="7" a="1"/>
  <c r="G2058" i="7"/>
  <c r="F593" i="7"/>
  <c r="H458" i="7" l="1"/>
  <c r="H328" i="7"/>
  <c r="H657" i="7"/>
  <c r="H527" i="7"/>
  <c r="H393" i="7"/>
  <c r="H593" i="7"/>
  <c r="C1430" i="7"/>
  <c r="C1250" i="7"/>
  <c r="C890" i="7"/>
  <c r="C1160" i="7"/>
  <c r="B595" i="7"/>
  <c r="B531" i="7"/>
  <c r="C1970" i="7"/>
  <c r="C710" i="7"/>
  <c r="C1070" i="7"/>
  <c r="B659" i="7"/>
  <c r="C980" i="7"/>
  <c r="C620" i="7"/>
  <c r="C530" i="7"/>
  <c r="C800" i="7"/>
  <c r="C1880" i="7"/>
  <c r="C1340" i="7"/>
  <c r="C2150" i="7"/>
  <c r="C2241" i="7" s="1"/>
  <c r="C1700" i="7"/>
  <c r="C1790" i="7"/>
  <c r="C1520" i="7"/>
  <c r="C1610" i="7"/>
  <c r="C2060" i="7"/>
  <c r="H528" i="7" a="1"/>
  <c r="H658" i="7" a="1"/>
  <c r="G799" i="7"/>
  <c r="G1339" i="7"/>
  <c r="G889" i="7"/>
  <c r="F594" i="7"/>
  <c r="G2150" i="7"/>
  <c r="G2241" i="7"/>
  <c r="G2059" i="7"/>
  <c r="G1429" i="7"/>
  <c r="F658" i="7"/>
  <c r="G1519" i="7"/>
  <c r="G1879" i="7"/>
  <c r="G1699" i="7"/>
  <c r="G1249" i="7"/>
  <c r="G1789" i="7"/>
  <c r="G619" i="7"/>
  <c r="G979" i="7"/>
  <c r="G709" i="7"/>
  <c r="F530" i="7"/>
  <c r="H594" i="7" a="1"/>
  <c r="G1969" i="7"/>
  <c r="G1159" i="7"/>
  <c r="G529" i="7"/>
  <c r="G1609" i="7"/>
  <c r="G1069" i="7"/>
  <c r="H658" i="7" l="1"/>
  <c r="H528" i="7"/>
  <c r="H594" i="7"/>
  <c r="C801" i="7"/>
  <c r="C981" i="7"/>
  <c r="C2151" i="7"/>
  <c r="C2242" i="7" s="1"/>
  <c r="C1791" i="7"/>
  <c r="C1971" i="7"/>
  <c r="C2061" i="7"/>
  <c r="C1341" i="7"/>
  <c r="C1701" i="7"/>
  <c r="C891" i="7"/>
  <c r="B660" i="7"/>
  <c r="C1611" i="7"/>
  <c r="C1431" i="7"/>
  <c r="C1161" i="7"/>
  <c r="C1881" i="7"/>
  <c r="C711" i="7"/>
  <c r="C1251" i="7"/>
  <c r="C1071" i="7"/>
  <c r="B532" i="7"/>
  <c r="B596" i="7"/>
  <c r="C621" i="7"/>
  <c r="C531" i="7"/>
  <c r="C1521" i="7"/>
  <c r="G1160" i="7"/>
  <c r="G1790" i="7"/>
  <c r="F659" i="7"/>
  <c r="G800" i="7"/>
  <c r="G620" i="7"/>
  <c r="G2151" i="7"/>
  <c r="F531" i="7"/>
  <c r="G1430" i="7"/>
  <c r="G2060" i="7"/>
  <c r="G1520" i="7"/>
  <c r="G980" i="7"/>
  <c r="G2242" i="7"/>
  <c r="H659" i="7" a="1"/>
  <c r="G1070" i="7"/>
  <c r="G1340" i="7"/>
  <c r="G1610" i="7"/>
  <c r="G890" i="7"/>
  <c r="G1880" i="7"/>
  <c r="H595" i="7" a="1"/>
  <c r="G710" i="7"/>
  <c r="G1700" i="7"/>
  <c r="H529" i="7" a="1"/>
  <c r="G1250" i="7"/>
  <c r="F595" i="7"/>
  <c r="G1970" i="7"/>
  <c r="G530" i="7"/>
  <c r="H529" i="7" l="1"/>
  <c r="H595" i="7"/>
  <c r="H659" i="7"/>
  <c r="C1612" i="7"/>
  <c r="C532" i="7"/>
  <c r="C622" i="7"/>
  <c r="C2152" i="7"/>
  <c r="C2243" i="7" s="1"/>
  <c r="C1072" i="7"/>
  <c r="C1342" i="7"/>
  <c r="C1522" i="7"/>
  <c r="C982" i="7"/>
  <c r="C712" i="7"/>
  <c r="C1702" i="7"/>
  <c r="C2062" i="7"/>
  <c r="C892" i="7"/>
  <c r="B661" i="7"/>
  <c r="C802" i="7"/>
  <c r="C1432" i="7"/>
  <c r="C1162" i="7"/>
  <c r="B597" i="7"/>
  <c r="B533" i="7"/>
  <c r="C1792" i="7"/>
  <c r="C1882" i="7"/>
  <c r="C1972" i="7"/>
  <c r="C1252" i="7"/>
  <c r="G801" i="7"/>
  <c r="G1341" i="7"/>
  <c r="F532" i="7"/>
  <c r="G1701" i="7"/>
  <c r="G891" i="7"/>
  <c r="G1611" i="7"/>
  <c r="G621" i="7"/>
  <c r="G2152" i="7"/>
  <c r="G1791" i="7"/>
  <c r="G1521" i="7"/>
  <c r="G2243" i="7"/>
  <c r="G1971" i="7"/>
  <c r="G1251" i="7"/>
  <c r="G711" i="7"/>
  <c r="H660" i="7" a="1"/>
  <c r="G1071" i="7"/>
  <c r="H530" i="7" a="1"/>
  <c r="F596" i="7"/>
  <c r="G2061" i="7"/>
  <c r="G1881" i="7"/>
  <c r="F660" i="7"/>
  <c r="G981" i="7"/>
  <c r="H596" i="7" a="1"/>
  <c r="G1161" i="7"/>
  <c r="G531" i="7"/>
  <c r="G1431" i="7"/>
  <c r="H596" i="7" l="1"/>
  <c r="H530" i="7"/>
  <c r="H660" i="7"/>
  <c r="B662" i="7"/>
  <c r="C803" i="7"/>
  <c r="C1703" i="7"/>
  <c r="C623" i="7"/>
  <c r="C533" i="7"/>
  <c r="B598" i="7"/>
  <c r="B534" i="7"/>
  <c r="C1793" i="7"/>
  <c r="C1433" i="7"/>
  <c r="C2063" i="7"/>
  <c r="C1253" i="7"/>
  <c r="C1163" i="7"/>
  <c r="C1073" i="7"/>
  <c r="C1973" i="7"/>
  <c r="C983" i="7"/>
  <c r="C1883" i="7"/>
  <c r="C1523" i="7"/>
  <c r="C2153" i="7"/>
  <c r="C2244" i="7" s="1"/>
  <c r="C713" i="7"/>
  <c r="C1343" i="7"/>
  <c r="C893" i="7"/>
  <c r="C1613" i="7"/>
  <c r="G892" i="7"/>
  <c r="G1432" i="7"/>
  <c r="G1972" i="7"/>
  <c r="G1162" i="7"/>
  <c r="F597" i="7"/>
  <c r="G1792" i="7"/>
  <c r="G712" i="7"/>
  <c r="G1522" i="7"/>
  <c r="G982" i="7"/>
  <c r="G1702" i="7"/>
  <c r="F661" i="7"/>
  <c r="G2244" i="7"/>
  <c r="G532" i="7"/>
  <c r="H531" i="7" a="1"/>
  <c r="G2153" i="7"/>
  <c r="H597" i="7" a="1"/>
  <c r="G622" i="7"/>
  <c r="G1252" i="7"/>
  <c r="F533" i="7"/>
  <c r="G1342" i="7"/>
  <c r="G1882" i="7"/>
  <c r="G1072" i="7"/>
  <c r="G802" i="7"/>
  <c r="G2062" i="7"/>
  <c r="H661" i="7" a="1"/>
  <c r="G1612" i="7"/>
  <c r="H661" i="7" l="1"/>
  <c r="H531" i="7"/>
  <c r="H597" i="7"/>
  <c r="C804" i="7"/>
  <c r="C1074" i="7"/>
  <c r="B599" i="7"/>
  <c r="B535" i="7"/>
  <c r="B663" i="7"/>
  <c r="C534" i="7"/>
  <c r="C624" i="7"/>
  <c r="C984" i="7"/>
  <c r="C1524" i="7"/>
  <c r="C1614" i="7"/>
  <c r="C1164" i="7"/>
  <c r="C714" i="7"/>
  <c r="C1434" i="7"/>
  <c r="C1794" i="7"/>
  <c r="C1974" i="7"/>
  <c r="C1254" i="7"/>
  <c r="C1884" i="7"/>
  <c r="C894" i="7"/>
  <c r="C1344" i="7"/>
  <c r="C2154" i="7"/>
  <c r="C2245" i="7" s="1"/>
  <c r="C1704" i="7"/>
  <c r="C2064" i="7"/>
  <c r="G2063" i="7"/>
  <c r="H598" i="7" a="1"/>
  <c r="H532" i="7" a="1"/>
  <c r="G1073" i="7"/>
  <c r="G1793" i="7"/>
  <c r="G1883" i="7"/>
  <c r="G2154" i="7"/>
  <c r="G623" i="7"/>
  <c r="G1433" i="7"/>
  <c r="F662" i="7"/>
  <c r="G1973" i="7"/>
  <c r="G1703" i="7"/>
  <c r="F534" i="7"/>
  <c r="G983" i="7"/>
  <c r="F598" i="7"/>
  <c r="G1613" i="7"/>
  <c r="G713" i="7"/>
  <c r="G1523" i="7"/>
  <c r="G1253" i="7"/>
  <c r="G803" i="7"/>
  <c r="H662" i="7" a="1"/>
  <c r="G1163" i="7"/>
  <c r="G2245" i="7"/>
  <c r="G533" i="7"/>
  <c r="G1343" i="7"/>
  <c r="G893" i="7"/>
  <c r="H598" i="7" l="1"/>
  <c r="H532" i="7"/>
  <c r="H662" i="7"/>
  <c r="C1075" i="7"/>
  <c r="C715" i="7"/>
  <c r="B664" i="7"/>
  <c r="C1255" i="7"/>
  <c r="C1975" i="7"/>
  <c r="C535" i="7"/>
  <c r="C625" i="7"/>
  <c r="C1165" i="7"/>
  <c r="C1795" i="7"/>
  <c r="C1885" i="7"/>
  <c r="C1705" i="7"/>
  <c r="C895" i="7"/>
  <c r="C1345" i="7"/>
  <c r="C1525" i="7"/>
  <c r="C1615" i="7"/>
  <c r="C1435" i="7"/>
  <c r="C805" i="7"/>
  <c r="C2065" i="7"/>
  <c r="C2155" i="7"/>
  <c r="C2246" i="7" s="1"/>
  <c r="B600" i="7"/>
  <c r="B536" i="7"/>
  <c r="C985" i="7"/>
  <c r="G2155" i="7"/>
  <c r="G1074" i="7"/>
  <c r="H599" i="7" a="1"/>
  <c r="G534" i="7"/>
  <c r="G1524" i="7"/>
  <c r="G984" i="7"/>
  <c r="G1254" i="7"/>
  <c r="G624" i="7"/>
  <c r="F535" i="7"/>
  <c r="G1434" i="7"/>
  <c r="G714" i="7"/>
  <c r="F663" i="7"/>
  <c r="H663" i="7" a="1"/>
  <c r="H533" i="7" a="1"/>
  <c r="G2064" i="7"/>
  <c r="G1794" i="7"/>
  <c r="G1614" i="7"/>
  <c r="G1884" i="7"/>
  <c r="F599" i="7"/>
  <c r="G1974" i="7"/>
  <c r="G1164" i="7"/>
  <c r="G1704" i="7"/>
  <c r="G1344" i="7"/>
  <c r="G804" i="7"/>
  <c r="G2246" i="7"/>
  <c r="G894" i="7"/>
  <c r="H533" i="7" l="1"/>
  <c r="H599" i="7"/>
  <c r="H663" i="7"/>
  <c r="B601" i="7"/>
  <c r="B537" i="7"/>
  <c r="C2066" i="7"/>
  <c r="B665" i="7"/>
  <c r="C1526" i="7"/>
  <c r="C1436" i="7"/>
  <c r="C1886" i="7"/>
  <c r="C1346" i="7"/>
  <c r="C1166" i="7"/>
  <c r="C1706" i="7"/>
  <c r="C1796" i="7"/>
  <c r="C1256" i="7"/>
  <c r="C986" i="7"/>
  <c r="C2156" i="7"/>
  <c r="C2247" i="7" s="1"/>
  <c r="C716" i="7"/>
  <c r="C1076" i="7"/>
  <c r="C626" i="7"/>
  <c r="C536" i="7"/>
  <c r="C806" i="7"/>
  <c r="C896" i="7"/>
  <c r="C1616" i="7"/>
  <c r="C1976" i="7"/>
  <c r="G2065" i="7"/>
  <c r="H534" i="7" a="1"/>
  <c r="G625" i="7"/>
  <c r="F600" i="7"/>
  <c r="G1705" i="7"/>
  <c r="G985" i="7"/>
  <c r="F536" i="7"/>
  <c r="G2156" i="7"/>
  <c r="G1345" i="7"/>
  <c r="G1075" i="7"/>
  <c r="H664" i="7" a="1"/>
  <c r="G1255" i="7"/>
  <c r="H600" i="7" a="1"/>
  <c r="G1975" i="7"/>
  <c r="G895" i="7"/>
  <c r="G805" i="7"/>
  <c r="G1795" i="7"/>
  <c r="G1525" i="7"/>
  <c r="G1885" i="7"/>
  <c r="G535" i="7"/>
  <c r="F664" i="7"/>
  <c r="G715" i="7"/>
  <c r="G1435" i="7"/>
  <c r="G1615" i="7"/>
  <c r="G2247" i="7"/>
  <c r="G1165" i="7"/>
  <c r="H600" i="7" l="1"/>
  <c r="H664" i="7"/>
  <c r="H534" i="7"/>
  <c r="C1437" i="7"/>
  <c r="C897" i="7"/>
  <c r="C807" i="7"/>
  <c r="C2067" i="7"/>
  <c r="C627" i="7"/>
  <c r="C537" i="7"/>
  <c r="C1707" i="7"/>
  <c r="C1077" i="7"/>
  <c r="C1617" i="7"/>
  <c r="B666" i="7"/>
  <c r="C1347" i="7"/>
  <c r="C987" i="7"/>
  <c r="C1167" i="7"/>
  <c r="C1257" i="7"/>
  <c r="C1887" i="7"/>
  <c r="C1977" i="7"/>
  <c r="C2157" i="7"/>
  <c r="C2248" i="7" s="1"/>
  <c r="C717" i="7"/>
  <c r="C1797" i="7"/>
  <c r="C1527" i="7"/>
  <c r="B602" i="7"/>
  <c r="B538" i="7"/>
  <c r="G2157" i="7"/>
  <c r="G1616" i="7"/>
  <c r="G1436" i="7"/>
  <c r="H535" i="7" a="1"/>
  <c r="G1346" i="7"/>
  <c r="F537" i="7"/>
  <c r="G1256" i="7"/>
  <c r="G896" i="7"/>
  <c r="G2066" i="7"/>
  <c r="G1076" i="7"/>
  <c r="G626" i="7"/>
  <c r="G716" i="7"/>
  <c r="G1706" i="7"/>
  <c r="G1976" i="7"/>
  <c r="G1796" i="7"/>
  <c r="F665" i="7"/>
  <c r="G1526" i="7"/>
  <c r="H665" i="7" a="1"/>
  <c r="G1886" i="7"/>
  <c r="G986" i="7"/>
  <c r="H601" i="7" a="1"/>
  <c r="G536" i="7"/>
  <c r="G2248" i="7"/>
  <c r="F601" i="7"/>
  <c r="G1166" i="7"/>
  <c r="G806" i="7"/>
  <c r="H601" i="7" l="1"/>
  <c r="H665" i="7"/>
  <c r="H535" i="7"/>
  <c r="C2068" i="7"/>
  <c r="C1528" i="7"/>
  <c r="C1888" i="7"/>
  <c r="C1438" i="7"/>
  <c r="C1798" i="7"/>
  <c r="C808" i="7"/>
  <c r="C1348" i="7"/>
  <c r="C1708" i="7"/>
  <c r="C2158" i="7"/>
  <c r="C2249" i="7" s="1"/>
  <c r="C1168" i="7"/>
  <c r="C1618" i="7"/>
  <c r="C1078" i="7"/>
  <c r="C1978" i="7"/>
  <c r="C898" i="7"/>
  <c r="B603" i="7"/>
  <c r="B539" i="7"/>
  <c r="B667" i="7"/>
  <c r="C1258" i="7"/>
  <c r="C628" i="7"/>
  <c r="C538" i="7"/>
  <c r="C718" i="7"/>
  <c r="C988" i="7"/>
  <c r="H602" i="7" a="1"/>
  <c r="G1527" i="7"/>
  <c r="G1347" i="7"/>
  <c r="G807" i="7"/>
  <c r="G1887" i="7"/>
  <c r="G2249" i="7"/>
  <c r="G1797" i="7"/>
  <c r="H666" i="7" a="1"/>
  <c r="G987" i="7"/>
  <c r="G627" i="7"/>
  <c r="G1707" i="7"/>
  <c r="F602" i="7"/>
  <c r="G2067" i="7"/>
  <c r="F666" i="7"/>
  <c r="G537" i="7"/>
  <c r="H536" i="7" a="1"/>
  <c r="G1617" i="7"/>
  <c r="G1437" i="7"/>
  <c r="G1077" i="7"/>
  <c r="G897" i="7"/>
  <c r="G1977" i="7"/>
  <c r="G2158" i="7"/>
  <c r="F538" i="7"/>
  <c r="G1257" i="7"/>
  <c r="G1167" i="7"/>
  <c r="G717" i="7"/>
  <c r="H602" i="7" l="1"/>
  <c r="H536" i="7"/>
  <c r="H666" i="7"/>
  <c r="B540" i="7"/>
  <c r="B604" i="7"/>
  <c r="C1799" i="7"/>
  <c r="B668" i="7"/>
  <c r="C1709" i="7"/>
  <c r="C1979" i="7"/>
  <c r="B732" i="7"/>
  <c r="C719" i="7"/>
  <c r="C2159" i="7"/>
  <c r="C2250" i="7" s="1"/>
  <c r="C1889" i="7"/>
  <c r="C629" i="7"/>
  <c r="C539" i="7"/>
  <c r="C1169" i="7"/>
  <c r="C1529" i="7"/>
  <c r="C989" i="7"/>
  <c r="C1259" i="7"/>
  <c r="C1349" i="7"/>
  <c r="C1439" i="7"/>
  <c r="C1079" i="7"/>
  <c r="C809" i="7"/>
  <c r="C2069" i="7"/>
  <c r="C899" i="7"/>
  <c r="C1619" i="7"/>
  <c r="F539" i="7"/>
  <c r="G808" i="7"/>
  <c r="G1258" i="7"/>
  <c r="G1348" i="7"/>
  <c r="G1168" i="7"/>
  <c r="G1528" i="7"/>
  <c r="G2250" i="7"/>
  <c r="G1798" i="7"/>
  <c r="G2159" i="7"/>
  <c r="H603" i="7" a="1"/>
  <c r="G718" i="7"/>
  <c r="F667" i="7"/>
  <c r="H667" i="7" a="1"/>
  <c r="G1708" i="7"/>
  <c r="G1978" i="7"/>
  <c r="G538" i="7"/>
  <c r="G2068" i="7"/>
  <c r="G628" i="7"/>
  <c r="G1438" i="7"/>
  <c r="F603" i="7"/>
  <c r="G1078" i="7"/>
  <c r="G1888" i="7"/>
  <c r="H537" i="7" a="1"/>
  <c r="G898" i="7"/>
  <c r="G988" i="7"/>
  <c r="G1618" i="7"/>
  <c r="H537" i="7" l="1"/>
  <c r="H603" i="7"/>
  <c r="H667" i="7"/>
  <c r="C2070" i="7"/>
  <c r="C1890" i="7"/>
  <c r="B605" i="7"/>
  <c r="B541" i="7"/>
  <c r="C1260" i="7"/>
  <c r="C1440" i="7"/>
  <c r="C2160" i="7"/>
  <c r="C2251" i="7" s="1"/>
  <c r="C1350" i="7"/>
  <c r="C630" i="7"/>
  <c r="C540" i="7"/>
  <c r="C900" i="7"/>
  <c r="C1800" i="7"/>
  <c r="C810" i="7"/>
  <c r="C1710" i="7"/>
  <c r="C1080" i="7"/>
  <c r="C720" i="7"/>
  <c r="B733" i="7"/>
  <c r="C1170" i="7"/>
  <c r="C1980" i="7"/>
  <c r="C990" i="7"/>
  <c r="C1530" i="7"/>
  <c r="C1620" i="7"/>
  <c r="B669" i="7"/>
  <c r="H604" i="7" a="1"/>
  <c r="G2160" i="7"/>
  <c r="G1349" i="7"/>
  <c r="G1889" i="7"/>
  <c r="G989" i="7"/>
  <c r="G719" i="7"/>
  <c r="G1709" i="7"/>
  <c r="G539" i="7"/>
  <c r="G2069" i="7"/>
  <c r="G1439" i="7"/>
  <c r="G1619" i="7"/>
  <c r="H732" i="7" a="1"/>
  <c r="G1169" i="7"/>
  <c r="G1529" i="7"/>
  <c r="G2251" i="7"/>
  <c r="G899" i="7"/>
  <c r="F668" i="7"/>
  <c r="G629" i="7"/>
  <c r="F732" i="7"/>
  <c r="H538" i="7" a="1"/>
  <c r="G809" i="7"/>
  <c r="G1259" i="7"/>
  <c r="H668" i="7" a="1"/>
  <c r="F540" i="7"/>
  <c r="G1979" i="7"/>
  <c r="F604" i="7"/>
  <c r="G1079" i="7"/>
  <c r="G1799" i="7"/>
  <c r="H668" i="7" l="1"/>
  <c r="H604" i="7"/>
  <c r="H732" i="7"/>
  <c r="H538" i="7"/>
  <c r="C901" i="7"/>
  <c r="B734" i="7"/>
  <c r="C811" i="7"/>
  <c r="C1441" i="7"/>
  <c r="B606" i="7"/>
  <c r="B542" i="7"/>
  <c r="B670" i="7"/>
  <c r="C2071" i="7"/>
  <c r="C1171" i="7"/>
  <c r="C1621" i="7"/>
  <c r="C1261" i="7"/>
  <c r="C631" i="7"/>
  <c r="C541" i="7"/>
  <c r="C1531" i="7"/>
  <c r="C2161" i="7"/>
  <c r="C2252" i="7" s="1"/>
  <c r="C1081" i="7"/>
  <c r="C721" i="7"/>
  <c r="C1801" i="7"/>
  <c r="C1351" i="7"/>
  <c r="C1891" i="7"/>
  <c r="C1711" i="7"/>
  <c r="C991" i="7"/>
  <c r="C1981" i="7"/>
  <c r="F541" i="7"/>
  <c r="G1080" i="7"/>
  <c r="G810" i="7"/>
  <c r="G1980" i="7"/>
  <c r="G1170" i="7"/>
  <c r="G1710" i="7"/>
  <c r="G630" i="7"/>
  <c r="G1890" i="7"/>
  <c r="G1260" i="7"/>
  <c r="G900" i="7"/>
  <c r="H605" i="7" a="1"/>
  <c r="G990" i="7"/>
  <c r="G1440" i="7"/>
  <c r="G1620" i="7"/>
  <c r="F669" i="7"/>
  <c r="G1800" i="7"/>
  <c r="H539" i="7" a="1"/>
  <c r="G2252" i="7"/>
  <c r="G2161" i="7"/>
  <c r="G1350" i="7"/>
  <c r="G540" i="7"/>
  <c r="G1530" i="7"/>
  <c r="G2070" i="7"/>
  <c r="F733" i="7"/>
  <c r="F605" i="7"/>
  <c r="H669" i="7" a="1"/>
  <c r="G720" i="7"/>
  <c r="H733" i="7" a="1"/>
  <c r="H605" i="7" l="1"/>
  <c r="H733" i="7"/>
  <c r="H669" i="7"/>
  <c r="H539" i="7"/>
  <c r="B735" i="7"/>
  <c r="C1802" i="7"/>
  <c r="C1892" i="7"/>
  <c r="C1622" i="7"/>
  <c r="B607" i="7"/>
  <c r="B543" i="7"/>
  <c r="C1982" i="7"/>
  <c r="C812" i="7"/>
  <c r="C722" i="7"/>
  <c r="C2162" i="7"/>
  <c r="C2253" i="7" s="1"/>
  <c r="C1532" i="7"/>
  <c r="C1442" i="7"/>
  <c r="C2072" i="7"/>
  <c r="C1172" i="7"/>
  <c r="C902" i="7"/>
  <c r="C1352" i="7"/>
  <c r="C1082" i="7"/>
  <c r="C1712" i="7"/>
  <c r="C632" i="7"/>
  <c r="C542" i="7"/>
  <c r="C1262" i="7"/>
  <c r="B671" i="7"/>
  <c r="C992" i="7"/>
  <c r="G631" i="7"/>
  <c r="G1801" i="7"/>
  <c r="H606" i="7" a="1"/>
  <c r="G1441" i="7"/>
  <c r="G1171" i="7"/>
  <c r="H670" i="7" a="1"/>
  <c r="G1261" i="7"/>
  <c r="F542" i="7"/>
  <c r="G2071" i="7"/>
  <c r="F606" i="7"/>
  <c r="G991" i="7"/>
  <c r="G1351" i="7"/>
  <c r="F734" i="7"/>
  <c r="G2162" i="7"/>
  <c r="G1621" i="7"/>
  <c r="G1081" i="7"/>
  <c r="G2253" i="7"/>
  <c r="G721" i="7"/>
  <c r="H540" i="7" a="1"/>
  <c r="G1711" i="7"/>
  <c r="F670" i="7"/>
  <c r="G1981" i="7"/>
  <c r="H734" i="7" a="1"/>
  <c r="G1531" i="7"/>
  <c r="G811" i="7"/>
  <c r="G1891" i="7"/>
  <c r="G901" i="7"/>
  <c r="G541" i="7"/>
  <c r="H606" i="7" l="1"/>
  <c r="H670" i="7"/>
  <c r="H734" i="7"/>
  <c r="H540" i="7"/>
  <c r="C1713" i="7"/>
  <c r="C903" i="7"/>
  <c r="C1983" i="7"/>
  <c r="B736" i="7"/>
  <c r="C1623" i="7"/>
  <c r="C1803" i="7"/>
  <c r="C1893" i="7"/>
  <c r="C1173" i="7"/>
  <c r="C2163" i="7"/>
  <c r="C2254" i="7" s="1"/>
  <c r="C543" i="7"/>
  <c r="C633" i="7"/>
  <c r="C1083" i="7"/>
  <c r="C1443" i="7"/>
  <c r="C723" i="7"/>
  <c r="C1533" i="7"/>
  <c r="C993" i="7"/>
  <c r="C2073" i="7"/>
  <c r="C1263" i="7"/>
  <c r="B608" i="7"/>
  <c r="B544" i="7"/>
  <c r="C1353" i="7"/>
  <c r="C813" i="7"/>
  <c r="B672" i="7"/>
  <c r="F543" i="7"/>
  <c r="G812" i="7"/>
  <c r="H607" i="7" a="1"/>
  <c r="G2072" i="7"/>
  <c r="G1262" i="7"/>
  <c r="G902" i="7"/>
  <c r="H541" i="7" a="1"/>
  <c r="G1352" i="7"/>
  <c r="G1532" i="7"/>
  <c r="G992" i="7"/>
  <c r="G722" i="7"/>
  <c r="G1892" i="7"/>
  <c r="G632" i="7"/>
  <c r="F671" i="7"/>
  <c r="G1982" i="7"/>
  <c r="G1802" i="7"/>
  <c r="H671" i="7" a="1"/>
  <c r="G542" i="7"/>
  <c r="F735" i="7"/>
  <c r="F607" i="7"/>
  <c r="G1622" i="7"/>
  <c r="G2254" i="7"/>
  <c r="G1172" i="7"/>
  <c r="G1082" i="7"/>
  <c r="G1712" i="7"/>
  <c r="G2163" i="7"/>
  <c r="H735" i="7" a="1"/>
  <c r="G1442" i="7"/>
  <c r="H671" i="7" l="1"/>
  <c r="H735" i="7"/>
  <c r="H607" i="7"/>
  <c r="H541" i="7"/>
  <c r="C1174" i="7"/>
  <c r="B609" i="7"/>
  <c r="B545" i="7"/>
  <c r="C1984" i="7"/>
  <c r="C1624" i="7"/>
  <c r="B737" i="7"/>
  <c r="C1354" i="7"/>
  <c r="C814" i="7"/>
  <c r="C634" i="7"/>
  <c r="C544" i="7"/>
  <c r="C994" i="7"/>
  <c r="C904" i="7"/>
  <c r="C2164" i="7"/>
  <c r="C2255" i="7" s="1"/>
  <c r="C1534" i="7"/>
  <c r="C1264" i="7"/>
  <c r="C1804" i="7"/>
  <c r="C1444" i="7"/>
  <c r="C1084" i="7"/>
  <c r="B673" i="7"/>
  <c r="C724" i="7"/>
  <c r="C1894" i="7"/>
  <c r="C2074" i="7"/>
  <c r="C1714" i="7"/>
  <c r="G1263" i="7"/>
  <c r="G813" i="7"/>
  <c r="G1623" i="7"/>
  <c r="G723" i="7"/>
  <c r="G543" i="7"/>
  <c r="H608" i="7" a="1"/>
  <c r="G1803" i="7"/>
  <c r="G993" i="7"/>
  <c r="F608" i="7"/>
  <c r="H542" i="7" a="1"/>
  <c r="H736" i="7" a="1"/>
  <c r="F672" i="7"/>
  <c r="G2073" i="7"/>
  <c r="G903" i="7"/>
  <c r="G1533" i="7"/>
  <c r="G1353" i="7"/>
  <c r="G2255" i="7"/>
  <c r="F736" i="7"/>
  <c r="G2164" i="7"/>
  <c r="G1083" i="7"/>
  <c r="G633" i="7"/>
  <c r="G1173" i="7"/>
  <c r="H672" i="7" a="1"/>
  <c r="G1983" i="7"/>
  <c r="G1893" i="7"/>
  <c r="F544" i="7"/>
  <c r="G1713" i="7"/>
  <c r="G1443" i="7"/>
  <c r="H672" i="7" l="1"/>
  <c r="H542" i="7"/>
  <c r="H608" i="7"/>
  <c r="H736" i="7"/>
  <c r="C1805" i="7"/>
  <c r="C905" i="7"/>
  <c r="B738" i="7"/>
  <c r="C2165" i="7"/>
  <c r="C2256" i="7" s="1"/>
  <c r="C1085" i="7"/>
  <c r="C1445" i="7"/>
  <c r="B610" i="7"/>
  <c r="B546" i="7"/>
  <c r="C1355" i="7"/>
  <c r="B674" i="7"/>
  <c r="C1625" i="7"/>
  <c r="C815" i="7"/>
  <c r="C725" i="7"/>
  <c r="C1715" i="7"/>
  <c r="C1265" i="7"/>
  <c r="C1895" i="7"/>
  <c r="C1535" i="7"/>
  <c r="C995" i="7"/>
  <c r="C2075" i="7"/>
  <c r="C1985" i="7"/>
  <c r="C1175" i="7"/>
  <c r="C635" i="7"/>
  <c r="C545" i="7"/>
  <c r="G2256" i="7"/>
  <c r="G994" i="7"/>
  <c r="G1264" i="7"/>
  <c r="G634" i="7"/>
  <c r="F545" i="7"/>
  <c r="H673" i="7" a="1"/>
  <c r="G1894" i="7"/>
  <c r="G2074" i="7"/>
  <c r="G1174" i="7"/>
  <c r="F609" i="7"/>
  <c r="G2165" i="7"/>
  <c r="G1534" i="7"/>
  <c r="G1084" i="7"/>
  <c r="H543" i="7" a="1"/>
  <c r="F737" i="7"/>
  <c r="G1804" i="7"/>
  <c r="G814" i="7"/>
  <c r="H737" i="7" a="1"/>
  <c r="G904" i="7"/>
  <c r="G1354" i="7"/>
  <c r="G544" i="7"/>
  <c r="G1624" i="7"/>
  <c r="H609" i="7" a="1"/>
  <c r="G1984" i="7"/>
  <c r="F673" i="7"/>
  <c r="G1444" i="7"/>
  <c r="G1714" i="7"/>
  <c r="G724" i="7"/>
  <c r="H609" i="7" l="1"/>
  <c r="H737" i="7"/>
  <c r="H673" i="7"/>
  <c r="H543" i="7"/>
  <c r="B611" i="7"/>
  <c r="B547" i="7"/>
  <c r="B675" i="7"/>
  <c r="C1716" i="7"/>
  <c r="C816" i="7"/>
  <c r="C1536" i="7"/>
  <c r="C1176" i="7"/>
  <c r="C2166" i="7"/>
  <c r="C2257" i="7" s="1"/>
  <c r="C1446" i="7"/>
  <c r="C1896" i="7"/>
  <c r="C636" i="7"/>
  <c r="C546" i="7"/>
  <c r="C1356" i="7"/>
  <c r="C1806" i="7"/>
  <c r="C726" i="7"/>
  <c r="C1086" i="7"/>
  <c r="C1266" i="7"/>
  <c r="C1626" i="7"/>
  <c r="B739" i="7"/>
  <c r="C996" i="7"/>
  <c r="C2076" i="7"/>
  <c r="C1986" i="7"/>
  <c r="C906" i="7"/>
  <c r="G1535" i="7"/>
  <c r="G2075" i="7"/>
  <c r="F610" i="7"/>
  <c r="G1265" i="7"/>
  <c r="G1895" i="7"/>
  <c r="G815" i="7"/>
  <c r="F738" i="7"/>
  <c r="H674" i="7" a="1"/>
  <c r="F546" i="7"/>
  <c r="G1355" i="7"/>
  <c r="G1985" i="7"/>
  <c r="G1085" i="7"/>
  <c r="G1715" i="7"/>
  <c r="G1445" i="7"/>
  <c r="G545" i="7"/>
  <c r="G995" i="7"/>
  <c r="G725" i="7"/>
  <c r="G1175" i="7"/>
  <c r="G2166" i="7"/>
  <c r="F674" i="7"/>
  <c r="H610" i="7" a="1"/>
  <c r="G1625" i="7"/>
  <c r="H544" i="7" a="1"/>
  <c r="G1805" i="7"/>
  <c r="H738" i="7" a="1"/>
  <c r="G905" i="7"/>
  <c r="G2257" i="7"/>
  <c r="G635" i="7"/>
  <c r="H610" i="7" l="1"/>
  <c r="H544" i="7"/>
  <c r="H674" i="7"/>
  <c r="H738" i="7"/>
  <c r="C997" i="7"/>
  <c r="C1807" i="7"/>
  <c r="C727" i="7"/>
  <c r="C2077" i="7"/>
  <c r="B740" i="7"/>
  <c r="C1087" i="7"/>
  <c r="C637" i="7"/>
  <c r="C547" i="7"/>
  <c r="B676" i="7"/>
  <c r="C1177" i="7"/>
  <c r="C817" i="7"/>
  <c r="C1267" i="7"/>
  <c r="C1987" i="7"/>
  <c r="C1627" i="7"/>
  <c r="C1717" i="7"/>
  <c r="C1897" i="7"/>
  <c r="C2167" i="7"/>
  <c r="C2258" i="7" s="1"/>
  <c r="C1537" i="7"/>
  <c r="C907" i="7"/>
  <c r="B612" i="7"/>
  <c r="B548" i="7"/>
  <c r="C1357" i="7"/>
  <c r="C1447" i="7"/>
  <c r="F611" i="7"/>
  <c r="G1266" i="7"/>
  <c r="G1356" i="7"/>
  <c r="F675" i="7"/>
  <c r="G996" i="7"/>
  <c r="G1626" i="7"/>
  <c r="G1806" i="7"/>
  <c r="G816" i="7"/>
  <c r="H675" i="7" a="1"/>
  <c r="G1086" i="7"/>
  <c r="F547" i="7"/>
  <c r="G1716" i="7"/>
  <c r="G1896" i="7"/>
  <c r="G1446" i="7"/>
  <c r="G2258" i="7"/>
  <c r="H739" i="7" a="1"/>
  <c r="H611" i="7" a="1"/>
  <c r="G1536" i="7"/>
  <c r="G2076" i="7"/>
  <c r="G726" i="7"/>
  <c r="G546" i="7"/>
  <c r="H545" i="7" a="1"/>
  <c r="G1986" i="7"/>
  <c r="G2167" i="7"/>
  <c r="G636" i="7"/>
  <c r="F739" i="7"/>
  <c r="G906" i="7"/>
  <c r="G1176" i="7"/>
  <c r="H675" i="7" l="1"/>
  <c r="H739" i="7"/>
  <c r="H611" i="7"/>
  <c r="H545" i="7"/>
  <c r="C1808" i="7"/>
  <c r="C1538" i="7"/>
  <c r="C1268" i="7"/>
  <c r="C1178" i="7"/>
  <c r="C1448" i="7"/>
  <c r="C818" i="7"/>
  <c r="B549" i="7"/>
  <c r="B613" i="7"/>
  <c r="B741" i="7"/>
  <c r="C1898" i="7"/>
  <c r="B677" i="7"/>
  <c r="C998" i="7"/>
  <c r="C2168" i="7"/>
  <c r="C2259" i="7" s="1"/>
  <c r="C1088" i="7"/>
  <c r="C728" i="7"/>
  <c r="C908" i="7"/>
  <c r="C1718" i="7"/>
  <c r="C1628" i="7"/>
  <c r="C2078" i="7"/>
  <c r="C1988" i="7"/>
  <c r="C1358" i="7"/>
  <c r="C638" i="7"/>
  <c r="C548" i="7"/>
  <c r="H740" i="7" a="1"/>
  <c r="G1987" i="7"/>
  <c r="F612" i="7"/>
  <c r="G1177" i="7"/>
  <c r="G1537" i="7"/>
  <c r="G907" i="7"/>
  <c r="G1717" i="7"/>
  <c r="G1357" i="7"/>
  <c r="G2077" i="7"/>
  <c r="F548" i="7"/>
  <c r="G997" i="7"/>
  <c r="G1447" i="7"/>
  <c r="F676" i="7"/>
  <c r="G817" i="7"/>
  <c r="H612" i="7" a="1"/>
  <c r="G1627" i="7"/>
  <c r="H546" i="7" a="1"/>
  <c r="G2168" i="7"/>
  <c r="G1807" i="7"/>
  <c r="G1267" i="7"/>
  <c r="G727" i="7"/>
  <c r="G637" i="7"/>
  <c r="G1897" i="7"/>
  <c r="G1087" i="7"/>
  <c r="F740" i="7"/>
  <c r="G2259" i="7"/>
  <c r="H676" i="7" a="1"/>
  <c r="G547" i="7"/>
  <c r="H740" i="7" l="1"/>
  <c r="H546" i="7"/>
  <c r="H676" i="7"/>
  <c r="H612" i="7"/>
  <c r="C1179" i="7"/>
  <c r="C1989" i="7"/>
  <c r="C1359" i="7"/>
  <c r="C1449" i="7"/>
  <c r="C1809" i="7"/>
  <c r="C1629" i="7"/>
  <c r="C2079" i="7"/>
  <c r="C999" i="7"/>
  <c r="C1089" i="7"/>
  <c r="C1899" i="7"/>
  <c r="C2169" i="7"/>
  <c r="C2260" i="7" s="1"/>
  <c r="C819" i="7"/>
  <c r="C1539" i="7"/>
  <c r="C639" i="7"/>
  <c r="C549" i="7"/>
  <c r="B742" i="7"/>
  <c r="C1269" i="7"/>
  <c r="B614" i="7"/>
  <c r="B678" i="7"/>
  <c r="C729" i="7"/>
  <c r="C1719" i="7"/>
  <c r="C909" i="7"/>
  <c r="G1808" i="7"/>
  <c r="F677" i="7"/>
  <c r="G1718" i="7"/>
  <c r="H677" i="7" a="1"/>
  <c r="G908" i="7"/>
  <c r="H547" i="7" a="1"/>
  <c r="F549" i="7"/>
  <c r="G638" i="7"/>
  <c r="G1448" i="7"/>
  <c r="G1898" i="7"/>
  <c r="G998" i="7"/>
  <c r="G2260" i="7"/>
  <c r="G1088" i="7"/>
  <c r="G1628" i="7"/>
  <c r="G818" i="7"/>
  <c r="G2169" i="7"/>
  <c r="G1178" i="7"/>
  <c r="G1988" i="7"/>
  <c r="H613" i="7" a="1"/>
  <c r="G1358" i="7"/>
  <c r="F741" i="7"/>
  <c r="F613" i="7"/>
  <c r="G1268" i="7"/>
  <c r="G548" i="7"/>
  <c r="H741" i="7" a="1"/>
  <c r="G1538" i="7"/>
  <c r="G2078" i="7"/>
  <c r="G728" i="7"/>
  <c r="H547" i="7" l="1"/>
  <c r="H677" i="7"/>
  <c r="H613" i="7"/>
  <c r="H741" i="7"/>
  <c r="B743" i="7"/>
  <c r="C640" i="7"/>
  <c r="C1090" i="7"/>
  <c r="C1000" i="7"/>
  <c r="B679" i="7"/>
  <c r="B615" i="7"/>
  <c r="C730" i="7"/>
  <c r="C1450" i="7"/>
  <c r="C1810" i="7"/>
  <c r="C1360" i="7"/>
  <c r="C1990" i="7"/>
  <c r="C1180" i="7"/>
  <c r="C1900" i="7"/>
  <c r="C1270" i="7"/>
  <c r="C1540" i="7"/>
  <c r="C910" i="7"/>
  <c r="C2170" i="7"/>
  <c r="C2261" i="7" s="1"/>
  <c r="C820" i="7"/>
  <c r="C1630" i="7"/>
  <c r="C1720" i="7"/>
  <c r="C2080" i="7"/>
  <c r="G1089" i="7"/>
  <c r="H742" i="7" a="1"/>
  <c r="G819" i="7"/>
  <c r="G549" i="7"/>
  <c r="G2170" i="7"/>
  <c r="G999" i="7"/>
  <c r="G1629" i="7"/>
  <c r="G1359" i="7"/>
  <c r="G1449" i="7"/>
  <c r="G1719" i="7"/>
  <c r="H678" i="7" a="1"/>
  <c r="G1899" i="7"/>
  <c r="H614" i="7" a="1"/>
  <c r="G1809" i="7"/>
  <c r="G729" i="7"/>
  <c r="F614" i="7"/>
  <c r="F678" i="7"/>
  <c r="G1269" i="7"/>
  <c r="H548" i="7" a="1"/>
  <c r="G1989" i="7"/>
  <c r="G2261" i="7"/>
  <c r="G1539" i="7"/>
  <c r="G2079" i="7"/>
  <c r="G1179" i="7"/>
  <c r="G639" i="7"/>
  <c r="F742" i="7"/>
  <c r="G909" i="7"/>
  <c r="H742" i="7" l="1"/>
  <c r="H548" i="7"/>
  <c r="H614" i="7"/>
  <c r="H678" i="7"/>
  <c r="C1541" i="7"/>
  <c r="C911" i="7"/>
  <c r="C1631" i="7"/>
  <c r="C2081" i="7"/>
  <c r="C1811" i="7"/>
  <c r="B744" i="7"/>
  <c r="C1091" i="7"/>
  <c r="C1721" i="7"/>
  <c r="C1271" i="7"/>
  <c r="C821" i="7"/>
  <c r="C1181" i="7"/>
  <c r="C2171" i="7"/>
  <c r="C2262" i="7" s="1"/>
  <c r="C1361" i="7"/>
  <c r="C1451" i="7"/>
  <c r="B680" i="7"/>
  <c r="B616" i="7"/>
  <c r="C731" i="7"/>
  <c r="C1001" i="7"/>
  <c r="C1991" i="7"/>
  <c r="C1901" i="7"/>
  <c r="G1450" i="7"/>
  <c r="H549" i="7" a="1"/>
  <c r="F615" i="7"/>
  <c r="H679" i="7" a="1"/>
  <c r="G1900" i="7"/>
  <c r="F679" i="7"/>
  <c r="G2080" i="7"/>
  <c r="G1720" i="7"/>
  <c r="G1270" i="7"/>
  <c r="G1630" i="7"/>
  <c r="G1990" i="7"/>
  <c r="G2171" i="7"/>
  <c r="H615" i="7" a="1"/>
  <c r="G1000" i="7"/>
  <c r="G1360" i="7"/>
  <c r="G1090" i="7"/>
  <c r="G730" i="7"/>
  <c r="G1540" i="7"/>
  <c r="G1180" i="7"/>
  <c r="H743" i="7" a="1"/>
  <c r="G2262" i="7"/>
  <c r="F743" i="7"/>
  <c r="G1810" i="7"/>
  <c r="G820" i="7"/>
  <c r="G910" i="7"/>
  <c r="G640" i="7"/>
  <c r="H549" i="7" l="1"/>
  <c r="H615" i="7"/>
  <c r="H679" i="7"/>
  <c r="H743" i="7"/>
  <c r="B745" i="7"/>
  <c r="C1272" i="7"/>
  <c r="C2172" i="7"/>
  <c r="C2263" i="7" s="1"/>
  <c r="C2082" i="7"/>
  <c r="C1182" i="7"/>
  <c r="C1092" i="7"/>
  <c r="C1542" i="7"/>
  <c r="C912" i="7"/>
  <c r="C822" i="7"/>
  <c r="C1452" i="7"/>
  <c r="C1992" i="7"/>
  <c r="C1812" i="7"/>
  <c r="C1902" i="7"/>
  <c r="C1632" i="7"/>
  <c r="B681" i="7"/>
  <c r="B617" i="7"/>
  <c r="C1722" i="7"/>
  <c r="C1362" i="7"/>
  <c r="C1002" i="7"/>
  <c r="G1991" i="7"/>
  <c r="G1091" i="7"/>
  <c r="H680" i="7" a="1"/>
  <c r="G2081" i="7"/>
  <c r="G1001" i="7"/>
  <c r="G731" i="7"/>
  <c r="G1361" i="7"/>
  <c r="F680" i="7"/>
  <c r="G1811" i="7"/>
  <c r="G1721" i="7"/>
  <c r="G1271" i="7"/>
  <c r="G1451" i="7"/>
  <c r="G911" i="7"/>
  <c r="F616" i="7"/>
  <c r="F744" i="7"/>
  <c r="G2172" i="7"/>
  <c r="H744" i="7" a="1"/>
  <c r="G1541" i="7"/>
  <c r="G821" i="7"/>
  <c r="G1901" i="7"/>
  <c r="G1181" i="7"/>
  <c r="G2263" i="7"/>
  <c r="H616" i="7" a="1"/>
  <c r="G1631" i="7"/>
  <c r="H616" i="7" l="1"/>
  <c r="H744" i="7"/>
  <c r="H680" i="7"/>
  <c r="B682" i="7"/>
  <c r="B618" i="7"/>
  <c r="C2083" i="7"/>
  <c r="C1003" i="7"/>
  <c r="B746" i="7"/>
  <c r="C2173" i="7"/>
  <c r="C2264" i="7" s="1"/>
  <c r="C1993" i="7"/>
  <c r="C913" i="7"/>
  <c r="C1183" i="7"/>
  <c r="C1273" i="7"/>
  <c r="C1093" i="7"/>
  <c r="C1453" i="7"/>
  <c r="C1723" i="7"/>
  <c r="C1543" i="7"/>
  <c r="C1633" i="7"/>
  <c r="C1363" i="7"/>
  <c r="C1813" i="7"/>
  <c r="C1903" i="7"/>
  <c r="G1632" i="7"/>
  <c r="G1272" i="7"/>
  <c r="F681" i="7"/>
  <c r="G2082" i="7"/>
  <c r="F745" i="7"/>
  <c r="G1812" i="7"/>
  <c r="G1452" i="7"/>
  <c r="G1002" i="7"/>
  <c r="G2264" i="7"/>
  <c r="G1092" i="7"/>
  <c r="G1182" i="7"/>
  <c r="G2173" i="7"/>
  <c r="G912" i="7"/>
  <c r="H681" i="7" a="1"/>
  <c r="F617" i="7"/>
  <c r="H745" i="7" a="1"/>
  <c r="G1722" i="7"/>
  <c r="G1362" i="7"/>
  <c r="G1902" i="7"/>
  <c r="H617" i="7" a="1"/>
  <c r="G1542" i="7"/>
  <c r="G822" i="7"/>
  <c r="G1992" i="7"/>
  <c r="H617" i="7" l="1"/>
  <c r="H681" i="7"/>
  <c r="H745" i="7"/>
  <c r="C1274" i="7"/>
  <c r="B747" i="7"/>
  <c r="C1724" i="7"/>
  <c r="C1004" i="7"/>
  <c r="C1094" i="7"/>
  <c r="C1994" i="7"/>
  <c r="C2084" i="7"/>
  <c r="C1904" i="7"/>
  <c r="C1364" i="7"/>
  <c r="C1454" i="7"/>
  <c r="C1544" i="7"/>
  <c r="B683" i="7"/>
  <c r="B619" i="7"/>
  <c r="C1634" i="7"/>
  <c r="C1184" i="7"/>
  <c r="C2174" i="7"/>
  <c r="C2265" i="7" s="1"/>
  <c r="C1814" i="7"/>
  <c r="G1183" i="7"/>
  <c r="G913" i="7"/>
  <c r="G1273" i="7"/>
  <c r="F682" i="7"/>
  <c r="G1093" i="7"/>
  <c r="G1723" i="7"/>
  <c r="F618" i="7"/>
  <c r="G1453" i="7"/>
  <c r="H618" i="7" a="1"/>
  <c r="H682" i="7" a="1"/>
  <c r="G1543" i="7"/>
  <c r="G1993" i="7"/>
  <c r="G1363" i="7"/>
  <c r="G2083" i="7"/>
  <c r="G2265" i="7"/>
  <c r="G1003" i="7"/>
  <c r="G1813" i="7"/>
  <c r="G2174" i="7"/>
  <c r="H746" i="7" a="1"/>
  <c r="G1903" i="7"/>
  <c r="G1633" i="7"/>
  <c r="F746" i="7"/>
  <c r="H746" i="7" l="1"/>
  <c r="H682" i="7"/>
  <c r="H618" i="7"/>
  <c r="C2085" i="7"/>
  <c r="C1185" i="7"/>
  <c r="C1275" i="7"/>
  <c r="B684" i="7"/>
  <c r="B620" i="7"/>
  <c r="C1365" i="7"/>
  <c r="B748" i="7"/>
  <c r="C1635" i="7"/>
  <c r="C1545" i="7"/>
  <c r="C1905" i="7"/>
  <c r="C1455" i="7"/>
  <c r="C1995" i="7"/>
  <c r="C1095" i="7"/>
  <c r="C1815" i="7"/>
  <c r="C1725" i="7"/>
  <c r="C2175" i="7"/>
  <c r="C2266" i="7" s="1"/>
  <c r="G2266" i="7"/>
  <c r="G1994" i="7"/>
  <c r="G2175" i="7"/>
  <c r="G1544" i="7"/>
  <c r="G1814" i="7"/>
  <c r="G1184" i="7"/>
  <c r="G1724" i="7"/>
  <c r="F747" i="7"/>
  <c r="G1634" i="7"/>
  <c r="H747" i="7" a="1"/>
  <c r="G1004" i="7"/>
  <c r="H683" i="7" a="1"/>
  <c r="F619" i="7"/>
  <c r="F683" i="7"/>
  <c r="H619" i="7" a="1"/>
  <c r="G1364" i="7"/>
  <c r="G1094" i="7"/>
  <c r="G1454" i="7"/>
  <c r="G2084" i="7"/>
  <c r="G1904" i="7"/>
  <c r="G1274" i="7"/>
  <c r="H619" i="7" l="1"/>
  <c r="H747" i="7"/>
  <c r="H683" i="7"/>
  <c r="C1726" i="7"/>
  <c r="B685" i="7"/>
  <c r="B621" i="7"/>
  <c r="B749" i="7"/>
  <c r="C1816" i="7"/>
  <c r="C1546" i="7"/>
  <c r="C1906" i="7"/>
  <c r="C1456" i="7"/>
  <c r="C1276" i="7"/>
  <c r="C1186" i="7"/>
  <c r="C1636" i="7"/>
  <c r="C2086" i="7"/>
  <c r="C2176" i="7"/>
  <c r="C2267" i="7" s="1"/>
  <c r="C1996" i="7"/>
  <c r="C1366" i="7"/>
  <c r="G2267" i="7"/>
  <c r="G1635" i="7"/>
  <c r="G1455" i="7"/>
  <c r="F684" i="7"/>
  <c r="H748" i="7" a="1"/>
  <c r="G2176" i="7"/>
  <c r="G1185" i="7"/>
  <c r="F748" i="7"/>
  <c r="H620" i="7" a="1"/>
  <c r="G1995" i="7"/>
  <c r="G1095" i="7"/>
  <c r="F620" i="7"/>
  <c r="G1815" i="7"/>
  <c r="G1725" i="7"/>
  <c r="G1905" i="7"/>
  <c r="H684" i="7" a="1"/>
  <c r="G1365" i="7"/>
  <c r="G2085" i="7"/>
  <c r="G1545" i="7"/>
  <c r="G1275" i="7"/>
  <c r="H684" i="7" l="1"/>
  <c r="H748" i="7"/>
  <c r="H620" i="7"/>
  <c r="C1727" i="7"/>
  <c r="C1997" i="7"/>
  <c r="C1637" i="7"/>
  <c r="B750" i="7"/>
  <c r="C1367" i="7"/>
  <c r="C1907" i="7"/>
  <c r="C1817" i="7"/>
  <c r="C2087" i="7"/>
  <c r="B686" i="7"/>
  <c r="B622" i="7"/>
  <c r="C1277" i="7"/>
  <c r="C2177" i="7"/>
  <c r="C2268" i="7" s="1"/>
  <c r="C1457" i="7"/>
  <c r="C1547" i="7"/>
  <c r="G1816" i="7"/>
  <c r="H749" i="7" a="1"/>
  <c r="F621" i="7"/>
  <c r="G2268" i="7"/>
  <c r="G1636" i="7"/>
  <c r="G1726" i="7"/>
  <c r="G1186" i="7"/>
  <c r="G2177" i="7"/>
  <c r="F749" i="7"/>
  <c r="G1906" i="7"/>
  <c r="H685" i="7" a="1"/>
  <c r="G1276" i="7"/>
  <c r="F685" i="7"/>
  <c r="G1456" i="7"/>
  <c r="G2086" i="7"/>
  <c r="G1366" i="7"/>
  <c r="H621" i="7" a="1"/>
  <c r="G1996" i="7"/>
  <c r="G1546" i="7"/>
  <c r="H749" i="7" l="1"/>
  <c r="H621" i="7"/>
  <c r="H685" i="7"/>
  <c r="C1908" i="7"/>
  <c r="C1638" i="7"/>
  <c r="C1998" i="7"/>
  <c r="C1458" i="7"/>
  <c r="C1368" i="7"/>
  <c r="C1728" i="7"/>
  <c r="B687" i="7"/>
  <c r="B623" i="7"/>
  <c r="C2088" i="7"/>
  <c r="C1548" i="7"/>
  <c r="B751" i="7"/>
  <c r="C2178" i="7"/>
  <c r="C2269" i="7" s="1"/>
  <c r="C1818" i="7"/>
  <c r="F622" i="7"/>
  <c r="G1547" i="7"/>
  <c r="H686" i="7" a="1"/>
  <c r="G1997" i="7"/>
  <c r="F686" i="7"/>
  <c r="G1907" i="7"/>
  <c r="F750" i="7"/>
  <c r="G2178" i="7"/>
  <c r="G1277" i="7"/>
  <c r="G2269" i="7"/>
  <c r="G1457" i="7"/>
  <c r="H750" i="7" a="1"/>
  <c r="G1817" i="7"/>
  <c r="G1637" i="7"/>
  <c r="G1367" i="7"/>
  <c r="G1727" i="7"/>
  <c r="G2087" i="7"/>
  <c r="H622" i="7" a="1"/>
  <c r="H622" i="7" l="1"/>
  <c r="H750" i="7"/>
  <c r="H686" i="7"/>
  <c r="C2089" i="7"/>
  <c r="C1639" i="7"/>
  <c r="C1729" i="7"/>
  <c r="C1909" i="7"/>
  <c r="C1999" i="7"/>
  <c r="C2179" i="7"/>
  <c r="C2270" i="7" s="1"/>
  <c r="C1459" i="7"/>
  <c r="B624" i="7"/>
  <c r="B688" i="7"/>
  <c r="C1549" i="7"/>
  <c r="B752" i="7"/>
  <c r="C1819" i="7"/>
  <c r="G1998" i="7"/>
  <c r="G1368" i="7"/>
  <c r="F751" i="7"/>
  <c r="G2270" i="7"/>
  <c r="G2179" i="7"/>
  <c r="F687" i="7"/>
  <c r="G1728" i="7"/>
  <c r="G2088" i="7"/>
  <c r="H687" i="7" a="1"/>
  <c r="G1908" i="7"/>
  <c r="G1638" i="7"/>
  <c r="G1548" i="7"/>
  <c r="H751" i="7" a="1"/>
  <c r="G1818" i="7"/>
  <c r="F623" i="7"/>
  <c r="H623" i="7" a="1"/>
  <c r="G1458" i="7"/>
  <c r="H623" i="7" l="1"/>
  <c r="H687" i="7"/>
  <c r="H751" i="7"/>
  <c r="C1820" i="7"/>
  <c r="C1910" i="7"/>
  <c r="B753" i="7"/>
  <c r="C2090" i="7"/>
  <c r="C2180" i="7"/>
  <c r="C2271" i="7" s="1"/>
  <c r="C2000" i="7"/>
  <c r="B689" i="7"/>
  <c r="B625" i="7"/>
  <c r="C1550" i="7"/>
  <c r="C1730" i="7"/>
  <c r="C1640" i="7"/>
  <c r="F752" i="7"/>
  <c r="H752" i="7" a="1"/>
  <c r="G2271" i="7"/>
  <c r="G1639" i="7"/>
  <c r="G1459" i="7"/>
  <c r="F688" i="7"/>
  <c r="G2089" i="7"/>
  <c r="H688" i="7" a="1"/>
  <c r="G1729" i="7"/>
  <c r="G1819" i="7"/>
  <c r="H624" i="7" a="1"/>
  <c r="G1999" i="7"/>
  <c r="G1909" i="7"/>
  <c r="G1549" i="7"/>
  <c r="G2180" i="7"/>
  <c r="F624" i="7"/>
  <c r="H624" i="7" l="1"/>
  <c r="H752" i="7"/>
  <c r="H688" i="7"/>
  <c r="B690" i="7"/>
  <c r="B626" i="7"/>
  <c r="C1821" i="7"/>
  <c r="C2001" i="7"/>
  <c r="C1911" i="7"/>
  <c r="C1731" i="7"/>
  <c r="C2181" i="7"/>
  <c r="C2272" i="7" s="1"/>
  <c r="B754" i="7"/>
  <c r="C1641" i="7"/>
  <c r="C2091" i="7"/>
  <c r="G1550" i="7"/>
  <c r="H625" i="7" a="1"/>
  <c r="G1640" i="7"/>
  <c r="G1730" i="7"/>
  <c r="F689" i="7"/>
  <c r="G1820" i="7"/>
  <c r="H753" i="7" a="1"/>
  <c r="G1910" i="7"/>
  <c r="G2272" i="7"/>
  <c r="G2090" i="7"/>
  <c r="H689" i="7" a="1"/>
  <c r="G2000" i="7"/>
  <c r="G2181" i="7"/>
  <c r="F753" i="7"/>
  <c r="F625" i="7"/>
  <c r="H625" i="7" l="1"/>
  <c r="H753" i="7"/>
  <c r="H689" i="7"/>
  <c r="C2092" i="7"/>
  <c r="C1732" i="7"/>
  <c r="C1822" i="7"/>
  <c r="B691" i="7"/>
  <c r="B627" i="7"/>
  <c r="C2002" i="7"/>
  <c r="B755" i="7"/>
  <c r="C2182" i="7"/>
  <c r="C2273" i="7" s="1"/>
  <c r="C1912" i="7"/>
  <c r="H690" i="7" a="1"/>
  <c r="G2273" i="7"/>
  <c r="G2091" i="7"/>
  <c r="F626" i="7"/>
  <c r="H626" i="7" a="1"/>
  <c r="G2182" i="7"/>
  <c r="F690" i="7"/>
  <c r="F754" i="7"/>
  <c r="G1641" i="7"/>
  <c r="G1821" i="7"/>
  <c r="G1911" i="7"/>
  <c r="G1731" i="7"/>
  <c r="G2001" i="7"/>
  <c r="H754" i="7" a="1"/>
  <c r="H626" i="7" l="1"/>
  <c r="H690" i="7"/>
  <c r="H754" i="7"/>
  <c r="C1913" i="7"/>
  <c r="C2093" i="7"/>
  <c r="C2003" i="7"/>
  <c r="C2183" i="7"/>
  <c r="C2274" i="7" s="1"/>
  <c r="B692" i="7"/>
  <c r="B628" i="7"/>
  <c r="C1823" i="7"/>
  <c r="B756" i="7"/>
  <c r="F627" i="7"/>
  <c r="G2183" i="7"/>
  <c r="H691" i="7" a="1"/>
  <c r="H627" i="7" a="1"/>
  <c r="G2092" i="7"/>
  <c r="G2274" i="7"/>
  <c r="F691" i="7"/>
  <c r="G1912" i="7"/>
  <c r="F755" i="7"/>
  <c r="G2002" i="7"/>
  <c r="H755" i="7" a="1"/>
  <c r="G1822" i="7"/>
  <c r="G1732" i="7"/>
  <c r="H755" i="7" l="1"/>
  <c r="H627" i="7"/>
  <c r="H691" i="7"/>
  <c r="C2004" i="7"/>
  <c r="B629" i="7"/>
  <c r="B693" i="7"/>
  <c r="B757" i="7"/>
  <c r="C1914" i="7"/>
  <c r="C2094" i="7"/>
  <c r="C2184" i="7"/>
  <c r="C2275" i="7" s="1"/>
  <c r="G2003" i="7"/>
  <c r="H692" i="7" a="1"/>
  <c r="G1823" i="7"/>
  <c r="H756" i="7" a="1"/>
  <c r="G2184" i="7"/>
  <c r="G2275" i="7"/>
  <c r="G2093" i="7"/>
  <c r="G1913" i="7"/>
  <c r="F628" i="7"/>
  <c r="F756" i="7"/>
  <c r="F692" i="7"/>
  <c r="H628" i="7" a="1"/>
  <c r="H756" i="7" l="1"/>
  <c r="H692" i="7"/>
  <c r="H628" i="7"/>
  <c r="B694" i="7"/>
  <c r="B630" i="7"/>
  <c r="C2005" i="7"/>
  <c r="C2095" i="7"/>
  <c r="C2185" i="7"/>
  <c r="C2276" i="7" s="1"/>
  <c r="B758" i="7"/>
  <c r="H693" i="7" a="1"/>
  <c r="F757" i="7"/>
  <c r="G2276" i="7"/>
  <c r="F693" i="7"/>
  <c r="G1914" i="7"/>
  <c r="H757" i="7" a="1"/>
  <c r="G2185" i="7"/>
  <c r="G2094" i="7"/>
  <c r="F629" i="7"/>
  <c r="H629" i="7" a="1"/>
  <c r="G2004" i="7"/>
  <c r="H693" i="7" l="1"/>
  <c r="H629" i="7"/>
  <c r="H757" i="7"/>
  <c r="C2096" i="7"/>
  <c r="C2186" i="7"/>
  <c r="C2277" i="7" s="1"/>
  <c r="B823" i="7"/>
  <c r="B695" i="7"/>
  <c r="B631" i="7"/>
  <c r="B759" i="7"/>
  <c r="F630" i="7"/>
  <c r="G2005" i="7"/>
  <c r="F694" i="7"/>
  <c r="G2277" i="7"/>
  <c r="H694" i="7" a="1"/>
  <c r="H758" i="7" a="1"/>
  <c r="H630" i="7" a="1"/>
  <c r="G2095" i="7"/>
  <c r="F758" i="7"/>
  <c r="G2186" i="7"/>
  <c r="H758" i="7" l="1"/>
  <c r="H694" i="7"/>
  <c r="H630" i="7"/>
  <c r="B824" i="7"/>
  <c r="B760" i="7"/>
  <c r="B696" i="7"/>
  <c r="B632" i="7"/>
  <c r="C2187" i="7"/>
  <c r="C2278" i="7" s="1"/>
  <c r="H631" i="7" a="1"/>
  <c r="F759" i="7"/>
  <c r="H759" i="7" a="1"/>
  <c r="H823" i="7" a="1"/>
  <c r="F695" i="7"/>
  <c r="F631" i="7"/>
  <c r="G2187" i="7"/>
  <c r="G2278" i="7"/>
  <c r="G2096" i="7"/>
  <c r="H695" i="7" a="1"/>
  <c r="F823" i="7"/>
  <c r="H823" i="7" l="1"/>
  <c r="H695" i="7"/>
  <c r="H631" i="7"/>
  <c r="H759" i="7"/>
  <c r="B825" i="7"/>
  <c r="B697" i="7"/>
  <c r="B633" i="7"/>
  <c r="B761" i="7"/>
  <c r="F824" i="7"/>
  <c r="F632" i="7"/>
  <c r="F760" i="7"/>
  <c r="F696" i="7"/>
  <c r="H632" i="7" a="1"/>
  <c r="H696" i="7" a="1"/>
  <c r="H824" i="7" a="1"/>
  <c r="H760" i="7" a="1"/>
  <c r="H632" i="7" l="1"/>
  <c r="H824" i="7"/>
  <c r="H696" i="7"/>
  <c r="H760" i="7"/>
  <c r="B698" i="7"/>
  <c r="B634" i="7"/>
  <c r="B826" i="7"/>
  <c r="B762" i="7"/>
  <c r="H633" i="7" a="1"/>
  <c r="H825" i="7" a="1"/>
  <c r="H761" i="7" a="1"/>
  <c r="F633" i="7"/>
  <c r="H697" i="7" a="1"/>
  <c r="F761" i="7"/>
  <c r="F825" i="7"/>
  <c r="F697" i="7"/>
  <c r="H697" i="7" l="1"/>
  <c r="H633" i="7"/>
  <c r="H761" i="7"/>
  <c r="H825" i="7"/>
  <c r="B827" i="7"/>
  <c r="B699" i="7"/>
  <c r="B635" i="7"/>
  <c r="B763" i="7"/>
  <c r="H634" i="7" a="1"/>
  <c r="H762" i="7" a="1"/>
  <c r="H698" i="7" a="1"/>
  <c r="F826" i="7"/>
  <c r="F762" i="7"/>
  <c r="F698" i="7"/>
  <c r="F634" i="7"/>
  <c r="H826" i="7" a="1"/>
  <c r="H698" i="7" l="1"/>
  <c r="H762" i="7"/>
  <c r="H826" i="7"/>
  <c r="H634" i="7"/>
  <c r="B828" i="7"/>
  <c r="B764" i="7"/>
  <c r="B700" i="7"/>
  <c r="B636" i="7"/>
  <c r="F827" i="7"/>
  <c r="H699" i="7" a="1"/>
  <c r="F763" i="7"/>
  <c r="F635" i="7"/>
  <c r="H827" i="7" a="1"/>
  <c r="H635" i="7" a="1"/>
  <c r="F699" i="7"/>
  <c r="H763" i="7" a="1"/>
  <c r="H699" i="7" l="1"/>
  <c r="H635" i="7"/>
  <c r="H763" i="7"/>
  <c r="H827" i="7"/>
  <c r="B765" i="7"/>
  <c r="B701" i="7"/>
  <c r="B637" i="7"/>
  <c r="B829" i="7"/>
  <c r="F636" i="7"/>
  <c r="F828" i="7"/>
  <c r="F700" i="7"/>
  <c r="H700" i="7" a="1"/>
  <c r="F764" i="7"/>
  <c r="H636" i="7" a="1"/>
  <c r="H764" i="7" a="1"/>
  <c r="H828" i="7" a="1"/>
  <c r="H764" i="7" l="1"/>
  <c r="H700" i="7"/>
  <c r="H828" i="7"/>
  <c r="H636" i="7"/>
  <c r="B830" i="7"/>
  <c r="B702" i="7"/>
  <c r="B638" i="7"/>
  <c r="B766" i="7"/>
  <c r="F701" i="7"/>
  <c r="H701" i="7" a="1"/>
  <c r="F637" i="7"/>
  <c r="H637" i="7" a="1"/>
  <c r="H765" i="7" a="1"/>
  <c r="F765" i="7"/>
  <c r="F829" i="7"/>
  <c r="H829" i="7" a="1"/>
  <c r="H637" i="7" l="1"/>
  <c r="H701" i="7"/>
  <c r="H829" i="7"/>
  <c r="H765" i="7"/>
  <c r="B831" i="7"/>
  <c r="B639" i="7"/>
  <c r="B703" i="7"/>
  <c r="B767" i="7"/>
  <c r="F766" i="7"/>
  <c r="H702" i="7" a="1"/>
  <c r="F830" i="7"/>
  <c r="H830" i="7" a="1"/>
  <c r="H766" i="7" a="1"/>
  <c r="F638" i="7"/>
  <c r="H638" i="7" a="1"/>
  <c r="F702" i="7"/>
  <c r="H830" i="7" l="1"/>
  <c r="H702" i="7"/>
  <c r="H638" i="7"/>
  <c r="H766" i="7"/>
  <c r="B832" i="7"/>
  <c r="B768" i="7"/>
  <c r="B704" i="7"/>
  <c r="B640" i="7"/>
  <c r="H831" i="7" a="1"/>
  <c r="F767" i="7"/>
  <c r="H767" i="7" a="1"/>
  <c r="F831" i="7"/>
  <c r="H703" i="7" a="1"/>
  <c r="F639" i="7"/>
  <c r="H639" i="7" a="1"/>
  <c r="F703" i="7"/>
  <c r="H767" i="7" l="1"/>
  <c r="H831" i="7"/>
  <c r="H639" i="7"/>
  <c r="H703" i="7"/>
  <c r="B769" i="7"/>
  <c r="B705" i="7"/>
  <c r="B833" i="7"/>
  <c r="F768" i="7"/>
  <c r="H704" i="7" a="1"/>
  <c r="H832" i="7" a="1"/>
  <c r="H640" i="7" a="1"/>
  <c r="F704" i="7"/>
  <c r="H768" i="7" a="1"/>
  <c r="F832" i="7"/>
  <c r="F640" i="7"/>
  <c r="H704" i="7" l="1"/>
  <c r="H768" i="7"/>
  <c r="H640" i="7"/>
  <c r="H832" i="7"/>
  <c r="B834" i="7"/>
  <c r="B770" i="7"/>
  <c r="B706" i="7"/>
  <c r="H705" i="7" a="1"/>
  <c r="H769" i="7" a="1"/>
  <c r="F705" i="7"/>
  <c r="F769" i="7"/>
  <c r="F833" i="7"/>
  <c r="H833" i="7" a="1"/>
  <c r="H833" i="7" l="1"/>
  <c r="H705" i="7"/>
  <c r="H769" i="7"/>
  <c r="B771" i="7"/>
  <c r="B707" i="7"/>
  <c r="B835" i="7"/>
  <c r="F706" i="7"/>
  <c r="H770" i="7" a="1"/>
  <c r="F834" i="7"/>
  <c r="H834" i="7" a="1"/>
  <c r="H706" i="7" a="1"/>
  <c r="F770" i="7"/>
  <c r="H706" i="7" l="1"/>
  <c r="H834" i="7"/>
  <c r="H770" i="7"/>
  <c r="B772" i="7"/>
  <c r="B708" i="7"/>
  <c r="B836" i="7"/>
  <c r="F771" i="7"/>
  <c r="H771" i="7" a="1"/>
  <c r="H707" i="7" a="1"/>
  <c r="F835" i="7"/>
  <c r="H835" i="7" a="1"/>
  <c r="F707" i="7"/>
  <c r="H835" i="7" l="1"/>
  <c r="H771" i="7"/>
  <c r="H707" i="7"/>
  <c r="B773" i="7"/>
  <c r="B709" i="7"/>
  <c r="B837" i="7"/>
  <c r="H772" i="7" a="1"/>
  <c r="H708" i="7" a="1"/>
  <c r="H836" i="7" a="1"/>
  <c r="F772" i="7"/>
  <c r="F708" i="7"/>
  <c r="F836" i="7"/>
  <c r="H708" i="7" l="1"/>
  <c r="H772" i="7"/>
  <c r="H836" i="7"/>
  <c r="B774" i="7"/>
  <c r="B710" i="7"/>
  <c r="B838" i="7"/>
  <c r="F837" i="7"/>
  <c r="H837" i="7" a="1"/>
  <c r="F773" i="7"/>
  <c r="F709" i="7"/>
  <c r="H709" i="7" a="1"/>
  <c r="H773" i="7" a="1"/>
  <c r="H709" i="7" l="1"/>
  <c r="H773" i="7"/>
  <c r="H837" i="7"/>
  <c r="B775" i="7"/>
  <c r="B711" i="7"/>
  <c r="B839" i="7"/>
  <c r="F838" i="7"/>
  <c r="H838" i="7" a="1"/>
  <c r="H710" i="7" a="1"/>
  <c r="F710" i="7"/>
  <c r="H774" i="7" a="1"/>
  <c r="F774" i="7"/>
  <c r="H774" i="7" l="1"/>
  <c r="H838" i="7"/>
  <c r="H710" i="7"/>
  <c r="B776" i="7"/>
  <c r="B712" i="7"/>
  <c r="B840" i="7"/>
  <c r="F839" i="7"/>
  <c r="F775" i="7"/>
  <c r="H711" i="7" a="1"/>
  <c r="F711" i="7"/>
  <c r="H839" i="7" a="1"/>
  <c r="H775" i="7" a="1"/>
  <c r="H839" i="7" l="1"/>
  <c r="H775" i="7"/>
  <c r="H711" i="7"/>
  <c r="B841" i="7"/>
  <c r="B777" i="7"/>
  <c r="B713" i="7"/>
  <c r="H712" i="7" a="1"/>
  <c r="H776" i="7" a="1"/>
  <c r="F840" i="7"/>
  <c r="H840" i="7" a="1"/>
  <c r="F776" i="7"/>
  <c r="F712" i="7"/>
  <c r="H840" i="7" l="1"/>
  <c r="H776" i="7"/>
  <c r="H712" i="7"/>
  <c r="B778" i="7"/>
  <c r="B714" i="7"/>
  <c r="B842" i="7"/>
  <c r="F841" i="7"/>
  <c r="H841" i="7" a="1"/>
  <c r="F713" i="7"/>
  <c r="F777" i="7"/>
  <c r="H777" i="7" a="1"/>
  <c r="H713" i="7" a="1"/>
  <c r="H777" i="7" l="1"/>
  <c r="H841" i="7"/>
  <c r="H713" i="7"/>
  <c r="B779" i="7"/>
  <c r="B715" i="7"/>
  <c r="B843" i="7"/>
  <c r="F842" i="7"/>
  <c r="F714" i="7"/>
  <c r="F778" i="7"/>
  <c r="H842" i="7" a="1"/>
  <c r="H714" i="7" a="1"/>
  <c r="H778" i="7" a="1"/>
  <c r="H714" i="7" l="1"/>
  <c r="H842" i="7"/>
  <c r="H778" i="7"/>
  <c r="B844" i="7"/>
  <c r="B780" i="7"/>
  <c r="B716" i="7"/>
  <c r="H715" i="7" a="1"/>
  <c r="F843" i="7"/>
  <c r="F715" i="7"/>
  <c r="F779" i="7"/>
  <c r="H779" i="7" a="1"/>
  <c r="H843" i="7" a="1"/>
  <c r="H779" i="7" l="1"/>
  <c r="H843" i="7"/>
  <c r="H715" i="7"/>
  <c r="B781" i="7"/>
  <c r="B717" i="7"/>
  <c r="B845" i="7"/>
  <c r="F844" i="7"/>
  <c r="H780" i="7" a="1"/>
  <c r="F780" i="7"/>
  <c r="H844" i="7" a="1"/>
  <c r="F716" i="7"/>
  <c r="H716" i="7" a="1"/>
  <c r="H844" i="7" l="1"/>
  <c r="H780" i="7"/>
  <c r="H716" i="7"/>
  <c r="B782" i="7"/>
  <c r="B718" i="7"/>
  <c r="B846" i="7"/>
  <c r="F781" i="7"/>
  <c r="H845" i="7" a="1"/>
  <c r="H717" i="7" a="1"/>
  <c r="F845" i="7"/>
  <c r="H781" i="7" a="1"/>
  <c r="F717" i="7"/>
  <c r="H781" i="7" l="1"/>
  <c r="H845" i="7"/>
  <c r="H717" i="7"/>
  <c r="B847" i="7"/>
  <c r="B783" i="7"/>
  <c r="B719" i="7"/>
  <c r="H846" i="7" a="1"/>
  <c r="F718" i="7"/>
  <c r="F782" i="7"/>
  <c r="H718" i="7" a="1"/>
  <c r="H782" i="7" a="1"/>
  <c r="F846" i="7"/>
  <c r="H782" i="7" l="1"/>
  <c r="H718" i="7"/>
  <c r="H846" i="7"/>
  <c r="B784" i="7"/>
  <c r="B720" i="7"/>
  <c r="B848" i="7"/>
  <c r="H847" i="7" a="1"/>
  <c r="F847" i="7"/>
  <c r="F783" i="7"/>
  <c r="F719" i="7"/>
  <c r="H719" i="7" a="1"/>
  <c r="H783" i="7" a="1"/>
  <c r="H719" i="7" l="1"/>
  <c r="H847" i="7"/>
  <c r="H783" i="7"/>
  <c r="B785" i="7"/>
  <c r="B721" i="7"/>
  <c r="B849" i="7"/>
  <c r="H720" i="7" a="1"/>
  <c r="F784" i="7"/>
  <c r="F720" i="7"/>
  <c r="H784" i="7" a="1"/>
  <c r="F848" i="7"/>
  <c r="H848" i="7" a="1"/>
  <c r="H848" i="7" l="1"/>
  <c r="H784" i="7"/>
  <c r="H720" i="7"/>
  <c r="B786" i="7"/>
  <c r="B722" i="7"/>
  <c r="B850" i="7"/>
  <c r="B914" i="7"/>
  <c r="F785" i="7"/>
  <c r="H849" i="7" a="1"/>
  <c r="H785" i="7" a="1"/>
  <c r="F849" i="7"/>
  <c r="F721" i="7"/>
  <c r="H721" i="7" a="1"/>
  <c r="H785" i="7" l="1"/>
  <c r="H721" i="7"/>
  <c r="H849" i="7"/>
  <c r="B915" i="7"/>
  <c r="B787" i="7"/>
  <c r="B723" i="7"/>
  <c r="B851" i="7"/>
  <c r="F914" i="7"/>
  <c r="F722" i="7"/>
  <c r="H914" i="7" a="1"/>
  <c r="H722" i="7" a="1"/>
  <c r="F786" i="7"/>
  <c r="H786" i="7" a="1"/>
  <c r="F850" i="7"/>
  <c r="H850" i="7" a="1"/>
  <c r="H914" i="7" l="1"/>
  <c r="H850" i="7"/>
  <c r="H786" i="7"/>
  <c r="H722" i="7"/>
  <c r="B852" i="7"/>
  <c r="B788" i="7"/>
  <c r="B724" i="7"/>
  <c r="B916" i="7"/>
  <c r="F851" i="7"/>
  <c r="H723" i="7" a="1"/>
  <c r="H851" i="7" a="1"/>
  <c r="H915" i="7" a="1"/>
  <c r="F723" i="7"/>
  <c r="F787" i="7"/>
  <c r="H787" i="7" a="1"/>
  <c r="F915" i="7"/>
  <c r="H851" i="7" l="1"/>
  <c r="H787" i="7"/>
  <c r="H723" i="7"/>
  <c r="H915" i="7"/>
  <c r="B789" i="7"/>
  <c r="B725" i="7"/>
  <c r="B917" i="7"/>
  <c r="B853" i="7"/>
  <c r="F916" i="7"/>
  <c r="H724" i="7" a="1"/>
  <c r="H916" i="7" a="1"/>
  <c r="H852" i="7" a="1"/>
  <c r="F724" i="7"/>
  <c r="F788" i="7"/>
  <c r="H788" i="7" a="1"/>
  <c r="F852" i="7"/>
  <c r="H788" i="7" l="1"/>
  <c r="H724" i="7"/>
  <c r="H852" i="7"/>
  <c r="H916" i="7"/>
  <c r="B790" i="7"/>
  <c r="B726" i="7"/>
  <c r="B918" i="7"/>
  <c r="B854" i="7"/>
  <c r="F725" i="7"/>
  <c r="F917" i="7"/>
  <c r="H917" i="7" a="1"/>
  <c r="H725" i="7" a="1"/>
  <c r="H789" i="7" a="1"/>
  <c r="F853" i="7"/>
  <c r="H853" i="7" a="1"/>
  <c r="F789" i="7"/>
  <c r="H853" i="7" l="1"/>
  <c r="H789" i="7"/>
  <c r="H917" i="7"/>
  <c r="H725" i="7"/>
  <c r="B855" i="7"/>
  <c r="B919" i="7"/>
  <c r="B791" i="7"/>
  <c r="B727" i="7"/>
  <c r="H854" i="7" a="1"/>
  <c r="F726" i="7"/>
  <c r="F854" i="7"/>
  <c r="H726" i="7" a="1"/>
  <c r="F918" i="7"/>
  <c r="F790" i="7"/>
  <c r="H790" i="7" a="1"/>
  <c r="H918" i="7" a="1"/>
  <c r="H790" i="7" l="1"/>
  <c r="H726" i="7"/>
  <c r="H918" i="7"/>
  <c r="H854" i="7"/>
  <c r="B792" i="7"/>
  <c r="B728" i="7"/>
  <c r="B856" i="7"/>
  <c r="B920" i="7"/>
  <c r="F791" i="7"/>
  <c r="F919" i="7"/>
  <c r="F855" i="7"/>
  <c r="H791" i="7" a="1"/>
  <c r="H727" i="7" a="1"/>
  <c r="H919" i="7" a="1"/>
  <c r="F727" i="7"/>
  <c r="H855" i="7" a="1"/>
  <c r="H855" i="7" l="1"/>
  <c r="H919" i="7"/>
  <c r="H727" i="7"/>
  <c r="H791" i="7"/>
  <c r="B857" i="7"/>
  <c r="B793" i="7"/>
  <c r="B729" i="7"/>
  <c r="B921" i="7"/>
  <c r="H728" i="7" a="1"/>
  <c r="F728" i="7"/>
  <c r="F920" i="7"/>
  <c r="H792" i="7" a="1"/>
  <c r="H856" i="7" a="1"/>
  <c r="F792" i="7"/>
  <c r="H920" i="7" a="1"/>
  <c r="F856" i="7"/>
  <c r="H792" i="7" l="1"/>
  <c r="H728" i="7"/>
  <c r="H856" i="7"/>
  <c r="H920" i="7"/>
  <c r="B794" i="7"/>
  <c r="B730" i="7"/>
  <c r="B922" i="7"/>
  <c r="B858" i="7"/>
  <c r="F857" i="7"/>
  <c r="H857" i="7" a="1"/>
  <c r="H729" i="7" a="1"/>
  <c r="H793" i="7" a="1"/>
  <c r="F793" i="7"/>
  <c r="F921" i="7"/>
  <c r="H921" i="7" a="1"/>
  <c r="F729" i="7"/>
  <c r="H793" i="7" l="1"/>
  <c r="H729" i="7"/>
  <c r="H857" i="7"/>
  <c r="H921" i="7"/>
  <c r="B923" i="7"/>
  <c r="B795" i="7"/>
  <c r="B731" i="7"/>
  <c r="B859" i="7"/>
  <c r="F794" i="7"/>
  <c r="H794" i="7" a="1"/>
  <c r="H922" i="7" a="1"/>
  <c r="F922" i="7"/>
  <c r="F858" i="7"/>
  <c r="H858" i="7" a="1"/>
  <c r="H730" i="7" a="1"/>
  <c r="F730" i="7"/>
  <c r="H858" i="7" l="1"/>
  <c r="H730" i="7"/>
  <c r="H922" i="7"/>
  <c r="H794" i="7"/>
  <c r="B860" i="7"/>
  <c r="B924" i="7"/>
  <c r="B796" i="7"/>
  <c r="F795" i="7"/>
  <c r="H795" i="7" a="1"/>
  <c r="H923" i="7" a="1"/>
  <c r="F923" i="7"/>
  <c r="H731" i="7" a="1"/>
  <c r="F731" i="7"/>
  <c r="H859" i="7" a="1"/>
  <c r="F859" i="7"/>
  <c r="H731" i="7" l="1"/>
  <c r="H859" i="7"/>
  <c r="H795" i="7"/>
  <c r="H923" i="7"/>
  <c r="B861" i="7"/>
  <c r="B797" i="7"/>
  <c r="B925" i="7"/>
  <c r="F796" i="7"/>
  <c r="H796" i="7" a="1"/>
  <c r="H860" i="7" a="1"/>
  <c r="F924" i="7"/>
  <c r="F860" i="7"/>
  <c r="H924" i="7" a="1"/>
  <c r="H860" i="7" l="1"/>
  <c r="H796" i="7"/>
  <c r="H924" i="7"/>
  <c r="B862" i="7"/>
  <c r="B798" i="7"/>
  <c r="B926" i="7"/>
  <c r="H861" i="7" a="1"/>
  <c r="H925" i="7" a="1"/>
  <c r="F797" i="7"/>
  <c r="H797" i="7" a="1"/>
  <c r="F861" i="7"/>
  <c r="F925" i="7"/>
  <c r="H925" i="7" l="1"/>
  <c r="H861" i="7"/>
  <c r="H797" i="7"/>
  <c r="B927" i="7"/>
  <c r="B863" i="7"/>
  <c r="B799" i="7"/>
  <c r="F862" i="7"/>
  <c r="F798" i="7"/>
  <c r="H862" i="7" a="1"/>
  <c r="H926" i="7" a="1"/>
  <c r="F926" i="7"/>
  <c r="H798" i="7" a="1"/>
  <c r="H862" i="7" l="1"/>
  <c r="H926" i="7"/>
  <c r="H798" i="7"/>
  <c r="B864" i="7"/>
  <c r="B800" i="7"/>
  <c r="B928" i="7"/>
  <c r="H863" i="7" a="1"/>
  <c r="F799" i="7"/>
  <c r="H799" i="7" a="1"/>
  <c r="F927" i="7"/>
  <c r="F863" i="7"/>
  <c r="H927" i="7" a="1"/>
  <c r="H863" i="7" l="1"/>
  <c r="H927" i="7"/>
  <c r="H799" i="7"/>
  <c r="B929" i="7"/>
  <c r="B865" i="7"/>
  <c r="B801" i="7"/>
  <c r="H928" i="7" a="1"/>
  <c r="H800" i="7" a="1"/>
  <c r="F800" i="7"/>
  <c r="F864" i="7"/>
  <c r="F928" i="7"/>
  <c r="H864" i="7" a="1"/>
  <c r="H928" i="7" l="1"/>
  <c r="H864" i="7"/>
  <c r="H800" i="7"/>
  <c r="B930" i="7"/>
  <c r="B866" i="7"/>
  <c r="B802" i="7"/>
  <c r="H865" i="7" a="1"/>
  <c r="F865" i="7"/>
  <c r="F801" i="7"/>
  <c r="H801" i="7" a="1"/>
  <c r="H929" i="7" a="1"/>
  <c r="F929" i="7"/>
  <c r="H865" i="7" l="1"/>
  <c r="H929" i="7"/>
  <c r="H801" i="7"/>
  <c r="B931" i="7"/>
  <c r="B867" i="7"/>
  <c r="B803" i="7"/>
  <c r="F930" i="7"/>
  <c r="H802" i="7" a="1"/>
  <c r="H930" i="7" a="1"/>
  <c r="F802" i="7"/>
  <c r="F866" i="7"/>
  <c r="H866" i="7" a="1"/>
  <c r="H930" i="7" l="1"/>
  <c r="H866" i="7"/>
  <c r="H802" i="7"/>
  <c r="B868" i="7"/>
  <c r="B804" i="7"/>
  <c r="B932" i="7"/>
  <c r="H803" i="7" a="1"/>
  <c r="F931" i="7"/>
  <c r="F803" i="7"/>
  <c r="H867" i="7" a="1"/>
  <c r="F867" i="7"/>
  <c r="H931" i="7" a="1"/>
  <c r="H867" i="7" l="1"/>
  <c r="H931" i="7"/>
  <c r="H803" i="7"/>
  <c r="B869" i="7"/>
  <c r="B805" i="7"/>
  <c r="B933" i="7"/>
  <c r="H932" i="7" a="1"/>
  <c r="H804" i="7" a="1"/>
  <c r="F868" i="7"/>
  <c r="F932" i="7"/>
  <c r="F804" i="7"/>
  <c r="H868" i="7" a="1"/>
  <c r="H804" i="7" l="1"/>
  <c r="H932" i="7"/>
  <c r="H868" i="7"/>
  <c r="B870" i="7"/>
  <c r="B806" i="7"/>
  <c r="B934" i="7"/>
  <c r="F805" i="7"/>
  <c r="H805" i="7" a="1"/>
  <c r="F933" i="7"/>
  <c r="H933" i="7" a="1"/>
  <c r="F869" i="7"/>
  <c r="H869" i="7" a="1"/>
  <c r="H933" i="7" l="1"/>
  <c r="H869" i="7"/>
  <c r="H805" i="7"/>
  <c r="B871" i="7"/>
  <c r="B807" i="7"/>
  <c r="B935" i="7"/>
  <c r="H934" i="7" a="1"/>
  <c r="H870" i="7" a="1"/>
  <c r="F806" i="7"/>
  <c r="F934" i="7"/>
  <c r="F870" i="7"/>
  <c r="H806" i="7" a="1"/>
  <c r="H806" i="7" l="1"/>
  <c r="H870" i="7"/>
  <c r="H934" i="7"/>
  <c r="B872" i="7"/>
  <c r="B808" i="7"/>
  <c r="B936" i="7"/>
  <c r="F935" i="7"/>
  <c r="F871" i="7"/>
  <c r="H807" i="7" a="1"/>
  <c r="F807" i="7"/>
  <c r="H935" i="7" a="1"/>
  <c r="H871" i="7" a="1"/>
  <c r="H935" i="7" l="1"/>
  <c r="H871" i="7"/>
  <c r="H807" i="7"/>
  <c r="B873" i="7"/>
  <c r="B809" i="7"/>
  <c r="B937" i="7"/>
  <c r="F872" i="7"/>
  <c r="F808" i="7"/>
  <c r="H936" i="7" a="1"/>
  <c r="F936" i="7"/>
  <c r="H808" i="7" a="1"/>
  <c r="H872" i="7" a="1"/>
  <c r="H872" i="7" l="1"/>
  <c r="H808" i="7"/>
  <c r="H936" i="7"/>
  <c r="B874" i="7"/>
  <c r="B810" i="7"/>
  <c r="B938" i="7"/>
  <c r="F937" i="7"/>
  <c r="F809" i="7"/>
  <c r="H937" i="7" a="1"/>
  <c r="H809" i="7" a="1"/>
  <c r="H873" i="7" a="1"/>
  <c r="F873" i="7"/>
  <c r="H937" i="7" l="1"/>
  <c r="H809" i="7"/>
  <c r="H873" i="7"/>
  <c r="B875" i="7"/>
  <c r="B811" i="7"/>
  <c r="B939" i="7"/>
  <c r="F810" i="7"/>
  <c r="F874" i="7"/>
  <c r="H874" i="7" a="1"/>
  <c r="H938" i="7" a="1"/>
  <c r="H810" i="7" a="1"/>
  <c r="F938" i="7"/>
  <c r="H874" i="7" l="1"/>
  <c r="H810" i="7"/>
  <c r="H938" i="7"/>
  <c r="B876" i="7"/>
  <c r="B812" i="7"/>
  <c r="B940" i="7"/>
  <c r="F875" i="7"/>
  <c r="F939" i="7"/>
  <c r="H811" i="7" a="1"/>
  <c r="H939" i="7" a="1"/>
  <c r="H875" i="7" a="1"/>
  <c r="F811" i="7"/>
  <c r="H875" i="7" l="1"/>
  <c r="H811" i="7"/>
  <c r="H939" i="7"/>
  <c r="B877" i="7"/>
  <c r="B813" i="7"/>
  <c r="B1005" i="7"/>
  <c r="B941" i="7"/>
  <c r="H876" i="7" a="1"/>
  <c r="F940" i="7"/>
  <c r="H812" i="7" a="1"/>
  <c r="F876" i="7"/>
  <c r="H940" i="7" a="1"/>
  <c r="F812" i="7"/>
  <c r="H812" i="7" l="1"/>
  <c r="H876" i="7"/>
  <c r="H940" i="7"/>
  <c r="B878" i="7"/>
  <c r="B814" i="7"/>
  <c r="B942" i="7"/>
  <c r="B1006" i="7"/>
  <c r="H813" i="7" a="1"/>
  <c r="H1005" i="7" a="1"/>
  <c r="H941" i="7" a="1"/>
  <c r="F877" i="7"/>
  <c r="F1005" i="7"/>
  <c r="F941" i="7"/>
  <c r="H877" i="7" a="1"/>
  <c r="F813" i="7"/>
  <c r="H1005" i="7" l="1"/>
  <c r="H941" i="7"/>
  <c r="H877" i="7"/>
  <c r="H813" i="7"/>
  <c r="B879" i="7"/>
  <c r="B815" i="7"/>
  <c r="B1007" i="7"/>
  <c r="B943" i="7"/>
  <c r="H814" i="7" a="1"/>
  <c r="F814" i="7"/>
  <c r="H1006" i="7" a="1"/>
  <c r="F1006" i="7"/>
  <c r="F878" i="7"/>
  <c r="H878" i="7" a="1"/>
  <c r="F942" i="7"/>
  <c r="H942" i="7" a="1"/>
  <c r="H878" i="7" l="1"/>
  <c r="H1006" i="7"/>
  <c r="H814" i="7"/>
  <c r="H942" i="7"/>
  <c r="B944" i="7"/>
  <c r="B1008" i="7"/>
  <c r="B880" i="7"/>
  <c r="B816" i="7"/>
  <c r="H1007" i="7" a="1"/>
  <c r="F1007" i="7"/>
  <c r="H879" i="7" a="1"/>
  <c r="F943" i="7"/>
  <c r="F815" i="7"/>
  <c r="H815" i="7" a="1"/>
  <c r="H943" i="7" a="1"/>
  <c r="F879" i="7"/>
  <c r="H815" i="7" l="1"/>
  <c r="H1007" i="7"/>
  <c r="H879" i="7"/>
  <c r="H943" i="7"/>
  <c r="B1009" i="7"/>
  <c r="B881" i="7"/>
  <c r="B817" i="7"/>
  <c r="B945" i="7"/>
  <c r="H816" i="7" a="1"/>
  <c r="F816" i="7"/>
  <c r="H944" i="7" a="1"/>
  <c r="F944" i="7"/>
  <c r="F880" i="7"/>
  <c r="H1008" i="7" a="1"/>
  <c r="F1008" i="7"/>
  <c r="H880" i="7" a="1"/>
  <c r="H944" i="7" l="1"/>
  <c r="H1008" i="7"/>
  <c r="H880" i="7"/>
  <c r="H816" i="7"/>
  <c r="B1010" i="7"/>
  <c r="B882" i="7"/>
  <c r="B818" i="7"/>
  <c r="B946" i="7"/>
  <c r="H945" i="7" a="1"/>
  <c r="F817" i="7"/>
  <c r="H881" i="7" a="1"/>
  <c r="F945" i="7"/>
  <c r="H817" i="7" a="1"/>
  <c r="F881" i="7"/>
  <c r="F1009" i="7"/>
  <c r="H1009" i="7" a="1"/>
  <c r="H1009" i="7" l="1"/>
  <c r="H881" i="7"/>
  <c r="H817" i="7"/>
  <c r="H945" i="7"/>
  <c r="B883" i="7"/>
  <c r="B819" i="7"/>
  <c r="B947" i="7"/>
  <c r="B1011" i="7"/>
  <c r="F882" i="7"/>
  <c r="F1010" i="7"/>
  <c r="H882" i="7" a="1"/>
  <c r="F946" i="7"/>
  <c r="H1010" i="7" a="1"/>
  <c r="H818" i="7" a="1"/>
  <c r="H946" i="7" a="1"/>
  <c r="F818" i="7"/>
  <c r="H946" i="7" l="1"/>
  <c r="H818" i="7"/>
  <c r="H1010" i="7"/>
  <c r="H882" i="7"/>
  <c r="B884" i="7"/>
  <c r="B820" i="7"/>
  <c r="B948" i="7"/>
  <c r="B1012" i="7"/>
  <c r="F819" i="7"/>
  <c r="F947" i="7"/>
  <c r="H819" i="7" a="1"/>
  <c r="H947" i="7" a="1"/>
  <c r="F1011" i="7"/>
  <c r="H1011" i="7" a="1"/>
  <c r="F883" i="7"/>
  <c r="H883" i="7" a="1"/>
  <c r="H883" i="7" l="1"/>
  <c r="H947" i="7"/>
  <c r="H1011" i="7"/>
  <c r="H819" i="7"/>
  <c r="B949" i="7"/>
  <c r="B1013" i="7"/>
  <c r="B885" i="7"/>
  <c r="B821" i="7"/>
  <c r="F884" i="7"/>
  <c r="H820" i="7" a="1"/>
  <c r="F948" i="7"/>
  <c r="F820" i="7"/>
  <c r="H948" i="7" a="1"/>
  <c r="H884" i="7" a="1"/>
  <c r="H1012" i="7" a="1"/>
  <c r="F1012" i="7"/>
  <c r="H820" i="7" l="1"/>
  <c r="H1012" i="7"/>
  <c r="H948" i="7"/>
  <c r="H884" i="7"/>
  <c r="B1014" i="7"/>
  <c r="B886" i="7"/>
  <c r="B822" i="7"/>
  <c r="B950" i="7"/>
  <c r="F949" i="7"/>
  <c r="F1013" i="7"/>
  <c r="F885" i="7"/>
  <c r="H949" i="7" a="1"/>
  <c r="H885" i="7" a="1"/>
  <c r="F821" i="7"/>
  <c r="H1013" i="7" a="1"/>
  <c r="H821" i="7" a="1"/>
  <c r="H885" i="7" l="1"/>
  <c r="H1013" i="7"/>
  <c r="H949" i="7"/>
  <c r="H821" i="7"/>
  <c r="B1015" i="7"/>
  <c r="B951" i="7"/>
  <c r="B887" i="7"/>
  <c r="H822" i="7" a="1"/>
  <c r="H1014" i="7" a="1"/>
  <c r="F886" i="7"/>
  <c r="F950" i="7"/>
  <c r="F1014" i="7"/>
  <c r="H886" i="7" a="1"/>
  <c r="H950" i="7" a="1"/>
  <c r="F822" i="7"/>
  <c r="H822" i="7" l="1"/>
  <c r="H1014" i="7"/>
  <c r="H886" i="7"/>
  <c r="H950" i="7"/>
  <c r="B952" i="7"/>
  <c r="B888" i="7"/>
  <c r="B1016" i="7"/>
  <c r="F887" i="7"/>
  <c r="H887" i="7" a="1"/>
  <c r="H951" i="7" a="1"/>
  <c r="F951" i="7"/>
  <c r="F1015" i="7"/>
  <c r="H1015" i="7" a="1"/>
  <c r="H1015" i="7" l="1"/>
  <c r="H887" i="7"/>
  <c r="H951" i="7"/>
  <c r="B889" i="7"/>
  <c r="B953" i="7"/>
  <c r="B1017" i="7"/>
  <c r="F888" i="7"/>
  <c r="F952" i="7"/>
  <c r="H888" i="7" a="1"/>
  <c r="H1016" i="7" a="1"/>
  <c r="F1016" i="7"/>
  <c r="H952" i="7" a="1"/>
  <c r="H888" i="7" l="1"/>
  <c r="H1016" i="7"/>
  <c r="H952" i="7"/>
  <c r="B1018" i="7"/>
  <c r="B890" i="7"/>
  <c r="B954" i="7"/>
  <c r="F953" i="7"/>
  <c r="H889" i="7" a="1"/>
  <c r="F889" i="7"/>
  <c r="F1017" i="7"/>
  <c r="H953" i="7" a="1"/>
  <c r="H1017" i="7" a="1"/>
  <c r="H1017" i="7" l="1"/>
  <c r="H889" i="7"/>
  <c r="H953" i="7"/>
  <c r="B955" i="7"/>
  <c r="B891" i="7"/>
  <c r="B1019" i="7"/>
  <c r="H1018" i="7" a="1"/>
  <c r="F1018" i="7"/>
  <c r="H954" i="7" a="1"/>
  <c r="F890" i="7"/>
  <c r="F954" i="7"/>
  <c r="H890" i="7" a="1"/>
  <c r="H890" i="7" l="1"/>
  <c r="H954" i="7"/>
  <c r="H1018" i="7"/>
  <c r="B1020" i="7"/>
  <c r="B956" i="7"/>
  <c r="B892" i="7"/>
  <c r="F955" i="7"/>
  <c r="H955" i="7" a="1"/>
  <c r="F1019" i="7"/>
  <c r="H891" i="7" a="1"/>
  <c r="H1019" i="7" a="1"/>
  <c r="F891" i="7"/>
  <c r="H1019" i="7" l="1"/>
  <c r="H955" i="7"/>
  <c r="H891" i="7"/>
  <c r="B1021" i="7"/>
  <c r="B957" i="7"/>
  <c r="B893" i="7"/>
  <c r="F956" i="7"/>
  <c r="F892" i="7"/>
  <c r="H956" i="7" a="1"/>
  <c r="H892" i="7" a="1"/>
  <c r="F1020" i="7"/>
  <c r="H1020" i="7" a="1"/>
  <c r="H956" i="7" l="1"/>
  <c r="H1020" i="7"/>
  <c r="H892" i="7"/>
  <c r="B1022" i="7"/>
  <c r="B958" i="7"/>
  <c r="B894" i="7"/>
  <c r="H957" i="7" a="1"/>
  <c r="F893" i="7"/>
  <c r="H1021" i="7" a="1"/>
  <c r="F957" i="7"/>
  <c r="F1021" i="7"/>
  <c r="H893" i="7" a="1"/>
  <c r="H1021" i="7" l="1"/>
  <c r="H957" i="7"/>
  <c r="H893" i="7"/>
  <c r="B959" i="7"/>
  <c r="B895" i="7"/>
  <c r="B1023" i="7"/>
  <c r="F1022" i="7"/>
  <c r="H958" i="7" a="1"/>
  <c r="F958" i="7"/>
  <c r="H1022" i="7" a="1"/>
  <c r="H894" i="7" a="1"/>
  <c r="F894" i="7"/>
  <c r="H958" i="7" l="1"/>
  <c r="H1022" i="7"/>
  <c r="H894" i="7"/>
  <c r="B1024" i="7"/>
  <c r="B896" i="7"/>
  <c r="B960" i="7"/>
  <c r="H1023" i="7" a="1"/>
  <c r="H895" i="7" a="1"/>
  <c r="F959" i="7"/>
  <c r="H959" i="7" a="1"/>
  <c r="F895" i="7"/>
  <c r="F1023" i="7"/>
  <c r="H1023" i="7" l="1"/>
  <c r="H959" i="7"/>
  <c r="H895" i="7"/>
  <c r="B1025" i="7"/>
  <c r="B897" i="7"/>
  <c r="B961" i="7"/>
  <c r="H960" i="7" a="1"/>
  <c r="H1024" i="7" a="1"/>
  <c r="F960" i="7"/>
  <c r="F896" i="7"/>
  <c r="F1024" i="7"/>
  <c r="H896" i="7" a="1"/>
  <c r="H960" i="7" l="1"/>
  <c r="H1024" i="7"/>
  <c r="H896" i="7"/>
  <c r="B898" i="7"/>
  <c r="B962" i="7"/>
  <c r="B1026" i="7"/>
  <c r="H897" i="7" a="1"/>
  <c r="H1025" i="7" a="1"/>
  <c r="F1025" i="7"/>
  <c r="H961" i="7" a="1"/>
  <c r="F897" i="7"/>
  <c r="F961" i="7"/>
  <c r="H1025" i="7" l="1"/>
  <c r="H961" i="7"/>
  <c r="H897" i="7"/>
  <c r="B1027" i="7"/>
  <c r="B963" i="7"/>
  <c r="B899" i="7"/>
  <c r="H898" i="7" a="1"/>
  <c r="F898" i="7"/>
  <c r="H962" i="7" a="1"/>
  <c r="F962" i="7"/>
  <c r="H1026" i="7" a="1"/>
  <c r="F1026" i="7"/>
  <c r="H1026" i="7" l="1"/>
  <c r="H962" i="7"/>
  <c r="H898" i="7"/>
  <c r="B900" i="7"/>
  <c r="B964" i="7"/>
  <c r="B1028" i="7"/>
  <c r="H1027" i="7" a="1"/>
  <c r="H899" i="7" a="1"/>
  <c r="F963" i="7"/>
  <c r="H963" i="7" a="1"/>
  <c r="F899" i="7"/>
  <c r="F1027" i="7"/>
  <c r="H1027" i="7" l="1"/>
  <c r="H963" i="7"/>
  <c r="H899" i="7"/>
  <c r="B1029" i="7"/>
  <c r="B965" i="7"/>
  <c r="B901" i="7"/>
  <c r="H900" i="7" a="1"/>
  <c r="F900" i="7"/>
  <c r="H964" i="7" a="1"/>
  <c r="H1028" i="7" a="1"/>
  <c r="F964" i="7"/>
  <c r="F1028" i="7"/>
  <c r="H900" i="7" l="1"/>
  <c r="H964" i="7"/>
  <c r="H1028" i="7"/>
  <c r="B966" i="7"/>
  <c r="B902" i="7"/>
  <c r="B1030" i="7"/>
  <c r="F1029" i="7"/>
  <c r="H965" i="7" a="1"/>
  <c r="F901" i="7"/>
  <c r="H1029" i="7" a="1"/>
  <c r="F965" i="7"/>
  <c r="H901" i="7" a="1"/>
  <c r="H965" i="7" l="1"/>
  <c r="H1029" i="7"/>
  <c r="H901" i="7"/>
  <c r="B1031" i="7"/>
  <c r="B903" i="7"/>
  <c r="B967" i="7"/>
  <c r="H1030" i="7" a="1"/>
  <c r="H966" i="7" a="1"/>
  <c r="H902" i="7" a="1"/>
  <c r="F966" i="7"/>
  <c r="F902" i="7"/>
  <c r="F1030" i="7"/>
  <c r="H966" i="7" l="1"/>
  <c r="H1030" i="7"/>
  <c r="H902" i="7"/>
  <c r="B1096" i="7"/>
  <c r="B1032" i="7"/>
  <c r="B968" i="7"/>
  <c r="B904" i="7"/>
  <c r="H903" i="7" a="1"/>
  <c r="F967" i="7"/>
  <c r="H967" i="7" a="1"/>
  <c r="F903" i="7"/>
  <c r="F1031" i="7"/>
  <c r="H1031" i="7" a="1"/>
  <c r="H903" i="7" l="1"/>
  <c r="H1031" i="7"/>
  <c r="H967" i="7"/>
  <c r="B1033" i="7"/>
  <c r="B1097" i="7"/>
  <c r="B969" i="7"/>
  <c r="B905" i="7"/>
  <c r="F1032" i="7"/>
  <c r="H904" i="7" a="1"/>
  <c r="H968" i="7" a="1"/>
  <c r="F904" i="7"/>
  <c r="F968" i="7"/>
  <c r="F1096" i="7"/>
  <c r="H1096" i="7" a="1"/>
  <c r="H1032" i="7" a="1"/>
  <c r="H968" i="7" l="1"/>
  <c r="H904" i="7"/>
  <c r="H1096" i="7"/>
  <c r="H1032" i="7"/>
  <c r="B970" i="7"/>
  <c r="B906" i="7"/>
  <c r="B1034" i="7"/>
  <c r="B1098" i="7"/>
  <c r="F969" i="7"/>
  <c r="F1097" i="7"/>
  <c r="F905" i="7"/>
  <c r="H969" i="7" a="1"/>
  <c r="H1097" i="7" a="1"/>
  <c r="H1033" i="7" a="1"/>
  <c r="F1033" i="7"/>
  <c r="H905" i="7" a="1"/>
  <c r="H1033" i="7" l="1"/>
  <c r="H1097" i="7"/>
  <c r="H969" i="7"/>
  <c r="H905" i="7"/>
  <c r="B1035" i="7"/>
  <c r="B1099" i="7"/>
  <c r="B971" i="7"/>
  <c r="B907" i="7"/>
  <c r="F1034" i="7"/>
  <c r="F1098" i="7"/>
  <c r="H1034" i="7" a="1"/>
  <c r="F970" i="7"/>
  <c r="F906" i="7"/>
  <c r="H906" i="7" a="1"/>
  <c r="H970" i="7" a="1"/>
  <c r="H1098" i="7" a="1"/>
  <c r="H906" i="7" l="1"/>
  <c r="H970" i="7"/>
  <c r="H1034" i="7"/>
  <c r="H1098" i="7"/>
  <c r="B1036" i="7"/>
  <c r="B1100" i="7"/>
  <c r="B908" i="7"/>
  <c r="B972" i="7"/>
  <c r="F1099" i="7"/>
  <c r="H1099" i="7" a="1"/>
  <c r="H1035" i="7" a="1"/>
  <c r="H907" i="7" a="1"/>
  <c r="F907" i="7"/>
  <c r="F971" i="7"/>
  <c r="H971" i="7" a="1"/>
  <c r="F1035" i="7"/>
  <c r="H1099" i="7" l="1"/>
  <c r="H971" i="7"/>
  <c r="H907" i="7"/>
  <c r="H1035" i="7"/>
  <c r="B1101" i="7"/>
  <c r="B1037" i="7"/>
  <c r="B909" i="7"/>
  <c r="B973" i="7"/>
  <c r="F972" i="7"/>
  <c r="F908" i="7"/>
  <c r="H972" i="7" a="1"/>
  <c r="F1100" i="7"/>
  <c r="F1036" i="7"/>
  <c r="H908" i="7" a="1"/>
  <c r="H1036" i="7" a="1"/>
  <c r="H1100" i="7" a="1"/>
  <c r="H908" i="7" l="1"/>
  <c r="H1100" i="7"/>
  <c r="H972" i="7"/>
  <c r="H1036" i="7"/>
  <c r="B1038" i="7"/>
  <c r="B974" i="7"/>
  <c r="B910" i="7"/>
  <c r="B1102" i="7"/>
  <c r="H1101" i="7" a="1"/>
  <c r="F973" i="7"/>
  <c r="F909" i="7"/>
  <c r="H1037" i="7" a="1"/>
  <c r="F1101" i="7"/>
  <c r="F1037" i="7"/>
  <c r="H973" i="7" a="1"/>
  <c r="H909" i="7" a="1"/>
  <c r="H1037" i="7" l="1"/>
  <c r="H909" i="7"/>
  <c r="H1101" i="7"/>
  <c r="H973" i="7"/>
  <c r="B1039" i="7"/>
  <c r="B1103" i="7"/>
  <c r="B975" i="7"/>
  <c r="B911" i="7"/>
  <c r="F1102" i="7"/>
  <c r="F1038" i="7"/>
  <c r="F974" i="7"/>
  <c r="H1102" i="7" a="1"/>
  <c r="H1038" i="7" a="1"/>
  <c r="H910" i="7" a="1"/>
  <c r="F910" i="7"/>
  <c r="H974" i="7" a="1"/>
  <c r="H910" i="7" l="1"/>
  <c r="H1038" i="7"/>
  <c r="H1102" i="7"/>
  <c r="H974" i="7"/>
  <c r="B1104" i="7"/>
  <c r="B912" i="7"/>
  <c r="B976" i="7"/>
  <c r="B1040" i="7"/>
  <c r="F911" i="7"/>
  <c r="H1039" i="7" a="1"/>
  <c r="F1039" i="7"/>
  <c r="F1103" i="7"/>
  <c r="H911" i="7" a="1"/>
  <c r="H975" i="7" a="1"/>
  <c r="F975" i="7"/>
  <c r="H1103" i="7" a="1"/>
  <c r="H975" i="7" l="1"/>
  <c r="H1039" i="7"/>
  <c r="H911" i="7"/>
  <c r="H1103" i="7"/>
  <c r="B1105" i="7"/>
  <c r="B1041" i="7"/>
  <c r="B913" i="7"/>
  <c r="B977" i="7"/>
  <c r="H976" i="7" a="1"/>
  <c r="F976" i="7"/>
  <c r="F1040" i="7"/>
  <c r="F912" i="7"/>
  <c r="H912" i="7" a="1"/>
  <c r="F1104" i="7"/>
  <c r="H1104" i="7" a="1"/>
  <c r="H1040" i="7" a="1"/>
  <c r="H912" i="7" l="1"/>
  <c r="H1040" i="7"/>
  <c r="H976" i="7"/>
  <c r="H1104" i="7"/>
  <c r="B1042" i="7"/>
  <c r="B978" i="7"/>
  <c r="B1106" i="7"/>
  <c r="H977" i="7" a="1"/>
  <c r="H1105" i="7" a="1"/>
  <c r="F1041" i="7"/>
  <c r="H1041" i="7" a="1"/>
  <c r="F913" i="7"/>
  <c r="H913" i="7" a="1"/>
  <c r="F977" i="7"/>
  <c r="F1105" i="7"/>
  <c r="H1041" i="7" l="1"/>
  <c r="H977" i="7"/>
  <c r="H1105" i="7"/>
  <c r="H913" i="7"/>
  <c r="B1043" i="7"/>
  <c r="B979" i="7"/>
  <c r="B1107" i="7"/>
  <c r="F978" i="7"/>
  <c r="H1106" i="7" a="1"/>
  <c r="F1106" i="7"/>
  <c r="F1042" i="7"/>
  <c r="H978" i="7" a="1"/>
  <c r="H1042" i="7" a="1"/>
  <c r="H978" i="7" l="1"/>
  <c r="H1106" i="7"/>
  <c r="H1042" i="7"/>
  <c r="B1044" i="7"/>
  <c r="B980" i="7"/>
  <c r="B1108" i="7"/>
  <c r="F979" i="7"/>
  <c r="H1043" i="7" a="1"/>
  <c r="H979" i="7" a="1"/>
  <c r="F1107" i="7"/>
  <c r="F1043" i="7"/>
  <c r="H1107" i="7" a="1"/>
  <c r="H979" i="7" l="1"/>
  <c r="H1107" i="7"/>
  <c r="H1043" i="7"/>
  <c r="B981" i="7"/>
  <c r="B1045" i="7"/>
  <c r="B1109" i="7"/>
  <c r="F1044" i="7"/>
  <c r="H1108" i="7" a="1"/>
  <c r="F980" i="7"/>
  <c r="F1108" i="7"/>
  <c r="H1044" i="7" a="1"/>
  <c r="H980" i="7" a="1"/>
  <c r="H1108" i="7" l="1"/>
  <c r="H1044" i="7"/>
  <c r="H980" i="7"/>
  <c r="B1110" i="7"/>
  <c r="B1046" i="7"/>
  <c r="B982" i="7"/>
  <c r="H981" i="7" a="1"/>
  <c r="F981" i="7"/>
  <c r="F1109" i="7"/>
  <c r="H1109" i="7" a="1"/>
  <c r="F1045" i="7"/>
  <c r="H1045" i="7" a="1"/>
  <c r="H981" i="7" l="1"/>
  <c r="H1045" i="7"/>
  <c r="H1109" i="7"/>
  <c r="B1047" i="7"/>
  <c r="B983" i="7"/>
  <c r="B1111" i="7"/>
  <c r="H982" i="7" a="1"/>
  <c r="F1046" i="7"/>
  <c r="H1110" i="7" a="1"/>
  <c r="F982" i="7"/>
  <c r="F1110" i="7"/>
  <c r="H1046" i="7" a="1"/>
  <c r="H982" i="7" l="1"/>
  <c r="H1046" i="7"/>
  <c r="H1110" i="7"/>
  <c r="B1048" i="7"/>
  <c r="B984" i="7"/>
  <c r="B1112" i="7"/>
  <c r="H1111" i="7" a="1"/>
  <c r="F983" i="7"/>
  <c r="H983" i="7" a="1"/>
  <c r="H1047" i="7" a="1"/>
  <c r="F1111" i="7"/>
  <c r="F1047" i="7"/>
  <c r="H983" i="7" l="1"/>
  <c r="H1111" i="7"/>
  <c r="H1047" i="7"/>
  <c r="B1049" i="7"/>
  <c r="B985" i="7"/>
  <c r="B1113" i="7"/>
  <c r="F984" i="7"/>
  <c r="H984" i="7" a="1"/>
  <c r="F1048" i="7"/>
  <c r="F1112" i="7"/>
  <c r="H1048" i="7" a="1"/>
  <c r="H1112" i="7" a="1"/>
  <c r="H984" i="7" l="1"/>
  <c r="H1112" i="7"/>
  <c r="H1048" i="7"/>
  <c r="B1050" i="7"/>
  <c r="B986" i="7"/>
  <c r="B1114" i="7"/>
  <c r="H985" i="7" a="1"/>
  <c r="H1113" i="7" a="1"/>
  <c r="F985" i="7"/>
  <c r="H1049" i="7" a="1"/>
  <c r="F1049" i="7"/>
  <c r="F1113" i="7"/>
  <c r="H1113" i="7" l="1"/>
  <c r="H1049" i="7"/>
  <c r="H985" i="7"/>
  <c r="B1051" i="7"/>
  <c r="B987" i="7"/>
  <c r="B1115" i="7"/>
  <c r="H986" i="7" a="1"/>
  <c r="F986" i="7"/>
  <c r="H1114" i="7" a="1"/>
  <c r="F1050" i="7"/>
  <c r="H1050" i="7" a="1"/>
  <c r="F1114" i="7"/>
  <c r="H986" i="7" l="1"/>
  <c r="H1050" i="7"/>
  <c r="H1114" i="7"/>
  <c r="B988" i="7"/>
  <c r="B1052" i="7"/>
  <c r="B1116" i="7"/>
  <c r="F987" i="7"/>
  <c r="H1115" i="7" a="1"/>
  <c r="F1115" i="7"/>
  <c r="H987" i="7" a="1"/>
  <c r="H1051" i="7" a="1"/>
  <c r="F1051" i="7"/>
  <c r="H987" i="7" l="1"/>
  <c r="H1115" i="7"/>
  <c r="H1051" i="7"/>
  <c r="B1117" i="7"/>
  <c r="B1053" i="7"/>
  <c r="B989" i="7"/>
  <c r="H1052" i="7" a="1"/>
  <c r="F1116" i="7"/>
  <c r="H1116" i="7" a="1"/>
  <c r="F988" i="7"/>
  <c r="F1052" i="7"/>
  <c r="H988" i="7" a="1"/>
  <c r="H1052" i="7" l="1"/>
  <c r="H1116" i="7"/>
  <c r="H988" i="7"/>
  <c r="B1118" i="7"/>
  <c r="B1054" i="7"/>
  <c r="B990" i="7"/>
  <c r="H1053" i="7" a="1"/>
  <c r="F1053" i="7"/>
  <c r="F989" i="7"/>
  <c r="F1117" i="7"/>
  <c r="H989" i="7" a="1"/>
  <c r="H1117" i="7" a="1"/>
  <c r="H1117" i="7" l="1"/>
  <c r="H1053" i="7"/>
  <c r="H989" i="7"/>
  <c r="B1055" i="7"/>
  <c r="B991" i="7"/>
  <c r="B1119" i="7"/>
  <c r="H1118" i="7" a="1"/>
  <c r="F990" i="7"/>
  <c r="F1054" i="7"/>
  <c r="F1118" i="7"/>
  <c r="H1054" i="7" a="1"/>
  <c r="H990" i="7" a="1"/>
  <c r="H1054" i="7" l="1"/>
  <c r="H1118" i="7"/>
  <c r="H990" i="7"/>
  <c r="B1056" i="7"/>
  <c r="B992" i="7"/>
  <c r="B1120" i="7"/>
  <c r="H991" i="7" a="1"/>
  <c r="H1055" i="7" a="1"/>
  <c r="F1055" i="7"/>
  <c r="H1119" i="7" a="1"/>
  <c r="F1119" i="7"/>
  <c r="F991" i="7"/>
  <c r="H991" i="7" l="1"/>
  <c r="H1119" i="7"/>
  <c r="H1055" i="7"/>
  <c r="B1057" i="7"/>
  <c r="B993" i="7"/>
  <c r="B1121" i="7"/>
  <c r="F1056" i="7"/>
  <c r="F992" i="7"/>
  <c r="F1120" i="7"/>
  <c r="H992" i="7" a="1"/>
  <c r="H1120" i="7" a="1"/>
  <c r="H1056" i="7" a="1"/>
  <c r="H992" i="7" l="1"/>
  <c r="H1120" i="7"/>
  <c r="H1056" i="7"/>
  <c r="B1058" i="7"/>
  <c r="B994" i="7"/>
  <c r="B1122" i="7"/>
  <c r="H1121" i="7" a="1"/>
  <c r="F1121" i="7"/>
  <c r="F1057" i="7"/>
  <c r="H1057" i="7" a="1"/>
  <c r="F993" i="7"/>
  <c r="H993" i="7" a="1"/>
  <c r="H993" i="7" l="1"/>
  <c r="H1121" i="7"/>
  <c r="H1057" i="7"/>
  <c r="B1059" i="7"/>
  <c r="B995" i="7"/>
  <c r="B1123" i="7"/>
  <c r="B1187" i="7"/>
  <c r="F994" i="7"/>
  <c r="H994" i="7" a="1"/>
  <c r="F1058" i="7"/>
  <c r="H1122" i="7" a="1"/>
  <c r="F1122" i="7"/>
  <c r="H1058" i="7" a="1"/>
  <c r="H994" i="7" l="1"/>
  <c r="H1122" i="7"/>
  <c r="H1058" i="7"/>
  <c r="B1060" i="7"/>
  <c r="B996" i="7"/>
  <c r="B1124" i="7"/>
  <c r="B1188" i="7"/>
  <c r="H1187" i="7" a="1"/>
  <c r="F995" i="7"/>
  <c r="F1123" i="7"/>
  <c r="H1059" i="7" a="1"/>
  <c r="H1123" i="7" a="1"/>
  <c r="F1187" i="7"/>
  <c r="F1059" i="7"/>
  <c r="H995" i="7" a="1"/>
  <c r="H1187" i="7" l="1"/>
  <c r="H995" i="7"/>
  <c r="H1123" i="7"/>
  <c r="H1059" i="7"/>
  <c r="B1061" i="7"/>
  <c r="B997" i="7"/>
  <c r="B1189" i="7"/>
  <c r="B1125" i="7"/>
  <c r="F1124" i="7"/>
  <c r="H1060" i="7" a="1"/>
  <c r="F1060" i="7"/>
  <c r="H1124" i="7" a="1"/>
  <c r="F996" i="7"/>
  <c r="F1188" i="7"/>
  <c r="H1188" i="7" a="1"/>
  <c r="H996" i="7" a="1"/>
  <c r="H1188" i="7" l="1"/>
  <c r="H1060" i="7"/>
  <c r="H996" i="7"/>
  <c r="H1124" i="7"/>
  <c r="B1062" i="7"/>
  <c r="B998" i="7"/>
  <c r="B1126" i="7"/>
  <c r="B1190" i="7"/>
  <c r="F1189" i="7"/>
  <c r="F1125" i="7"/>
  <c r="H1061" i="7" a="1"/>
  <c r="H997" i="7" a="1"/>
  <c r="F997" i="7"/>
  <c r="F1061" i="7"/>
  <c r="H1125" i="7" a="1"/>
  <c r="H1189" i="7" a="1"/>
  <c r="H1125" i="7" l="1"/>
  <c r="H1061" i="7"/>
  <c r="H997" i="7"/>
  <c r="H1189" i="7"/>
  <c r="B1063" i="7"/>
  <c r="B999" i="7"/>
  <c r="B1127" i="7"/>
  <c r="B1191" i="7"/>
  <c r="H1062" i="7" a="1"/>
  <c r="H1126" i="7" a="1"/>
  <c r="H998" i="7" a="1"/>
  <c r="H1190" i="7" a="1"/>
  <c r="F998" i="7"/>
  <c r="F1126" i="7"/>
  <c r="F1062" i="7"/>
  <c r="F1190" i="7"/>
  <c r="H998" i="7" l="1"/>
  <c r="H1126" i="7"/>
  <c r="H1190" i="7"/>
  <c r="H1062" i="7"/>
  <c r="B1064" i="7"/>
  <c r="B1000" i="7"/>
  <c r="B1192" i="7"/>
  <c r="B1128" i="7"/>
  <c r="F1063" i="7"/>
  <c r="H1127" i="7" a="1"/>
  <c r="F1127" i="7"/>
  <c r="F1191" i="7"/>
  <c r="H999" i="7" a="1"/>
  <c r="H1063" i="7" a="1"/>
  <c r="H1191" i="7" a="1"/>
  <c r="F999" i="7"/>
  <c r="H999" i="7" l="1"/>
  <c r="H1127" i="7"/>
  <c r="H1191" i="7"/>
  <c r="H1063" i="7"/>
  <c r="B1129" i="7"/>
  <c r="B1065" i="7"/>
  <c r="B1001" i="7"/>
  <c r="B1193" i="7"/>
  <c r="F1128" i="7"/>
  <c r="H1000" i="7" a="1"/>
  <c r="H1192" i="7" a="1"/>
  <c r="H1128" i="7" a="1"/>
  <c r="F1000" i="7"/>
  <c r="H1064" i="7" a="1"/>
  <c r="F1064" i="7"/>
  <c r="F1192" i="7"/>
  <c r="H1064" i="7" l="1"/>
  <c r="H1128" i="7"/>
  <c r="H1000" i="7"/>
  <c r="H1192" i="7"/>
  <c r="B1130" i="7"/>
  <c r="B1194" i="7"/>
  <c r="B1066" i="7"/>
  <c r="B1002" i="7"/>
  <c r="H1065" i="7" a="1"/>
  <c r="F1001" i="7"/>
  <c r="H1193" i="7" a="1"/>
  <c r="F1065" i="7"/>
  <c r="F1129" i="7"/>
  <c r="F1193" i="7"/>
  <c r="H1129" i="7" a="1"/>
  <c r="H1001" i="7" a="1"/>
  <c r="H1129" i="7" l="1"/>
  <c r="H1001" i="7"/>
  <c r="H1193" i="7"/>
  <c r="H1065" i="7"/>
  <c r="B1195" i="7"/>
  <c r="B1067" i="7"/>
  <c r="B1003" i="7"/>
  <c r="B1131" i="7"/>
  <c r="H1002" i="7" a="1"/>
  <c r="H1066" i="7" a="1"/>
  <c r="F1194" i="7"/>
  <c r="F1130" i="7"/>
  <c r="F1002" i="7"/>
  <c r="H1130" i="7" a="1"/>
  <c r="F1066" i="7"/>
  <c r="H1194" i="7" a="1"/>
  <c r="H1130" i="7" l="1"/>
  <c r="H1002" i="7"/>
  <c r="H1066" i="7"/>
  <c r="H1194" i="7"/>
  <c r="B1004" i="7"/>
  <c r="B1068" i="7"/>
  <c r="B1132" i="7"/>
  <c r="B1196" i="7"/>
  <c r="F1131" i="7"/>
  <c r="F1067" i="7"/>
  <c r="H1067" i="7" a="1"/>
  <c r="H1003" i="7" a="1"/>
  <c r="F1195" i="7"/>
  <c r="F1003" i="7"/>
  <c r="H1195" i="7" a="1"/>
  <c r="H1131" i="7" a="1"/>
  <c r="H1131" i="7" l="1"/>
  <c r="H1067" i="7"/>
  <c r="H1195" i="7"/>
  <c r="H1003" i="7"/>
  <c r="B1133" i="7"/>
  <c r="B1197" i="7"/>
  <c r="B1069" i="7"/>
  <c r="F1004" i="7"/>
  <c r="F1132" i="7"/>
  <c r="F1196" i="7"/>
  <c r="H1004" i="7" a="1"/>
  <c r="H1132" i="7" a="1"/>
  <c r="F1068" i="7"/>
  <c r="H1196" i="7" a="1"/>
  <c r="H1068" i="7" a="1"/>
  <c r="H1132" i="7" l="1"/>
  <c r="H1004" i="7"/>
  <c r="H1068" i="7"/>
  <c r="H1196" i="7"/>
  <c r="B1070" i="7"/>
  <c r="B1134" i="7"/>
  <c r="B1198" i="7"/>
  <c r="H1197" i="7" a="1"/>
  <c r="H1069" i="7" a="1"/>
  <c r="H1133" i="7" a="1"/>
  <c r="F1069" i="7"/>
  <c r="F1197" i="7"/>
  <c r="F1133" i="7"/>
  <c r="H1197" i="7" l="1"/>
  <c r="H1133" i="7"/>
  <c r="H1069" i="7"/>
  <c r="B1071" i="7"/>
  <c r="B1135" i="7"/>
  <c r="B1199" i="7"/>
  <c r="H1134" i="7" a="1"/>
  <c r="F1134" i="7"/>
  <c r="H1198" i="7" a="1"/>
  <c r="H1070" i="7" a="1"/>
  <c r="F1198" i="7"/>
  <c r="F1070" i="7"/>
  <c r="H1070" i="7" l="1"/>
  <c r="H1134" i="7"/>
  <c r="H1198" i="7"/>
  <c r="B1200" i="7"/>
  <c r="B1136" i="7"/>
  <c r="B1072" i="7"/>
  <c r="F1199" i="7"/>
  <c r="H1135" i="7" a="1"/>
  <c r="H1199" i="7" a="1"/>
  <c r="F1071" i="7"/>
  <c r="H1071" i="7" a="1"/>
  <c r="F1135" i="7"/>
  <c r="H1135" i="7" l="1"/>
  <c r="H1071" i="7"/>
  <c r="H1199" i="7"/>
  <c r="B1201" i="7"/>
  <c r="B1137" i="7"/>
  <c r="B1073" i="7"/>
  <c r="F1072" i="7"/>
  <c r="F1136" i="7"/>
  <c r="H1136" i="7" a="1"/>
  <c r="H1200" i="7" a="1"/>
  <c r="H1072" i="7" a="1"/>
  <c r="F1200" i="7"/>
  <c r="H1136" i="7" l="1"/>
  <c r="H1072" i="7"/>
  <c r="H1200" i="7"/>
  <c r="B1138" i="7"/>
  <c r="B1074" i="7"/>
  <c r="B1202" i="7"/>
  <c r="F1137" i="7"/>
  <c r="F1073" i="7"/>
  <c r="H1201" i="7" a="1"/>
  <c r="H1073" i="7" a="1"/>
  <c r="F1201" i="7"/>
  <c r="H1137" i="7" a="1"/>
  <c r="H1137" i="7" l="1"/>
  <c r="H1201" i="7"/>
  <c r="H1073" i="7"/>
  <c r="B1139" i="7"/>
  <c r="B1075" i="7"/>
  <c r="B1203" i="7"/>
  <c r="F1074" i="7"/>
  <c r="F1138" i="7"/>
  <c r="H1202" i="7" a="1"/>
  <c r="H1138" i="7" a="1"/>
  <c r="H1074" i="7" a="1"/>
  <c r="F1202" i="7"/>
  <c r="H1202" i="7" l="1"/>
  <c r="H1074" i="7"/>
  <c r="H1138" i="7"/>
  <c r="B1204" i="7"/>
  <c r="B1140" i="7"/>
  <c r="B1076" i="7"/>
  <c r="H1075" i="7" a="1"/>
  <c r="F1139" i="7"/>
  <c r="F1075" i="7"/>
  <c r="H1203" i="7" a="1"/>
  <c r="F1203" i="7"/>
  <c r="H1139" i="7" a="1"/>
  <c r="H1203" i="7" l="1"/>
  <c r="H1139" i="7"/>
  <c r="H1075" i="7"/>
  <c r="B1205" i="7"/>
  <c r="B1141" i="7"/>
  <c r="B1077" i="7"/>
  <c r="H1204" i="7" a="1"/>
  <c r="F1140" i="7"/>
  <c r="F1076" i="7"/>
  <c r="F1204" i="7"/>
  <c r="H1076" i="7" a="1"/>
  <c r="H1140" i="7" a="1"/>
  <c r="H1204" i="7" l="1"/>
  <c r="H1076" i="7"/>
  <c r="H1140" i="7"/>
  <c r="B1078" i="7"/>
  <c r="B1142" i="7"/>
  <c r="B1206" i="7"/>
  <c r="H1205" i="7" a="1"/>
  <c r="H1141" i="7" a="1"/>
  <c r="F1205" i="7"/>
  <c r="F1141" i="7"/>
  <c r="H1077" i="7" a="1"/>
  <c r="F1077" i="7"/>
  <c r="H1077" i="7" l="1"/>
  <c r="H1141" i="7"/>
  <c r="H1205" i="7"/>
  <c r="B1207" i="7"/>
  <c r="B1143" i="7"/>
  <c r="B1079" i="7"/>
  <c r="F1206" i="7"/>
  <c r="H1142" i="7" a="1"/>
  <c r="H1078" i="7" a="1"/>
  <c r="H1206" i="7" a="1"/>
  <c r="F1078" i="7"/>
  <c r="F1142" i="7"/>
  <c r="H1206" i="7" l="1"/>
  <c r="H1142" i="7"/>
  <c r="H1078" i="7"/>
  <c r="B1144" i="7"/>
  <c r="B1080" i="7"/>
  <c r="B1208" i="7"/>
  <c r="F1079" i="7"/>
  <c r="F1207" i="7"/>
  <c r="H1079" i="7" a="1"/>
  <c r="F1143" i="7"/>
  <c r="H1207" i="7" a="1"/>
  <c r="H1143" i="7" a="1"/>
  <c r="H1079" i="7" l="1"/>
  <c r="H1143" i="7"/>
  <c r="H1207" i="7"/>
  <c r="B1081" i="7"/>
  <c r="B1145" i="7"/>
  <c r="B1209" i="7"/>
  <c r="F1208" i="7"/>
  <c r="F1080" i="7"/>
  <c r="H1144" i="7" a="1"/>
  <c r="F1144" i="7"/>
  <c r="H1208" i="7" a="1"/>
  <c r="H1080" i="7" a="1"/>
  <c r="H1080" i="7" l="1"/>
  <c r="H1144" i="7"/>
  <c r="H1208" i="7"/>
  <c r="B1210" i="7"/>
  <c r="B1082" i="7"/>
  <c r="B1146" i="7"/>
  <c r="H1145" i="7" a="1"/>
  <c r="F1145" i="7"/>
  <c r="H1081" i="7" a="1"/>
  <c r="F1209" i="7"/>
  <c r="H1209" i="7" a="1"/>
  <c r="F1081" i="7"/>
  <c r="H1209" i="7" l="1"/>
  <c r="H1145" i="7"/>
  <c r="H1081" i="7"/>
  <c r="B1147" i="7"/>
  <c r="B1083" i="7"/>
  <c r="B1211" i="7"/>
  <c r="H1082" i="7" a="1"/>
  <c r="F1210" i="7"/>
  <c r="F1146" i="7"/>
  <c r="F1082" i="7"/>
  <c r="H1146" i="7" a="1"/>
  <c r="H1210" i="7" a="1"/>
  <c r="H1146" i="7" l="1"/>
  <c r="H1082" i="7"/>
  <c r="H1210" i="7"/>
  <c r="B1212" i="7"/>
  <c r="B1148" i="7"/>
  <c r="B1084" i="7"/>
  <c r="H1147" i="7" a="1"/>
  <c r="H1211" i="7" a="1"/>
  <c r="F1211" i="7"/>
  <c r="F1147" i="7"/>
  <c r="H1083" i="7" a="1"/>
  <c r="F1083" i="7"/>
  <c r="H1211" i="7" l="1"/>
  <c r="H1083" i="7"/>
  <c r="H1147" i="7"/>
  <c r="B1149" i="7"/>
  <c r="B1085" i="7"/>
  <c r="B1213" i="7"/>
  <c r="F1148" i="7"/>
  <c r="H1212" i="7" a="1"/>
  <c r="F1212" i="7"/>
  <c r="H1084" i="7" a="1"/>
  <c r="H1148" i="7" a="1"/>
  <c r="F1084" i="7"/>
  <c r="H1212" i="7" l="1"/>
  <c r="H1148" i="7"/>
  <c r="H1084" i="7"/>
  <c r="B1086" i="7"/>
  <c r="B1150" i="7"/>
  <c r="B1214" i="7"/>
  <c r="B1278" i="7"/>
  <c r="F1213" i="7"/>
  <c r="H1149" i="7" a="1"/>
  <c r="H1213" i="7" a="1"/>
  <c r="F1149" i="7"/>
  <c r="F1085" i="7"/>
  <c r="H1085" i="7" a="1"/>
  <c r="H1213" i="7" l="1"/>
  <c r="H1085" i="7"/>
  <c r="H1149" i="7"/>
  <c r="B1215" i="7"/>
  <c r="B1087" i="7"/>
  <c r="B1151" i="7"/>
  <c r="B1279" i="7"/>
  <c r="H1278" i="7" a="1"/>
  <c r="H1086" i="7" a="1"/>
  <c r="H1214" i="7" a="1"/>
  <c r="F1214" i="7"/>
  <c r="H1150" i="7" a="1"/>
  <c r="F1086" i="7"/>
  <c r="F1150" i="7"/>
  <c r="F1278" i="7"/>
  <c r="H1214" i="7" l="1"/>
  <c r="H1150" i="7"/>
  <c r="H1278" i="7"/>
  <c r="H1086" i="7"/>
  <c r="B1216" i="7"/>
  <c r="B1280" i="7"/>
  <c r="B1152" i="7"/>
  <c r="B1088" i="7"/>
  <c r="F1215" i="7"/>
  <c r="H1151" i="7" a="1"/>
  <c r="F1279" i="7"/>
  <c r="H1215" i="7" a="1"/>
  <c r="H1279" i="7" a="1"/>
  <c r="H1087" i="7" a="1"/>
  <c r="F1151" i="7"/>
  <c r="F1087" i="7"/>
  <c r="H1279" i="7" l="1"/>
  <c r="H1151" i="7"/>
  <c r="H1087" i="7"/>
  <c r="H1215" i="7"/>
  <c r="B1153" i="7"/>
  <c r="B1089" i="7"/>
  <c r="B1281" i="7"/>
  <c r="B1217" i="7"/>
  <c r="F1088" i="7"/>
  <c r="H1216" i="7" a="1"/>
  <c r="H1280" i="7" a="1"/>
  <c r="F1152" i="7"/>
  <c r="F1216" i="7"/>
  <c r="H1088" i="7" a="1"/>
  <c r="H1152" i="7" a="1"/>
  <c r="F1280" i="7"/>
  <c r="H1152" i="7" l="1"/>
  <c r="H1216" i="7"/>
  <c r="H1088" i="7"/>
  <c r="H1280" i="7"/>
  <c r="B1154" i="7"/>
  <c r="B1090" i="7"/>
  <c r="B1218" i="7"/>
  <c r="B1282" i="7"/>
  <c r="H1153" i="7" a="1"/>
  <c r="F1153" i="7"/>
  <c r="H1089" i="7" a="1"/>
  <c r="F1089" i="7"/>
  <c r="H1217" i="7" a="1"/>
  <c r="F1281" i="7"/>
  <c r="H1281" i="7" a="1"/>
  <c r="F1217" i="7"/>
  <c r="H1089" i="7" l="1"/>
  <c r="H1217" i="7"/>
  <c r="H1281" i="7"/>
  <c r="H1153" i="7"/>
  <c r="B1155" i="7"/>
  <c r="B1091" i="7"/>
  <c r="B1219" i="7"/>
  <c r="B1283" i="7"/>
  <c r="F1154" i="7"/>
  <c r="H1282" i="7" a="1"/>
  <c r="F1282" i="7"/>
  <c r="F1218" i="7"/>
  <c r="H1154" i="7" a="1"/>
  <c r="F1090" i="7"/>
  <c r="H1218" i="7" a="1"/>
  <c r="H1090" i="7" a="1"/>
  <c r="H1090" i="7" l="1"/>
  <c r="H1282" i="7"/>
  <c r="H1218" i="7"/>
  <c r="H1154" i="7"/>
  <c r="B1156" i="7"/>
  <c r="B1092" i="7"/>
  <c r="B1284" i="7"/>
  <c r="B1220" i="7"/>
  <c r="F1283" i="7"/>
  <c r="F1219" i="7"/>
  <c r="F1155" i="7"/>
  <c r="H1283" i="7" a="1"/>
  <c r="F1091" i="7"/>
  <c r="H1219" i="7" a="1"/>
  <c r="H1155" i="7" a="1"/>
  <c r="H1091" i="7" a="1"/>
  <c r="H1155" i="7" l="1"/>
  <c r="H1219" i="7"/>
  <c r="H1283" i="7"/>
  <c r="H1091" i="7"/>
  <c r="B1285" i="7"/>
  <c r="B1221" i="7"/>
  <c r="B1157" i="7"/>
  <c r="B1093" i="7"/>
  <c r="H1220" i="7" a="1"/>
  <c r="F1220" i="7"/>
  <c r="F1156" i="7"/>
  <c r="H1092" i="7" a="1"/>
  <c r="H1284" i="7" a="1"/>
  <c r="F1092" i="7"/>
  <c r="F1284" i="7"/>
  <c r="H1156" i="7" a="1"/>
  <c r="H1284" i="7" l="1"/>
  <c r="H1156" i="7"/>
  <c r="H1092" i="7"/>
  <c r="H1220" i="7"/>
  <c r="B1094" i="7"/>
  <c r="B1158" i="7"/>
  <c r="B1222" i="7"/>
  <c r="B1286" i="7"/>
  <c r="H1285" i="7" a="1"/>
  <c r="F1285" i="7"/>
  <c r="H1093" i="7" a="1"/>
  <c r="F1157" i="7"/>
  <c r="F1221" i="7"/>
  <c r="H1221" i="7" a="1"/>
  <c r="H1157" i="7" a="1"/>
  <c r="F1093" i="7"/>
  <c r="H1093" i="7" l="1"/>
  <c r="H1157" i="7"/>
  <c r="H1285" i="7"/>
  <c r="H1221" i="7"/>
  <c r="B1223" i="7"/>
  <c r="B1287" i="7"/>
  <c r="B1159" i="7"/>
  <c r="B1095" i="7"/>
  <c r="H1158" i="7" a="1"/>
  <c r="F1286" i="7"/>
  <c r="H1094" i="7" a="1"/>
  <c r="F1222" i="7"/>
  <c r="F1094" i="7"/>
  <c r="H1286" i="7" a="1"/>
  <c r="F1158" i="7"/>
  <c r="H1222" i="7" a="1"/>
  <c r="H1222" i="7" l="1"/>
  <c r="H1286" i="7"/>
  <c r="H1094" i="7"/>
  <c r="H1158" i="7"/>
  <c r="B1160" i="7"/>
  <c r="B1224" i="7"/>
  <c r="B1288" i="7"/>
  <c r="H1223" i="7" a="1"/>
  <c r="F1223" i="7"/>
  <c r="F1095" i="7"/>
  <c r="H1159" i="7" a="1"/>
  <c r="F1159" i="7"/>
  <c r="H1287" i="7" a="1"/>
  <c r="H1095" i="7" a="1"/>
  <c r="F1287" i="7"/>
  <c r="H1223" i="7" l="1"/>
  <c r="H1287" i="7"/>
  <c r="H1159" i="7"/>
  <c r="H1095" i="7"/>
  <c r="B1289" i="7"/>
  <c r="B1225" i="7"/>
  <c r="B1161" i="7"/>
  <c r="F1224" i="7"/>
  <c r="F1288" i="7"/>
  <c r="H1288" i="7" a="1"/>
  <c r="F1160" i="7"/>
  <c r="H1160" i="7" a="1"/>
  <c r="H1224" i="7" a="1"/>
  <c r="H1224" i="7" l="1"/>
  <c r="H1160" i="7"/>
  <c r="H1288" i="7"/>
  <c r="B1226" i="7"/>
  <c r="B1162" i="7"/>
  <c r="B1290" i="7"/>
  <c r="H1161" i="7" a="1"/>
  <c r="H1289" i="7" a="1"/>
  <c r="H1225" i="7" a="1"/>
  <c r="F1225" i="7"/>
  <c r="F1289" i="7"/>
  <c r="F1161" i="7"/>
  <c r="H1225" i="7" l="1"/>
  <c r="H1161" i="7"/>
  <c r="H1289" i="7"/>
  <c r="B1227" i="7"/>
  <c r="B1163" i="7"/>
  <c r="B1291" i="7"/>
  <c r="F1290" i="7"/>
  <c r="H1226" i="7" a="1"/>
  <c r="F1162" i="7"/>
  <c r="H1162" i="7" a="1"/>
  <c r="F1226" i="7"/>
  <c r="H1290" i="7" a="1"/>
  <c r="H1226" i="7" l="1"/>
  <c r="H1162" i="7"/>
  <c r="H1290" i="7"/>
  <c r="B1228" i="7"/>
  <c r="B1164" i="7"/>
  <c r="B1292" i="7"/>
  <c r="F1227" i="7"/>
  <c r="H1291" i="7" a="1"/>
  <c r="F1291" i="7"/>
  <c r="F1163" i="7"/>
  <c r="H1163" i="7" a="1"/>
  <c r="H1227" i="7" a="1"/>
  <c r="H1291" i="7" l="1"/>
  <c r="H1227" i="7"/>
  <c r="H1163" i="7"/>
  <c r="B1293" i="7"/>
  <c r="B1229" i="7"/>
  <c r="B1165" i="7"/>
  <c r="F1228" i="7"/>
  <c r="F1164" i="7"/>
  <c r="F1292" i="7"/>
  <c r="H1292" i="7" a="1"/>
  <c r="H1164" i="7" a="1"/>
  <c r="H1228" i="7" a="1"/>
  <c r="H1292" i="7" l="1"/>
  <c r="H1228" i="7"/>
  <c r="H1164" i="7"/>
  <c r="B1294" i="7"/>
  <c r="B1230" i="7"/>
  <c r="B1166" i="7"/>
  <c r="F1165" i="7"/>
  <c r="F1293" i="7"/>
  <c r="F1229" i="7"/>
  <c r="H1293" i="7" a="1"/>
  <c r="H1165" i="7" a="1"/>
  <c r="H1229" i="7" a="1"/>
  <c r="H1229" i="7" l="1"/>
  <c r="H1165" i="7"/>
  <c r="H1293" i="7"/>
  <c r="B1231" i="7"/>
  <c r="B1167" i="7"/>
  <c r="B1295" i="7"/>
  <c r="F1166" i="7"/>
  <c r="H1230" i="7" a="1"/>
  <c r="F1294" i="7"/>
  <c r="F1230" i="7"/>
  <c r="H1294" i="7" a="1"/>
  <c r="H1166" i="7" a="1"/>
  <c r="H1230" i="7" l="1"/>
  <c r="H1294" i="7"/>
  <c r="H1166" i="7"/>
  <c r="B1232" i="7"/>
  <c r="B1168" i="7"/>
  <c r="B1296" i="7"/>
  <c r="F1295" i="7"/>
  <c r="H1295" i="7" a="1"/>
  <c r="H1167" i="7" a="1"/>
  <c r="H1231" i="7" a="1"/>
  <c r="F1167" i="7"/>
  <c r="F1231" i="7"/>
  <c r="H1295" i="7" l="1"/>
  <c r="H1167" i="7"/>
  <c r="H1231" i="7"/>
  <c r="B1233" i="7"/>
  <c r="B1169" i="7"/>
  <c r="B1297" i="7"/>
  <c r="F1232" i="7"/>
  <c r="F1168" i="7"/>
  <c r="F1296" i="7"/>
  <c r="H1232" i="7" a="1"/>
  <c r="H1168" i="7" a="1"/>
  <c r="H1296" i="7" a="1"/>
  <c r="H1232" i="7" l="1"/>
  <c r="H1296" i="7"/>
  <c r="H1168" i="7"/>
  <c r="B1298" i="7"/>
  <c r="B1234" i="7"/>
  <c r="B1170" i="7"/>
  <c r="F1297" i="7"/>
  <c r="H1169" i="7" a="1"/>
  <c r="F1169" i="7"/>
  <c r="H1233" i="7" a="1"/>
  <c r="F1233" i="7"/>
  <c r="H1297" i="7" a="1"/>
  <c r="H1233" i="7" l="1"/>
  <c r="H1169" i="7"/>
  <c r="H1297" i="7"/>
  <c r="B1299" i="7"/>
  <c r="B1235" i="7"/>
  <c r="B1171" i="7"/>
  <c r="F1298" i="7"/>
  <c r="H1170" i="7" a="1"/>
  <c r="F1170" i="7"/>
  <c r="H1298" i="7" a="1"/>
  <c r="F1234" i="7"/>
  <c r="H1234" i="7" a="1"/>
  <c r="H1234" i="7" l="1"/>
  <c r="H1170" i="7"/>
  <c r="H1298" i="7"/>
  <c r="B1236" i="7"/>
  <c r="B1172" i="7"/>
  <c r="B1300" i="7"/>
  <c r="F1299" i="7"/>
  <c r="F1235" i="7"/>
  <c r="H1235" i="7" a="1"/>
  <c r="H1299" i="7" a="1"/>
  <c r="H1171" i="7" a="1"/>
  <c r="F1171" i="7"/>
  <c r="H1235" i="7" l="1"/>
  <c r="H1171" i="7"/>
  <c r="H1299" i="7"/>
  <c r="B1237" i="7"/>
  <c r="B1173" i="7"/>
  <c r="B1301" i="7"/>
  <c r="F1236" i="7"/>
  <c r="F1172" i="7"/>
  <c r="H1172" i="7" a="1"/>
  <c r="F1300" i="7"/>
  <c r="H1300" i="7" a="1"/>
  <c r="H1236" i="7" a="1"/>
  <c r="H1236" i="7" l="1"/>
  <c r="H1300" i="7"/>
  <c r="H1172" i="7"/>
  <c r="B1238" i="7"/>
  <c r="B1174" i="7"/>
  <c r="B1302" i="7"/>
  <c r="F1237" i="7"/>
  <c r="F1173" i="7"/>
  <c r="H1237" i="7" a="1"/>
  <c r="H1173" i="7" a="1"/>
  <c r="F1301" i="7"/>
  <c r="H1301" i="7" a="1"/>
  <c r="H1301" i="7" l="1"/>
  <c r="H1237" i="7"/>
  <c r="H1173" i="7"/>
  <c r="B1239" i="7"/>
  <c r="B1175" i="7"/>
  <c r="B1303" i="7"/>
  <c r="F1174" i="7"/>
  <c r="H1174" i="7" a="1"/>
  <c r="F1302" i="7"/>
  <c r="F1238" i="7"/>
  <c r="H1302" i="7" a="1"/>
  <c r="H1238" i="7" a="1"/>
  <c r="H1174" i="7" l="1"/>
  <c r="H1302" i="7"/>
  <c r="H1238" i="7"/>
  <c r="B1240" i="7"/>
  <c r="B1176" i="7"/>
  <c r="B1304" i="7"/>
  <c r="F1303" i="7"/>
  <c r="H1303" i="7" a="1"/>
  <c r="F1239" i="7"/>
  <c r="H1239" i="7" a="1"/>
  <c r="H1175" i="7" a="1"/>
  <c r="F1175" i="7"/>
  <c r="H1175" i="7" l="1"/>
  <c r="H1239" i="7"/>
  <c r="H1303" i="7"/>
  <c r="B1369" i="7"/>
  <c r="B1177" i="7"/>
  <c r="B1241" i="7"/>
  <c r="B1305" i="7"/>
  <c r="H1240" i="7" a="1"/>
  <c r="H1304" i="7" a="1"/>
  <c r="F1304" i="7"/>
  <c r="F1176" i="7"/>
  <c r="F1240" i="7"/>
  <c r="H1176" i="7" a="1"/>
  <c r="H1240" i="7" l="1"/>
  <c r="H1304" i="7"/>
  <c r="H1176" i="7"/>
  <c r="B1242" i="7"/>
  <c r="B1178" i="7"/>
  <c r="B1370" i="7"/>
  <c r="B1306" i="7"/>
  <c r="H1305" i="7" a="1"/>
  <c r="H1241" i="7" a="1"/>
  <c r="H1177" i="7" a="1"/>
  <c r="H1369" i="7" a="1"/>
  <c r="F1369" i="7"/>
  <c r="F1241" i="7"/>
  <c r="F1177" i="7"/>
  <c r="F1305" i="7"/>
  <c r="H1305" i="7" l="1"/>
  <c r="H1177" i="7"/>
  <c r="H1241" i="7"/>
  <c r="H1369" i="7"/>
  <c r="B1243" i="7"/>
  <c r="B1179" i="7"/>
  <c r="B1371" i="7"/>
  <c r="B1307" i="7"/>
  <c r="H1306" i="7" a="1"/>
  <c r="F1242" i="7"/>
  <c r="F1370" i="7"/>
  <c r="H1370" i="7" a="1"/>
  <c r="F1178" i="7"/>
  <c r="H1242" i="7" a="1"/>
  <c r="H1178" i="7" a="1"/>
  <c r="F1306" i="7"/>
  <c r="H1178" i="7" l="1"/>
  <c r="H1242" i="7"/>
  <c r="H1370" i="7"/>
  <c r="H1306" i="7"/>
  <c r="B1372" i="7"/>
  <c r="B1244" i="7"/>
  <c r="B1180" i="7"/>
  <c r="B1308" i="7"/>
  <c r="H1179" i="7" a="1"/>
  <c r="H1307" i="7" a="1"/>
  <c r="F1371" i="7"/>
  <c r="F1307" i="7"/>
  <c r="H1243" i="7" a="1"/>
  <c r="F1243" i="7"/>
  <c r="F1179" i="7"/>
  <c r="H1371" i="7" a="1"/>
  <c r="H1371" i="7" l="1"/>
  <c r="H1243" i="7"/>
  <c r="H1307" i="7"/>
  <c r="H1179" i="7"/>
  <c r="B1373" i="7"/>
  <c r="B1245" i="7"/>
  <c r="B1181" i="7"/>
  <c r="B1309" i="7"/>
  <c r="H1372" i="7" a="1"/>
  <c r="H1308" i="7" a="1"/>
  <c r="F1244" i="7"/>
  <c r="F1372" i="7"/>
  <c r="H1180" i="7" a="1"/>
  <c r="F1308" i="7"/>
  <c r="H1244" i="7" a="1"/>
  <c r="F1180" i="7"/>
  <c r="H1244" i="7" l="1"/>
  <c r="H1180" i="7"/>
  <c r="H1308" i="7"/>
  <c r="H1372" i="7"/>
  <c r="B1182" i="7"/>
  <c r="B1246" i="7"/>
  <c r="B1374" i="7"/>
  <c r="B1310" i="7"/>
  <c r="F1373" i="7"/>
  <c r="F1245" i="7"/>
  <c r="H1181" i="7" a="1"/>
  <c r="F1309" i="7"/>
  <c r="F1181" i="7"/>
  <c r="H1373" i="7" a="1"/>
  <c r="H1309" i="7" a="1"/>
  <c r="H1245" i="7" a="1"/>
  <c r="H1373" i="7" l="1"/>
  <c r="H1309" i="7"/>
  <c r="H1245" i="7"/>
  <c r="H1181" i="7"/>
  <c r="B1375" i="7"/>
  <c r="B1247" i="7"/>
  <c r="B1183" i="7"/>
  <c r="B1311" i="7"/>
  <c r="F1182" i="7"/>
  <c r="F1310" i="7"/>
  <c r="H1246" i="7" a="1"/>
  <c r="F1246" i="7"/>
  <c r="F1374" i="7"/>
  <c r="H1374" i="7" a="1"/>
  <c r="H1182" i="7" a="1"/>
  <c r="H1310" i="7" a="1"/>
  <c r="H1374" i="7" l="1"/>
  <c r="H1310" i="7"/>
  <c r="H1182" i="7"/>
  <c r="H1246" i="7"/>
  <c r="B1312" i="7"/>
  <c r="B1376" i="7"/>
  <c r="B1248" i="7"/>
  <c r="B1184" i="7"/>
  <c r="F1311" i="7"/>
  <c r="F1375" i="7"/>
  <c r="F1183" i="7"/>
  <c r="H1375" i="7" a="1"/>
  <c r="H1183" i="7" a="1"/>
  <c r="H1247" i="7" a="1"/>
  <c r="F1247" i="7"/>
  <c r="H1311" i="7" a="1"/>
  <c r="H1183" i="7" l="1"/>
  <c r="H1375" i="7"/>
  <c r="H1311" i="7"/>
  <c r="H1247" i="7"/>
  <c r="B1313" i="7"/>
  <c r="B1249" i="7"/>
  <c r="B1185" i="7"/>
  <c r="B1377" i="7"/>
  <c r="H1248" i="7" a="1"/>
  <c r="F1248" i="7"/>
  <c r="F1312" i="7"/>
  <c r="H1184" i="7" a="1"/>
  <c r="F1184" i="7"/>
  <c r="F1376" i="7"/>
  <c r="H1376" i="7" a="1"/>
  <c r="H1312" i="7" a="1"/>
  <c r="H1312" i="7" l="1"/>
  <c r="H1376" i="7"/>
  <c r="H1184" i="7"/>
  <c r="H1248" i="7"/>
  <c r="B1378" i="7"/>
  <c r="B1250" i="7"/>
  <c r="B1186" i="7"/>
  <c r="B1314" i="7"/>
  <c r="H1313" i="7" a="1"/>
  <c r="H1249" i="7" a="1"/>
  <c r="H1377" i="7" a="1"/>
  <c r="H1185" i="7" a="1"/>
  <c r="F1377" i="7"/>
  <c r="F1313" i="7"/>
  <c r="F1249" i="7"/>
  <c r="F1185" i="7"/>
  <c r="H1377" i="7" l="1"/>
  <c r="H1249" i="7"/>
  <c r="H1185" i="7"/>
  <c r="H1313" i="7"/>
  <c r="B1379" i="7"/>
  <c r="B1251" i="7"/>
  <c r="B1315" i="7"/>
  <c r="H1186" i="7" a="1"/>
  <c r="F1314" i="7"/>
  <c r="F1378" i="7"/>
  <c r="H1314" i="7" a="1"/>
  <c r="H1250" i="7" a="1"/>
  <c r="F1250" i="7"/>
  <c r="F1186" i="7"/>
  <c r="H1378" i="7" a="1"/>
  <c r="H1250" i="7" l="1"/>
  <c r="H1378" i="7"/>
  <c r="H1314" i="7"/>
  <c r="H1186" i="7"/>
  <c r="B1316" i="7"/>
  <c r="B1252" i="7"/>
  <c r="B1380" i="7"/>
  <c r="F1251" i="7"/>
  <c r="H1379" i="7" a="1"/>
  <c r="F1315" i="7"/>
  <c r="H1315" i="7" a="1"/>
  <c r="H1251" i="7" a="1"/>
  <c r="F1379" i="7"/>
  <c r="H1251" i="7" l="1"/>
  <c r="H1379" i="7"/>
  <c r="H1315" i="7"/>
  <c r="B1381" i="7"/>
  <c r="B1317" i="7"/>
  <c r="B1253" i="7"/>
  <c r="H1252" i="7" a="1"/>
  <c r="F1380" i="7"/>
  <c r="H1380" i="7" a="1"/>
  <c r="F1316" i="7"/>
  <c r="H1316" i="7" a="1"/>
  <c r="F1252" i="7"/>
  <c r="H1380" i="7" l="1"/>
  <c r="H1316" i="7"/>
  <c r="H1252" i="7"/>
  <c r="B1382" i="7"/>
  <c r="B1318" i="7"/>
  <c r="B1254" i="7"/>
  <c r="H1317" i="7" a="1"/>
  <c r="F1317" i="7"/>
  <c r="H1381" i="7" a="1"/>
  <c r="F1381" i="7"/>
  <c r="H1253" i="7" a="1"/>
  <c r="F1253" i="7"/>
  <c r="H1381" i="7" l="1"/>
  <c r="H1253" i="7"/>
  <c r="H1317" i="7"/>
  <c r="B1319" i="7"/>
  <c r="B1255" i="7"/>
  <c r="B1383" i="7"/>
  <c r="F1254" i="7"/>
  <c r="F1318" i="7"/>
  <c r="F1382" i="7"/>
  <c r="H1254" i="7" a="1"/>
  <c r="H1318" i="7" a="1"/>
  <c r="H1382" i="7" a="1"/>
  <c r="H1382" i="7" l="1"/>
  <c r="H1318" i="7"/>
  <c r="H1254" i="7"/>
  <c r="B1384" i="7"/>
  <c r="B1320" i="7"/>
  <c r="B1256" i="7"/>
  <c r="H1319" i="7" a="1"/>
  <c r="F1319" i="7"/>
  <c r="H1255" i="7" a="1"/>
  <c r="F1383" i="7"/>
  <c r="H1383" i="7" a="1"/>
  <c r="F1255" i="7"/>
  <c r="H1319" i="7" l="1"/>
  <c r="H1383" i="7"/>
  <c r="H1255" i="7"/>
  <c r="B1385" i="7"/>
  <c r="B1321" i="7"/>
  <c r="B1257" i="7"/>
  <c r="F1320" i="7"/>
  <c r="F1256" i="7"/>
  <c r="H1256" i="7" a="1"/>
  <c r="F1384" i="7"/>
  <c r="H1384" i="7" a="1"/>
  <c r="H1320" i="7" a="1"/>
  <c r="H1384" i="7" l="1"/>
  <c r="H1320" i="7"/>
  <c r="H1256" i="7"/>
  <c r="B1322" i="7"/>
  <c r="B1258" i="7"/>
  <c r="B1386" i="7"/>
  <c r="H1385" i="7" a="1"/>
  <c r="H1257" i="7" a="1"/>
  <c r="F1321" i="7"/>
  <c r="H1321" i="7" a="1"/>
  <c r="F1385" i="7"/>
  <c r="F1257" i="7"/>
  <c r="H1385" i="7" l="1"/>
  <c r="H1321" i="7"/>
  <c r="H1257" i="7"/>
  <c r="B1323" i="7"/>
  <c r="B1259" i="7"/>
  <c r="B1387" i="7"/>
  <c r="H1258" i="7" a="1"/>
  <c r="F1322" i="7"/>
  <c r="F1386" i="7"/>
  <c r="H1386" i="7" a="1"/>
  <c r="F1258" i="7"/>
  <c r="H1322" i="7" a="1"/>
  <c r="H1258" i="7" l="1"/>
  <c r="H1322" i="7"/>
  <c r="H1386" i="7"/>
  <c r="B1388" i="7"/>
  <c r="B1324" i="7"/>
  <c r="B1260" i="7"/>
  <c r="F1323" i="7"/>
  <c r="H1259" i="7" a="1"/>
  <c r="F1259" i="7"/>
  <c r="H1387" i="7" a="1"/>
  <c r="F1387" i="7"/>
  <c r="H1323" i="7" a="1"/>
  <c r="H1323" i="7" l="1"/>
  <c r="H1387" i="7"/>
  <c r="H1259" i="7"/>
  <c r="B1325" i="7"/>
  <c r="B1261" i="7"/>
  <c r="B1389" i="7"/>
  <c r="H1324" i="7" a="1"/>
  <c r="F1260" i="7"/>
  <c r="F1388" i="7"/>
  <c r="F1324" i="7"/>
  <c r="H1388" i="7" a="1"/>
  <c r="H1260" i="7" a="1"/>
  <c r="H1388" i="7" l="1"/>
  <c r="H1324" i="7"/>
  <c r="H1260" i="7"/>
  <c r="B1390" i="7"/>
  <c r="B1326" i="7"/>
  <c r="B1262" i="7"/>
  <c r="H1325" i="7" a="1"/>
  <c r="H1389" i="7" a="1"/>
  <c r="F1389" i="7"/>
  <c r="F1261" i="7"/>
  <c r="H1261" i="7" a="1"/>
  <c r="F1325" i="7"/>
  <c r="H1389" i="7" l="1"/>
  <c r="H1261" i="7"/>
  <c r="H1325" i="7"/>
  <c r="B1327" i="7"/>
  <c r="B1263" i="7"/>
  <c r="B1391" i="7"/>
  <c r="H1390" i="7" a="1"/>
  <c r="F1326" i="7"/>
  <c r="H1262" i="7" a="1"/>
  <c r="H1326" i="7" a="1"/>
  <c r="F1262" i="7"/>
  <c r="F1390" i="7"/>
  <c r="H1262" i="7" l="1"/>
  <c r="H1326" i="7"/>
  <c r="H1390" i="7"/>
  <c r="B1392" i="7"/>
  <c r="B1328" i="7"/>
  <c r="B1264" i="7"/>
  <c r="H1327" i="7" a="1"/>
  <c r="H1263" i="7" a="1"/>
  <c r="H1391" i="7" a="1"/>
  <c r="F1263" i="7"/>
  <c r="F1391" i="7"/>
  <c r="F1327" i="7"/>
  <c r="H1327" i="7" l="1"/>
  <c r="H1391" i="7"/>
  <c r="H1263" i="7"/>
  <c r="B1329" i="7"/>
  <c r="B1265" i="7"/>
  <c r="B1393" i="7"/>
  <c r="F1392" i="7"/>
  <c r="H1392" i="7" a="1"/>
  <c r="H1264" i="7" a="1"/>
  <c r="F1328" i="7"/>
  <c r="H1328" i="7" a="1"/>
  <c r="F1264" i="7"/>
  <c r="H1264" i="7" l="1"/>
  <c r="H1392" i="7"/>
  <c r="H1328" i="7"/>
  <c r="B1330" i="7"/>
  <c r="B1266" i="7"/>
  <c r="B1394" i="7"/>
  <c r="F1393" i="7"/>
  <c r="H1329" i="7" a="1"/>
  <c r="F1329" i="7"/>
  <c r="H1393" i="7" a="1"/>
  <c r="F1265" i="7"/>
  <c r="H1265" i="7" a="1"/>
  <c r="H1393" i="7" l="1"/>
  <c r="H1329" i="7"/>
  <c r="H1265" i="7"/>
  <c r="B1331" i="7"/>
  <c r="B1267" i="7"/>
  <c r="B1395" i="7"/>
  <c r="H1266" i="7" a="1"/>
  <c r="F1330" i="7"/>
  <c r="H1394" i="7" a="1"/>
  <c r="H1330" i="7" a="1"/>
  <c r="F1266" i="7"/>
  <c r="F1394" i="7"/>
  <c r="H1394" i="7" l="1"/>
  <c r="H1266" i="7"/>
  <c r="H1330" i="7"/>
  <c r="B1332" i="7"/>
  <c r="B1268" i="7"/>
  <c r="B1396" i="7"/>
  <c r="B1460" i="7"/>
  <c r="H1267" i="7" a="1"/>
  <c r="F1267" i="7"/>
  <c r="H1395" i="7" a="1"/>
  <c r="F1331" i="7"/>
  <c r="H1331" i="7" a="1"/>
  <c r="F1395" i="7"/>
  <c r="H1395" i="7" l="1"/>
  <c r="H1267" i="7"/>
  <c r="H1331" i="7"/>
  <c r="B1397" i="7"/>
  <c r="B1333" i="7"/>
  <c r="B1269" i="7"/>
  <c r="B1461" i="7"/>
  <c r="F1460" i="7"/>
  <c r="F1268" i="7"/>
  <c r="H1268" i="7" a="1"/>
  <c r="F1332" i="7"/>
  <c r="H1396" i="7" a="1"/>
  <c r="F1396" i="7"/>
  <c r="H1460" i="7" a="1"/>
  <c r="H1332" i="7" a="1"/>
  <c r="H1460" i="7" l="1"/>
  <c r="H1396" i="7"/>
  <c r="H1332" i="7"/>
  <c r="H1268" i="7"/>
  <c r="B1398" i="7"/>
  <c r="B1462" i="7"/>
  <c r="B1334" i="7"/>
  <c r="B1270" i="7"/>
  <c r="H1461" i="7" a="1"/>
  <c r="F1461" i="7"/>
  <c r="F1333" i="7"/>
  <c r="H1333" i="7" a="1"/>
  <c r="H1397" i="7" a="1"/>
  <c r="F1269" i="7"/>
  <c r="F1397" i="7"/>
  <c r="H1269" i="7" a="1"/>
  <c r="H1269" i="7" l="1"/>
  <c r="H1333" i="7"/>
  <c r="H1397" i="7"/>
  <c r="H1461" i="7"/>
  <c r="B1399" i="7"/>
  <c r="B1463" i="7"/>
  <c r="B1335" i="7"/>
  <c r="B1271" i="7"/>
  <c r="F1398" i="7"/>
  <c r="F1462" i="7"/>
  <c r="H1270" i="7" a="1"/>
  <c r="F1334" i="7"/>
  <c r="F1270" i="7"/>
  <c r="H1334" i="7" a="1"/>
  <c r="H1398" i="7" a="1"/>
  <c r="H1462" i="7" a="1"/>
  <c r="H1270" i="7" l="1"/>
  <c r="H1462" i="7"/>
  <c r="H1334" i="7"/>
  <c r="H1398" i="7"/>
  <c r="B1336" i="7"/>
  <c r="B1272" i="7"/>
  <c r="B1464" i="7"/>
  <c r="B1400" i="7"/>
  <c r="F1271" i="7"/>
  <c r="F1463" i="7"/>
  <c r="F1399" i="7"/>
  <c r="H1271" i="7" a="1"/>
  <c r="H1335" i="7" a="1"/>
  <c r="H1463" i="7" a="1"/>
  <c r="H1399" i="7" a="1"/>
  <c r="F1335" i="7"/>
  <c r="H1335" i="7" l="1"/>
  <c r="H1399" i="7"/>
  <c r="H1463" i="7"/>
  <c r="H1271" i="7"/>
  <c r="B1337" i="7"/>
  <c r="B1273" i="7"/>
  <c r="B1401" i="7"/>
  <c r="B1465" i="7"/>
  <c r="F1336" i="7"/>
  <c r="H1272" i="7" a="1"/>
  <c r="H1400" i="7" a="1"/>
  <c r="F1400" i="7"/>
  <c r="F1272" i="7"/>
  <c r="F1464" i="7"/>
  <c r="H1464" i="7" a="1"/>
  <c r="H1336" i="7" a="1"/>
  <c r="H1272" i="7" l="1"/>
  <c r="H1400" i="7"/>
  <c r="H1464" i="7"/>
  <c r="H1336" i="7"/>
  <c r="B1466" i="7"/>
  <c r="B1338" i="7"/>
  <c r="B1274" i="7"/>
  <c r="B1402" i="7"/>
  <c r="H1401" i="7" a="1"/>
  <c r="F1465" i="7"/>
  <c r="H1465" i="7" a="1"/>
  <c r="F1401" i="7"/>
  <c r="H1337" i="7" a="1"/>
  <c r="F1273" i="7"/>
  <c r="F1337" i="7"/>
  <c r="H1273" i="7" a="1"/>
  <c r="H1273" i="7" l="1"/>
  <c r="H1337" i="7"/>
  <c r="H1465" i="7"/>
  <c r="H1401" i="7"/>
  <c r="B1467" i="7"/>
  <c r="B1339" i="7"/>
  <c r="B1275" i="7"/>
  <c r="B1403" i="7"/>
  <c r="F1274" i="7"/>
  <c r="F1402" i="7"/>
  <c r="F1338" i="7"/>
  <c r="H1274" i="7" a="1"/>
  <c r="H1402" i="7" a="1"/>
  <c r="H1466" i="7" a="1"/>
  <c r="F1466" i="7"/>
  <c r="H1338" i="7" a="1"/>
  <c r="H1338" i="7" l="1"/>
  <c r="H1466" i="7"/>
  <c r="H1402" i="7"/>
  <c r="H1274" i="7"/>
  <c r="B1404" i="7"/>
  <c r="B1468" i="7"/>
  <c r="B1340" i="7"/>
  <c r="B1276" i="7"/>
  <c r="H1467" i="7" a="1"/>
  <c r="F1275" i="7"/>
  <c r="F1467" i="7"/>
  <c r="F1339" i="7"/>
  <c r="H1403" i="7" a="1"/>
  <c r="H1275" i="7" a="1"/>
  <c r="F1403" i="7"/>
  <c r="H1339" i="7" a="1"/>
  <c r="H1275" i="7" l="1"/>
  <c r="H1339" i="7"/>
  <c r="H1403" i="7"/>
  <c r="H1467" i="7"/>
  <c r="B1469" i="7"/>
  <c r="B1341" i="7"/>
  <c r="B1277" i="7"/>
  <c r="B1405" i="7"/>
  <c r="F1404" i="7"/>
  <c r="F1276" i="7"/>
  <c r="H1276" i="7" a="1"/>
  <c r="H1404" i="7" a="1"/>
  <c r="F1340" i="7"/>
  <c r="H1340" i="7" a="1"/>
  <c r="F1468" i="7"/>
  <c r="H1468" i="7" a="1"/>
  <c r="H1340" i="7" l="1"/>
  <c r="H1276" i="7"/>
  <c r="H1404" i="7"/>
  <c r="H1468" i="7"/>
  <c r="B1342" i="7"/>
  <c r="B1406" i="7"/>
  <c r="B1470" i="7"/>
  <c r="H1405" i="7" a="1"/>
  <c r="H1277" i="7" a="1"/>
  <c r="F1277" i="7"/>
  <c r="F1341" i="7"/>
  <c r="F1469" i="7"/>
  <c r="H1469" i="7" a="1"/>
  <c r="F1405" i="7"/>
  <c r="H1341" i="7" a="1"/>
  <c r="H1405" i="7" l="1"/>
  <c r="H1341" i="7"/>
  <c r="H1277" i="7"/>
  <c r="H1469" i="7"/>
  <c r="B1471" i="7"/>
  <c r="B1407" i="7"/>
  <c r="B1343" i="7"/>
  <c r="H1342" i="7" a="1"/>
  <c r="F1342" i="7"/>
  <c r="F1406" i="7"/>
  <c r="H1470" i="7" a="1"/>
  <c r="H1406" i="7" a="1"/>
  <c r="F1470" i="7"/>
  <c r="H1342" i="7" l="1"/>
  <c r="H1470" i="7"/>
  <c r="H1406" i="7"/>
  <c r="B1344" i="7"/>
  <c r="B1408" i="7"/>
  <c r="B1472" i="7"/>
  <c r="F1343" i="7"/>
  <c r="H1471" i="7" a="1"/>
  <c r="H1343" i="7" a="1"/>
  <c r="F1471" i="7"/>
  <c r="H1407" i="7" a="1"/>
  <c r="F1407" i="7"/>
  <c r="H1407" i="7" l="1"/>
  <c r="H1471" i="7"/>
  <c r="H1343" i="7"/>
  <c r="B1409" i="7"/>
  <c r="B1345" i="7"/>
  <c r="B1473" i="7"/>
  <c r="H1472" i="7" a="1"/>
  <c r="F1408" i="7"/>
  <c r="F1344" i="7"/>
  <c r="H1408" i="7" a="1"/>
  <c r="F1472" i="7"/>
  <c r="H1344" i="7" a="1"/>
  <c r="H1472" i="7" l="1"/>
  <c r="H1344" i="7"/>
  <c r="H1408" i="7"/>
  <c r="B1410" i="7"/>
  <c r="B1346" i="7"/>
  <c r="B1474" i="7"/>
  <c r="H1345" i="7" a="1"/>
  <c r="H1473" i="7" a="1"/>
  <c r="H1409" i="7" a="1"/>
  <c r="F1345" i="7"/>
  <c r="F1473" i="7"/>
  <c r="F1409" i="7"/>
  <c r="H1473" i="7" l="1"/>
  <c r="H1345" i="7"/>
  <c r="H1409" i="7"/>
  <c r="B1411" i="7"/>
  <c r="B1347" i="7"/>
  <c r="B1475" i="7"/>
  <c r="F1474" i="7"/>
  <c r="H1410" i="7" a="1"/>
  <c r="H1474" i="7" a="1"/>
  <c r="F1410" i="7"/>
  <c r="H1346" i="7" a="1"/>
  <c r="F1346" i="7"/>
  <c r="H1410" i="7" l="1"/>
  <c r="H1474" i="7"/>
  <c r="H1346" i="7"/>
  <c r="B1412" i="7"/>
  <c r="B1348" i="7"/>
  <c r="B1476" i="7"/>
  <c r="F1475" i="7"/>
  <c r="H1347" i="7" a="1"/>
  <c r="F1347" i="7"/>
  <c r="H1411" i="7" a="1"/>
  <c r="F1411" i="7"/>
  <c r="H1475" i="7" a="1"/>
  <c r="H1411" i="7" l="1"/>
  <c r="H1347" i="7"/>
  <c r="H1475" i="7"/>
  <c r="B1413" i="7"/>
  <c r="B1349" i="7"/>
  <c r="B1477" i="7"/>
  <c r="F1412" i="7"/>
  <c r="H1412" i="7" a="1"/>
  <c r="H1348" i="7" a="1"/>
  <c r="F1348" i="7"/>
  <c r="H1476" i="7" a="1"/>
  <c r="F1476" i="7"/>
  <c r="H1412" i="7" l="1"/>
  <c r="H1348" i="7"/>
  <c r="H1476" i="7"/>
  <c r="B1414" i="7"/>
  <c r="B1350" i="7"/>
  <c r="B1478" i="7"/>
  <c r="H1413" i="7" a="1"/>
  <c r="F1349" i="7"/>
  <c r="H1349" i="7" a="1"/>
  <c r="H1477" i="7" a="1"/>
  <c r="F1413" i="7"/>
  <c r="F1477" i="7"/>
  <c r="H1413" i="7" l="1"/>
  <c r="H1477" i="7"/>
  <c r="H1349" i="7"/>
  <c r="B1415" i="7"/>
  <c r="B1351" i="7"/>
  <c r="B1479" i="7"/>
  <c r="F1414" i="7"/>
  <c r="H1478" i="7" a="1"/>
  <c r="H1350" i="7" a="1"/>
  <c r="F1478" i="7"/>
  <c r="H1414" i="7" a="1"/>
  <c r="F1350" i="7"/>
  <c r="H1414" i="7" l="1"/>
  <c r="H1478" i="7"/>
  <c r="H1350" i="7"/>
  <c r="B1352" i="7"/>
  <c r="B1416" i="7"/>
  <c r="B1480" i="7"/>
  <c r="H1479" i="7" a="1"/>
  <c r="H1351" i="7" a="1"/>
  <c r="F1351" i="7"/>
  <c r="H1415" i="7" a="1"/>
  <c r="F1415" i="7"/>
  <c r="F1479" i="7"/>
  <c r="H1351" i="7" l="1"/>
  <c r="H1479" i="7"/>
  <c r="H1415" i="7"/>
  <c r="B1481" i="7"/>
  <c r="B1353" i="7"/>
  <c r="B1417" i="7"/>
  <c r="F1352" i="7"/>
  <c r="H1416" i="7" a="1"/>
  <c r="H1480" i="7" a="1"/>
  <c r="F1480" i="7"/>
  <c r="F1416" i="7"/>
  <c r="H1352" i="7" a="1"/>
  <c r="H1480" i="7" l="1"/>
  <c r="H1352" i="7"/>
  <c r="H1416" i="7"/>
  <c r="B1482" i="7"/>
  <c r="B1418" i="7"/>
  <c r="B1354" i="7"/>
  <c r="H1417" i="7" a="1"/>
  <c r="F1417" i="7"/>
  <c r="H1481" i="7" a="1"/>
  <c r="F1481" i="7"/>
  <c r="F1353" i="7"/>
  <c r="H1353" i="7" a="1"/>
  <c r="H1417" i="7" l="1"/>
  <c r="H1481" i="7"/>
  <c r="H1353" i="7"/>
  <c r="B1419" i="7"/>
  <c r="B1355" i="7"/>
  <c r="B1483" i="7"/>
  <c r="F1482" i="7"/>
  <c r="F1354" i="7"/>
  <c r="F1418" i="7"/>
  <c r="H1482" i="7" a="1"/>
  <c r="H1354" i="7" a="1"/>
  <c r="H1418" i="7" a="1"/>
  <c r="H1418" i="7" l="1"/>
  <c r="H1482" i="7"/>
  <c r="H1354" i="7"/>
  <c r="B1420" i="7"/>
  <c r="B1356" i="7"/>
  <c r="B1484" i="7"/>
  <c r="H1355" i="7" a="1"/>
  <c r="F1355" i="7"/>
  <c r="F1419" i="7"/>
  <c r="H1419" i="7" a="1"/>
  <c r="H1483" i="7" a="1"/>
  <c r="F1483" i="7"/>
  <c r="H1355" i="7" l="1"/>
  <c r="H1419" i="7"/>
  <c r="H1483" i="7"/>
  <c r="B1485" i="7"/>
  <c r="B1421" i="7"/>
  <c r="B1357" i="7"/>
  <c r="F1420" i="7"/>
  <c r="H1484" i="7" a="1"/>
  <c r="F1484" i="7"/>
  <c r="F1356" i="7"/>
  <c r="H1420" i="7" a="1"/>
  <c r="H1356" i="7" a="1"/>
  <c r="H1356" i="7" l="1"/>
  <c r="H1420" i="7"/>
  <c r="H1484" i="7"/>
  <c r="B1422" i="7"/>
  <c r="B1358" i="7"/>
  <c r="B1486" i="7"/>
  <c r="H1357" i="7" a="1"/>
  <c r="H1421" i="7" a="1"/>
  <c r="F1485" i="7"/>
  <c r="F1421" i="7"/>
  <c r="F1357" i="7"/>
  <c r="H1485" i="7" a="1"/>
  <c r="H1485" i="7" l="1"/>
  <c r="H1421" i="7"/>
  <c r="H1357" i="7"/>
  <c r="B1423" i="7"/>
  <c r="B1359" i="7"/>
  <c r="B1487" i="7"/>
  <c r="B1551" i="7"/>
  <c r="F1358" i="7"/>
  <c r="F1486" i="7"/>
  <c r="H1486" i="7" a="1"/>
  <c r="H1358" i="7" a="1"/>
  <c r="F1422" i="7"/>
  <c r="H1422" i="7" a="1"/>
  <c r="H1486" i="7" l="1"/>
  <c r="H1422" i="7"/>
  <c r="H1358" i="7"/>
  <c r="B1552" i="7"/>
  <c r="B1424" i="7"/>
  <c r="B1360" i="7"/>
  <c r="B1488" i="7"/>
  <c r="F1487" i="7"/>
  <c r="H1359" i="7" a="1"/>
  <c r="H1487" i="7" a="1"/>
  <c r="H1423" i="7" a="1"/>
  <c r="F1359" i="7"/>
  <c r="F1423" i="7"/>
  <c r="F1551" i="7"/>
  <c r="H1551" i="7" a="1"/>
  <c r="H1423" i="7" l="1"/>
  <c r="H1487" i="7"/>
  <c r="H1359" i="7"/>
  <c r="H1551" i="7"/>
  <c r="B1361" i="7"/>
  <c r="B1425" i="7"/>
  <c r="B1553" i="7"/>
  <c r="B1489" i="7"/>
  <c r="H1488" i="7" a="1"/>
  <c r="F1424" i="7"/>
  <c r="H1552" i="7" a="1"/>
  <c r="F1488" i="7"/>
  <c r="F1360" i="7"/>
  <c r="H1360" i="7" a="1"/>
  <c r="F1552" i="7"/>
  <c r="H1424" i="7" a="1"/>
  <c r="H1360" i="7" l="1"/>
  <c r="H1424" i="7"/>
  <c r="H1552" i="7"/>
  <c r="H1488" i="7"/>
  <c r="B1426" i="7"/>
  <c r="B1362" i="7"/>
  <c r="B1490" i="7"/>
  <c r="B1554" i="7"/>
  <c r="F1553" i="7"/>
  <c r="H1489" i="7" a="1"/>
  <c r="F1361" i="7"/>
  <c r="H1553" i="7" a="1"/>
  <c r="H1425" i="7" a="1"/>
  <c r="F1489" i="7"/>
  <c r="H1361" i="7" a="1"/>
  <c r="F1425" i="7"/>
  <c r="H1361" i="7" l="1"/>
  <c r="H1489" i="7"/>
  <c r="H1553" i="7"/>
  <c r="H1425" i="7"/>
  <c r="B1555" i="7"/>
  <c r="B1427" i="7"/>
  <c r="B1363" i="7"/>
  <c r="B1491" i="7"/>
  <c r="H1426" i="7" a="1"/>
  <c r="F1426" i="7"/>
  <c r="F1362" i="7"/>
  <c r="H1490" i="7" a="1"/>
  <c r="F1490" i="7"/>
  <c r="H1554" i="7" a="1"/>
  <c r="H1362" i="7" a="1"/>
  <c r="F1554" i="7"/>
  <c r="H1362" i="7" l="1"/>
  <c r="H1554" i="7"/>
  <c r="H1426" i="7"/>
  <c r="H1490" i="7"/>
  <c r="B1556" i="7"/>
  <c r="B1364" i="7"/>
  <c r="B1428" i="7"/>
  <c r="B1492" i="7"/>
  <c r="F1363" i="7"/>
  <c r="H1555" i="7" a="1"/>
  <c r="F1427" i="7"/>
  <c r="H1363" i="7" a="1"/>
  <c r="H1491" i="7" a="1"/>
  <c r="F1555" i="7"/>
  <c r="H1427" i="7" a="1"/>
  <c r="F1491" i="7"/>
  <c r="H1427" i="7" l="1"/>
  <c r="H1491" i="7"/>
  <c r="H1363" i="7"/>
  <c r="H1555" i="7"/>
  <c r="B1365" i="7"/>
  <c r="B1429" i="7"/>
  <c r="B1557" i="7"/>
  <c r="B1493" i="7"/>
  <c r="H1492" i="7" a="1"/>
  <c r="F1428" i="7"/>
  <c r="H1556" i="7" a="1"/>
  <c r="F1364" i="7"/>
  <c r="F1492" i="7"/>
  <c r="H1428" i="7" a="1"/>
  <c r="F1556" i="7"/>
  <c r="H1364" i="7" a="1"/>
  <c r="H1428" i="7" l="1"/>
  <c r="H1364" i="7"/>
  <c r="H1556" i="7"/>
  <c r="H1492" i="7"/>
  <c r="B1558" i="7"/>
  <c r="B1430" i="7"/>
  <c r="B1366" i="7"/>
  <c r="B1494" i="7"/>
  <c r="F1429" i="7"/>
  <c r="H1429" i="7" a="1"/>
  <c r="F1365" i="7"/>
  <c r="F1557" i="7"/>
  <c r="H1493" i="7" a="1"/>
  <c r="H1557" i="7" a="1"/>
  <c r="F1493" i="7"/>
  <c r="H1365" i="7" a="1"/>
  <c r="H1493" i="7" l="1"/>
  <c r="H1429" i="7"/>
  <c r="H1557" i="7"/>
  <c r="H1365" i="7"/>
  <c r="B1559" i="7"/>
  <c r="B1495" i="7"/>
  <c r="B1431" i="7"/>
  <c r="B1367" i="7"/>
  <c r="F1494" i="7"/>
  <c r="F1558" i="7"/>
  <c r="F1366" i="7"/>
  <c r="F1430" i="7"/>
  <c r="H1494" i="7" a="1"/>
  <c r="H1558" i="7" a="1"/>
  <c r="H1366" i="7" a="1"/>
  <c r="H1430" i="7" a="1"/>
  <c r="H1366" i="7" l="1"/>
  <c r="H1558" i="7"/>
  <c r="H1494" i="7"/>
  <c r="H1430" i="7"/>
  <c r="B1560" i="7"/>
  <c r="B1432" i="7"/>
  <c r="B1368" i="7"/>
  <c r="B1496" i="7"/>
  <c r="F1431" i="7"/>
  <c r="F1559" i="7"/>
  <c r="F1367" i="7"/>
  <c r="H1367" i="7" a="1"/>
  <c r="H1495" i="7" a="1"/>
  <c r="H1559" i="7" a="1"/>
  <c r="H1431" i="7" a="1"/>
  <c r="F1495" i="7"/>
  <c r="H1495" i="7" l="1"/>
  <c r="H1431" i="7"/>
  <c r="H1559" i="7"/>
  <c r="H1367" i="7"/>
  <c r="B1497" i="7"/>
  <c r="B1561" i="7"/>
  <c r="B1433" i="7"/>
  <c r="F1432" i="7"/>
  <c r="F1496" i="7"/>
  <c r="F1368" i="7"/>
  <c r="H1368" i="7" a="1"/>
  <c r="F1560" i="7"/>
  <c r="H1432" i="7" a="1"/>
  <c r="H1496" i="7" a="1"/>
  <c r="H1560" i="7" a="1"/>
  <c r="H1368" i="7" l="1"/>
  <c r="H1560" i="7"/>
  <c r="H1496" i="7"/>
  <c r="H1432" i="7"/>
  <c r="B1562" i="7"/>
  <c r="B1434" i="7"/>
  <c r="B1498" i="7"/>
  <c r="F1561" i="7"/>
  <c r="H1497" i="7" a="1"/>
  <c r="F1433" i="7"/>
  <c r="F1497" i="7"/>
  <c r="H1561" i="7" a="1"/>
  <c r="H1433" i="7" a="1"/>
  <c r="H1561" i="7" l="1"/>
  <c r="H1497" i="7"/>
  <c r="H1433" i="7"/>
  <c r="B1563" i="7"/>
  <c r="B1435" i="7"/>
  <c r="B1499" i="7"/>
  <c r="H1498" i="7" a="1"/>
  <c r="F1498" i="7"/>
  <c r="H1562" i="7" a="1"/>
  <c r="F1562" i="7"/>
  <c r="F1434" i="7"/>
  <c r="H1434" i="7" a="1"/>
  <c r="H1498" i="7" l="1"/>
  <c r="H1434" i="7"/>
  <c r="H1562" i="7"/>
  <c r="B1564" i="7"/>
  <c r="B1500" i="7"/>
  <c r="B1436" i="7"/>
  <c r="H1563" i="7" a="1"/>
  <c r="F1435" i="7"/>
  <c r="H1435" i="7" a="1"/>
  <c r="F1563" i="7"/>
  <c r="F1499" i="7"/>
  <c r="H1499" i="7" a="1"/>
  <c r="H1563" i="7" l="1"/>
  <c r="H1499" i="7"/>
  <c r="H1435" i="7"/>
  <c r="B1501" i="7"/>
  <c r="B1437" i="7"/>
  <c r="B1565" i="7"/>
  <c r="H1436" i="7" a="1"/>
  <c r="F1564" i="7"/>
  <c r="H1564" i="7" a="1"/>
  <c r="H1500" i="7" a="1"/>
  <c r="F1436" i="7"/>
  <c r="F1500" i="7"/>
  <c r="H1436" i="7" l="1"/>
  <c r="H1500" i="7"/>
  <c r="H1564" i="7"/>
  <c r="B1438" i="7"/>
  <c r="B1502" i="7"/>
  <c r="B1566" i="7"/>
  <c r="H1565" i="7" a="1"/>
  <c r="H1437" i="7" a="1"/>
  <c r="F1501" i="7"/>
  <c r="H1501" i="7" a="1"/>
  <c r="F1565" i="7"/>
  <c r="F1437" i="7"/>
  <c r="H1437" i="7" l="1"/>
  <c r="H1565" i="7"/>
  <c r="H1501" i="7"/>
  <c r="B1503" i="7"/>
  <c r="B1439" i="7"/>
  <c r="B1567" i="7"/>
  <c r="H1566" i="7" a="1"/>
  <c r="F1438" i="7"/>
  <c r="H1438" i="7" a="1"/>
  <c r="H1502" i="7" a="1"/>
  <c r="F1502" i="7"/>
  <c r="F1566" i="7"/>
  <c r="H1566" i="7" l="1"/>
  <c r="H1438" i="7"/>
  <c r="H1502" i="7"/>
  <c r="B1504" i="7"/>
  <c r="B1440" i="7"/>
  <c r="B1568" i="7"/>
  <c r="H1503" i="7" a="1"/>
  <c r="F1439" i="7"/>
  <c r="H1567" i="7" a="1"/>
  <c r="F1567" i="7"/>
  <c r="H1439" i="7" a="1"/>
  <c r="F1503" i="7"/>
  <c r="H1503" i="7" l="1"/>
  <c r="H1567" i="7"/>
  <c r="H1439" i="7"/>
  <c r="B1569" i="7"/>
  <c r="B1441" i="7"/>
  <c r="B1505" i="7"/>
  <c r="F1504" i="7"/>
  <c r="H1568" i="7" a="1"/>
  <c r="H1440" i="7" a="1"/>
  <c r="F1568" i="7"/>
  <c r="F1440" i="7"/>
  <c r="H1504" i="7" a="1"/>
  <c r="H1568" i="7" l="1"/>
  <c r="H1440" i="7"/>
  <c r="H1504" i="7"/>
  <c r="B1506" i="7"/>
  <c r="B1442" i="7"/>
  <c r="B1570" i="7"/>
  <c r="H1505" i="7" a="1"/>
  <c r="H1569" i="7" a="1"/>
  <c r="H1441" i="7" a="1"/>
  <c r="F1505" i="7"/>
  <c r="F1441" i="7"/>
  <c r="F1569" i="7"/>
  <c r="H1505" i="7" l="1"/>
  <c r="H1441" i="7"/>
  <c r="H1569" i="7"/>
  <c r="B1443" i="7"/>
  <c r="B1507" i="7"/>
  <c r="B1571" i="7"/>
  <c r="F1570" i="7"/>
  <c r="H1506" i="7" a="1"/>
  <c r="H1442" i="7" a="1"/>
  <c r="F1442" i="7"/>
  <c r="H1570" i="7" a="1"/>
  <c r="F1506" i="7"/>
  <c r="H1506" i="7" l="1"/>
  <c r="H1442" i="7"/>
  <c r="H1570" i="7"/>
  <c r="B1508" i="7"/>
  <c r="B1444" i="7"/>
  <c r="B1572" i="7"/>
  <c r="F1443" i="7"/>
  <c r="H1443" i="7" a="1"/>
  <c r="H1507" i="7" a="1"/>
  <c r="H1571" i="7" a="1"/>
  <c r="F1507" i="7"/>
  <c r="F1571" i="7"/>
  <c r="H1443" i="7" l="1"/>
  <c r="H1571" i="7"/>
  <c r="H1507" i="7"/>
  <c r="B1509" i="7"/>
  <c r="B1445" i="7"/>
  <c r="B1573" i="7"/>
  <c r="F1572" i="7"/>
  <c r="H1444" i="7" a="1"/>
  <c r="F1508" i="7"/>
  <c r="H1508" i="7" a="1"/>
  <c r="H1572" i="7" a="1"/>
  <c r="F1444" i="7"/>
  <c r="H1444" i="7" l="1"/>
  <c r="H1508" i="7"/>
  <c r="H1572" i="7"/>
  <c r="B1446" i="7"/>
  <c r="B1510" i="7"/>
  <c r="B1574" i="7"/>
  <c r="H1509" i="7" a="1"/>
  <c r="H1573" i="7" a="1"/>
  <c r="F1573" i="7"/>
  <c r="F1509" i="7"/>
  <c r="H1445" i="7" a="1"/>
  <c r="F1445" i="7"/>
  <c r="H1573" i="7" l="1"/>
  <c r="H1509" i="7"/>
  <c r="H1445" i="7"/>
  <c r="B1447" i="7"/>
  <c r="B1511" i="7"/>
  <c r="B1575" i="7"/>
  <c r="F1574" i="7"/>
  <c r="H1446" i="7" a="1"/>
  <c r="H1574" i="7" a="1"/>
  <c r="F1446" i="7"/>
  <c r="F1510" i="7"/>
  <c r="H1510" i="7" a="1"/>
  <c r="H1446" i="7" l="1"/>
  <c r="H1574" i="7"/>
  <c r="H1510" i="7"/>
  <c r="B1576" i="7"/>
  <c r="B1512" i="7"/>
  <c r="B1448" i="7"/>
  <c r="H1575" i="7" a="1"/>
  <c r="F1511" i="7"/>
  <c r="F1447" i="7"/>
  <c r="H1511" i="7" a="1"/>
  <c r="H1447" i="7" a="1"/>
  <c r="F1575" i="7"/>
  <c r="H1575" i="7" l="1"/>
  <c r="H1511" i="7"/>
  <c r="H1447" i="7"/>
  <c r="B1577" i="7"/>
  <c r="B1513" i="7"/>
  <c r="B1449" i="7"/>
  <c r="H1576" i="7" a="1"/>
  <c r="F1512" i="7"/>
  <c r="F1448" i="7"/>
  <c r="H1448" i="7" a="1"/>
  <c r="H1512" i="7" a="1"/>
  <c r="F1576" i="7"/>
  <c r="H1576" i="7" l="1"/>
  <c r="H1448" i="7"/>
  <c r="H1512" i="7"/>
  <c r="B1642" i="7"/>
  <c r="B1514" i="7"/>
  <c r="B1450" i="7"/>
  <c r="B1578" i="7"/>
  <c r="F1513" i="7"/>
  <c r="F1577" i="7"/>
  <c r="H1577" i="7" a="1"/>
  <c r="H1449" i="7" a="1"/>
  <c r="F1449" i="7"/>
  <c r="H1513" i="7" a="1"/>
  <c r="H1577" i="7" l="1"/>
  <c r="H1513" i="7"/>
  <c r="H1449" i="7"/>
  <c r="B1643" i="7"/>
  <c r="B1579" i="7"/>
  <c r="B1515" i="7"/>
  <c r="B1451" i="7"/>
  <c r="F1642" i="7"/>
  <c r="F1450" i="7"/>
  <c r="F1578" i="7"/>
  <c r="H1578" i="7" a="1"/>
  <c r="H1514" i="7" a="1"/>
  <c r="H1642" i="7" a="1"/>
  <c r="H1450" i="7" a="1"/>
  <c r="F1514" i="7"/>
  <c r="H1642" i="7" l="1"/>
  <c r="H1578" i="7"/>
  <c r="H1450" i="7"/>
  <c r="H1514" i="7"/>
  <c r="B1580" i="7"/>
  <c r="B1516" i="7"/>
  <c r="B1452" i="7"/>
  <c r="B1644" i="7"/>
  <c r="H1643" i="7" a="1"/>
  <c r="F1579" i="7"/>
  <c r="F1451" i="7"/>
  <c r="H1579" i="7" a="1"/>
  <c r="F1515" i="7"/>
  <c r="F1643" i="7"/>
  <c r="H1515" i="7" a="1"/>
  <c r="H1451" i="7" a="1"/>
  <c r="H1451" i="7" l="1"/>
  <c r="H1579" i="7"/>
  <c r="H1515" i="7"/>
  <c r="H1643" i="7"/>
  <c r="B1517" i="7"/>
  <c r="B1453" i="7"/>
  <c r="B1581" i="7"/>
  <c r="B1645" i="7"/>
  <c r="H1516" i="7" a="1"/>
  <c r="F1452" i="7"/>
  <c r="H1580" i="7" a="1"/>
  <c r="F1516" i="7"/>
  <c r="F1580" i="7"/>
  <c r="H1644" i="7" a="1"/>
  <c r="F1644" i="7"/>
  <c r="H1452" i="7" a="1"/>
  <c r="H1452" i="7" l="1"/>
  <c r="H1644" i="7"/>
  <c r="H1580" i="7"/>
  <c r="H1516" i="7"/>
  <c r="B1454" i="7"/>
  <c r="B1518" i="7"/>
  <c r="B1582" i="7"/>
  <c r="B1646" i="7"/>
  <c r="F1453" i="7"/>
  <c r="F1517" i="7"/>
  <c r="F1581" i="7"/>
  <c r="F1645" i="7"/>
  <c r="H1581" i="7" a="1"/>
  <c r="H1453" i="7" a="1"/>
  <c r="H1645" i="7" a="1"/>
  <c r="H1517" i="7" a="1"/>
  <c r="H1581" i="7" l="1"/>
  <c r="H1517" i="7"/>
  <c r="H1645" i="7"/>
  <c r="H1453" i="7"/>
  <c r="B1583" i="7"/>
  <c r="B1647" i="7"/>
  <c r="B1519" i="7"/>
  <c r="B1455" i="7"/>
  <c r="F1646" i="7"/>
  <c r="H1646" i="7" a="1"/>
  <c r="F1454" i="7"/>
  <c r="H1518" i="7" a="1"/>
  <c r="F1518" i="7"/>
  <c r="H1582" i="7" a="1"/>
  <c r="H1454" i="7" a="1"/>
  <c r="F1582" i="7"/>
  <c r="H1518" i="7" l="1"/>
  <c r="H1646" i="7"/>
  <c r="H1454" i="7"/>
  <c r="H1582" i="7"/>
  <c r="B1584" i="7"/>
  <c r="B1520" i="7"/>
  <c r="B1456" i="7"/>
  <c r="B1648" i="7"/>
  <c r="F1647" i="7"/>
  <c r="F1519" i="7"/>
  <c r="F1455" i="7"/>
  <c r="H1455" i="7" a="1"/>
  <c r="F1583" i="7"/>
  <c r="H1519" i="7" a="1"/>
  <c r="H1647" i="7" a="1"/>
  <c r="H1583" i="7" a="1"/>
  <c r="H1647" i="7" l="1"/>
  <c r="H1519" i="7"/>
  <c r="H1583" i="7"/>
  <c r="H1455" i="7"/>
  <c r="B1649" i="7"/>
  <c r="B1585" i="7"/>
  <c r="B1457" i="7"/>
  <c r="B1521" i="7"/>
  <c r="H1456" i="7" a="1"/>
  <c r="F1584" i="7"/>
  <c r="F1520" i="7"/>
  <c r="H1520" i="7" a="1"/>
  <c r="F1648" i="7"/>
  <c r="F1456" i="7"/>
  <c r="H1648" i="7" a="1"/>
  <c r="H1584" i="7" a="1"/>
  <c r="H1648" i="7" l="1"/>
  <c r="H1520" i="7"/>
  <c r="H1456" i="7"/>
  <c r="H1584" i="7"/>
  <c r="B1650" i="7"/>
  <c r="B1586" i="7"/>
  <c r="B1522" i="7"/>
  <c r="B1458" i="7"/>
  <c r="H1521" i="7" a="1"/>
  <c r="H1457" i="7" a="1"/>
  <c r="H1585" i="7" a="1"/>
  <c r="F1649" i="7"/>
  <c r="H1649" i="7" a="1"/>
  <c r="F1457" i="7"/>
  <c r="F1521" i="7"/>
  <c r="F1585" i="7"/>
  <c r="H1457" i="7" l="1"/>
  <c r="H1649" i="7"/>
  <c r="H1585" i="7"/>
  <c r="H1521" i="7"/>
  <c r="B1651" i="7"/>
  <c r="B1587" i="7"/>
  <c r="B1523" i="7"/>
  <c r="B1459" i="7"/>
  <c r="F1522" i="7"/>
  <c r="F1586" i="7"/>
  <c r="H1458" i="7" a="1"/>
  <c r="F1650" i="7"/>
  <c r="H1650" i="7" a="1"/>
  <c r="H1586" i="7" a="1"/>
  <c r="H1522" i="7" a="1"/>
  <c r="F1458" i="7"/>
  <c r="H1650" i="7" l="1"/>
  <c r="H1458" i="7"/>
  <c r="H1586" i="7"/>
  <c r="H1522" i="7"/>
  <c r="B1652" i="7"/>
  <c r="B1524" i="7"/>
  <c r="B1588" i="7"/>
  <c r="H1459" i="7" a="1"/>
  <c r="F1459" i="7"/>
  <c r="F1587" i="7"/>
  <c r="F1523" i="7"/>
  <c r="H1523" i="7" a="1"/>
  <c r="F1651" i="7"/>
  <c r="H1587" i="7" a="1"/>
  <c r="H1651" i="7" a="1"/>
  <c r="H1459" i="7" l="1"/>
  <c r="H1587" i="7"/>
  <c r="H1523" i="7"/>
  <c r="H1651" i="7"/>
  <c r="B1653" i="7"/>
  <c r="B1589" i="7"/>
  <c r="B1525" i="7"/>
  <c r="F1588" i="7"/>
  <c r="H1652" i="7" a="1"/>
  <c r="F1652" i="7"/>
  <c r="F1524" i="7"/>
  <c r="H1588" i="7" a="1"/>
  <c r="H1524" i="7" a="1"/>
  <c r="H1588" i="7" l="1"/>
  <c r="H1652" i="7"/>
  <c r="H1524" i="7"/>
  <c r="B1654" i="7"/>
  <c r="B1590" i="7"/>
  <c r="B1526" i="7"/>
  <c r="F1525" i="7"/>
  <c r="F1589" i="7"/>
  <c r="H1653" i="7" a="1"/>
  <c r="F1653" i="7"/>
  <c r="H1589" i="7" a="1"/>
  <c r="H1525" i="7" a="1"/>
  <c r="H1653" i="7" l="1"/>
  <c r="H1525" i="7"/>
  <c r="H1589" i="7"/>
  <c r="B1527" i="7"/>
  <c r="B1591" i="7"/>
  <c r="B1655" i="7"/>
  <c r="F1526" i="7"/>
  <c r="H1526" i="7" a="1"/>
  <c r="F1590" i="7"/>
  <c r="H1654" i="7" a="1"/>
  <c r="H1590" i="7" a="1"/>
  <c r="F1654" i="7"/>
  <c r="H1590" i="7" l="1"/>
  <c r="H1526" i="7"/>
  <c r="H1654" i="7"/>
  <c r="B1592" i="7"/>
  <c r="B1528" i="7"/>
  <c r="B1656" i="7"/>
  <c r="F1655" i="7"/>
  <c r="H1527" i="7" a="1"/>
  <c r="H1655" i="7" a="1"/>
  <c r="F1591" i="7"/>
  <c r="H1591" i="7" a="1"/>
  <c r="F1527" i="7"/>
  <c r="H1591" i="7" l="1"/>
  <c r="H1655" i="7"/>
  <c r="H1527" i="7"/>
  <c r="B1529" i="7"/>
  <c r="B1593" i="7"/>
  <c r="B1657" i="7"/>
  <c r="H1528" i="7" a="1"/>
  <c r="H1592" i="7" a="1"/>
  <c r="F1592" i="7"/>
  <c r="F1656" i="7"/>
  <c r="F1528" i="7"/>
  <c r="H1656" i="7" a="1"/>
  <c r="H1592" i="7" l="1"/>
  <c r="H1528" i="7"/>
  <c r="H1656" i="7"/>
  <c r="B1594" i="7"/>
  <c r="B1530" i="7"/>
  <c r="B1658" i="7"/>
  <c r="F1593" i="7"/>
  <c r="F1529" i="7"/>
  <c r="H1593" i="7" a="1"/>
  <c r="H1657" i="7" a="1"/>
  <c r="H1529" i="7" a="1"/>
  <c r="F1657" i="7"/>
  <c r="H1529" i="7" l="1"/>
  <c r="H1593" i="7"/>
  <c r="H1657" i="7"/>
  <c r="B1659" i="7"/>
  <c r="B1595" i="7"/>
  <c r="B1531" i="7"/>
  <c r="H1530" i="7" a="1"/>
  <c r="F1658" i="7"/>
  <c r="F1594" i="7"/>
  <c r="H1658" i="7" a="1"/>
  <c r="H1594" i="7" a="1"/>
  <c r="F1530" i="7"/>
  <c r="H1658" i="7" l="1"/>
  <c r="H1530" i="7"/>
  <c r="H1594" i="7"/>
  <c r="B1596" i="7"/>
  <c r="B1532" i="7"/>
  <c r="B1660" i="7"/>
  <c r="H1659" i="7" a="1"/>
  <c r="F1531" i="7"/>
  <c r="H1595" i="7" a="1"/>
  <c r="H1531" i="7" a="1"/>
  <c r="F1595" i="7"/>
  <c r="F1659" i="7"/>
  <c r="H1595" i="7" l="1"/>
  <c r="H1659" i="7"/>
  <c r="H1531" i="7"/>
  <c r="B1597" i="7"/>
  <c r="B1533" i="7"/>
  <c r="B1661" i="7"/>
  <c r="F1532" i="7"/>
  <c r="H1660" i="7" a="1"/>
  <c r="F1596" i="7"/>
  <c r="F1660" i="7"/>
  <c r="H1532" i="7" a="1"/>
  <c r="H1596" i="7" a="1"/>
  <c r="H1532" i="7" l="1"/>
  <c r="H1596" i="7"/>
  <c r="H1660" i="7"/>
  <c r="B1598" i="7"/>
  <c r="B1534" i="7"/>
  <c r="B1662" i="7"/>
  <c r="F1661" i="7"/>
  <c r="H1597" i="7" a="1"/>
  <c r="F1597" i="7"/>
  <c r="F1533" i="7"/>
  <c r="H1533" i="7" a="1"/>
  <c r="H1661" i="7" a="1"/>
  <c r="H1661" i="7" l="1"/>
  <c r="H1533" i="7"/>
  <c r="H1597" i="7"/>
  <c r="B1663" i="7"/>
  <c r="B1535" i="7"/>
  <c r="B1599" i="7"/>
  <c r="H1534" i="7" a="1"/>
  <c r="F1662" i="7"/>
  <c r="H1662" i="7" a="1"/>
  <c r="F1598" i="7"/>
  <c r="F1534" i="7"/>
  <c r="H1598" i="7" a="1"/>
  <c r="H1662" i="7" l="1"/>
  <c r="H1534" i="7"/>
  <c r="H1598" i="7"/>
  <c r="B1664" i="7"/>
  <c r="B1600" i="7"/>
  <c r="B1536" i="7"/>
  <c r="H1535" i="7" a="1"/>
  <c r="H1599" i="7" a="1"/>
  <c r="F1599" i="7"/>
  <c r="H1663" i="7" a="1"/>
  <c r="F1663" i="7"/>
  <c r="F1535" i="7"/>
  <c r="H1663" i="7" l="1"/>
  <c r="H1535" i="7"/>
  <c r="H1599" i="7"/>
  <c r="B1601" i="7"/>
  <c r="B1537" i="7"/>
  <c r="B1665" i="7"/>
  <c r="F1536" i="7"/>
  <c r="H1664" i="7" a="1"/>
  <c r="F1600" i="7"/>
  <c r="F1664" i="7"/>
  <c r="H1536" i="7" a="1"/>
  <c r="H1600" i="7" a="1"/>
  <c r="H1600" i="7" l="1"/>
  <c r="H1664" i="7"/>
  <c r="H1536" i="7"/>
  <c r="B1538" i="7"/>
  <c r="B1602" i="7"/>
  <c r="B1666" i="7"/>
  <c r="F1665" i="7"/>
  <c r="F1537" i="7"/>
  <c r="F1601" i="7"/>
  <c r="H1537" i="7" a="1"/>
  <c r="H1665" i="7" a="1"/>
  <c r="H1601" i="7" a="1"/>
  <c r="H1665" i="7" l="1"/>
  <c r="H1537" i="7"/>
  <c r="H1601" i="7"/>
  <c r="B1667" i="7"/>
  <c r="B1603" i="7"/>
  <c r="B1539" i="7"/>
  <c r="H1602" i="7" a="1"/>
  <c r="H1538" i="7" a="1"/>
  <c r="F1538" i="7"/>
  <c r="H1666" i="7" a="1"/>
  <c r="F1602" i="7"/>
  <c r="F1666" i="7"/>
  <c r="H1666" i="7" l="1"/>
  <c r="H1538" i="7"/>
  <c r="H1602" i="7"/>
  <c r="B1604" i="7"/>
  <c r="B1540" i="7"/>
  <c r="B1668" i="7"/>
  <c r="F1539" i="7"/>
  <c r="H1539" i="7" a="1"/>
  <c r="F1603" i="7"/>
  <c r="F1667" i="7"/>
  <c r="H1603" i="7" a="1"/>
  <c r="H1667" i="7" a="1"/>
  <c r="H1603" i="7" l="1"/>
  <c r="H1667" i="7"/>
  <c r="H1539" i="7"/>
  <c r="B1605" i="7"/>
  <c r="B1541" i="7"/>
  <c r="B1669" i="7"/>
  <c r="B1733" i="7"/>
  <c r="F1668" i="7"/>
  <c r="H1604" i="7" a="1"/>
  <c r="F1540" i="7"/>
  <c r="F1604" i="7"/>
  <c r="H1668" i="7" a="1"/>
  <c r="H1540" i="7" a="1"/>
  <c r="H1540" i="7" l="1"/>
  <c r="H1604" i="7"/>
  <c r="H1668" i="7"/>
  <c r="B1734" i="7"/>
  <c r="B1606" i="7"/>
  <c r="B1542" i="7"/>
  <c r="B1670" i="7"/>
  <c r="F1669" i="7"/>
  <c r="H1541" i="7" a="1"/>
  <c r="H1605" i="7" a="1"/>
  <c r="F1733" i="7"/>
  <c r="F1541" i="7"/>
  <c r="H1669" i="7" a="1"/>
  <c r="H1733" i="7" a="1"/>
  <c r="F1605" i="7"/>
  <c r="H1669" i="7" l="1"/>
  <c r="H1605" i="7"/>
  <c r="H1733" i="7"/>
  <c r="H1541" i="7"/>
  <c r="B1735" i="7"/>
  <c r="B1543" i="7"/>
  <c r="B1607" i="7"/>
  <c r="B1671" i="7"/>
  <c r="H1734" i="7" a="1"/>
  <c r="F1734" i="7"/>
  <c r="F1542" i="7"/>
  <c r="H1542" i="7" a="1"/>
  <c r="F1670" i="7"/>
  <c r="H1606" i="7" a="1"/>
  <c r="H1670" i="7" a="1"/>
  <c r="F1606" i="7"/>
  <c r="H1670" i="7" l="1"/>
  <c r="H1542" i="7"/>
  <c r="H1606" i="7"/>
  <c r="H1734" i="7"/>
  <c r="B1672" i="7"/>
  <c r="B1608" i="7"/>
  <c r="B1544" i="7"/>
  <c r="B1736" i="7"/>
  <c r="H1543" i="7" a="1"/>
  <c r="F1735" i="7"/>
  <c r="H1671" i="7" a="1"/>
  <c r="F1543" i="7"/>
  <c r="H1607" i="7" a="1"/>
  <c r="H1735" i="7" a="1"/>
  <c r="F1671" i="7"/>
  <c r="F1607" i="7"/>
  <c r="H1735" i="7" l="1"/>
  <c r="H1607" i="7"/>
  <c r="H1671" i="7"/>
  <c r="H1543" i="7"/>
  <c r="B1673" i="7"/>
  <c r="B1737" i="7"/>
  <c r="B1545" i="7"/>
  <c r="B1609" i="7"/>
  <c r="F1672" i="7"/>
  <c r="H1544" i="7" a="1"/>
  <c r="F1736" i="7"/>
  <c r="H1608" i="7" a="1"/>
  <c r="H1672" i="7" a="1"/>
  <c r="H1736" i="7" a="1"/>
  <c r="F1544" i="7"/>
  <c r="F1608" i="7"/>
  <c r="H1544" i="7" l="1"/>
  <c r="H1608" i="7"/>
  <c r="H1736" i="7"/>
  <c r="H1672" i="7"/>
  <c r="B1738" i="7"/>
  <c r="B1674" i="7"/>
  <c r="B1610" i="7"/>
  <c r="B1546" i="7"/>
  <c r="H1673" i="7" a="1"/>
  <c r="F1673" i="7"/>
  <c r="H1737" i="7" a="1"/>
  <c r="H1545" i="7" a="1"/>
  <c r="F1737" i="7"/>
  <c r="F1545" i="7"/>
  <c r="H1609" i="7" a="1"/>
  <c r="F1609" i="7"/>
  <c r="H1545" i="7" l="1"/>
  <c r="H1609" i="7"/>
  <c r="H1737" i="7"/>
  <c r="H1673" i="7"/>
  <c r="B1611" i="7"/>
  <c r="B1547" i="7"/>
  <c r="B1739" i="7"/>
  <c r="B1675" i="7"/>
  <c r="F1674" i="7"/>
  <c r="F1610" i="7"/>
  <c r="H1738" i="7" a="1"/>
  <c r="H1546" i="7" a="1"/>
  <c r="F1546" i="7"/>
  <c r="F1738" i="7"/>
  <c r="H1674" i="7" a="1"/>
  <c r="H1610" i="7" a="1"/>
  <c r="H1674" i="7" l="1"/>
  <c r="H1738" i="7"/>
  <c r="H1610" i="7"/>
  <c r="H1546" i="7"/>
  <c r="B1676" i="7"/>
  <c r="B1740" i="7"/>
  <c r="B1612" i="7"/>
  <c r="B1548" i="7"/>
  <c r="H1611" i="7" a="1"/>
  <c r="F1611" i="7"/>
  <c r="F1675" i="7"/>
  <c r="F1739" i="7"/>
  <c r="H1675" i="7" a="1"/>
  <c r="H1739" i="7" a="1"/>
  <c r="F1547" i="7"/>
  <c r="H1547" i="7" a="1"/>
  <c r="H1547" i="7" l="1"/>
  <c r="H1675" i="7"/>
  <c r="H1739" i="7"/>
  <c r="H1611" i="7"/>
  <c r="B1741" i="7"/>
  <c r="B1613" i="7"/>
  <c r="B1549" i="7"/>
  <c r="B1677" i="7"/>
  <c r="H1548" i="7" a="1"/>
  <c r="F1612" i="7"/>
  <c r="F1740" i="7"/>
  <c r="F1548" i="7"/>
  <c r="H1612" i="7" a="1"/>
  <c r="H1740" i="7" a="1"/>
  <c r="F1676" i="7"/>
  <c r="H1676" i="7" a="1"/>
  <c r="H1612" i="7" l="1"/>
  <c r="H1676" i="7"/>
  <c r="H1740" i="7"/>
  <c r="H1548" i="7"/>
  <c r="B1678" i="7"/>
  <c r="B1742" i="7"/>
  <c r="B1614" i="7"/>
  <c r="B1550" i="7"/>
  <c r="F1677" i="7"/>
  <c r="H1741" i="7" a="1"/>
  <c r="H1613" i="7" a="1"/>
  <c r="H1677" i="7" a="1"/>
  <c r="F1613" i="7"/>
  <c r="F1549" i="7"/>
  <c r="H1549" i="7" a="1"/>
  <c r="F1741" i="7"/>
  <c r="H1741" i="7" l="1"/>
  <c r="H1549" i="7"/>
  <c r="H1677" i="7"/>
  <c r="H1613" i="7"/>
  <c r="B1615" i="7"/>
  <c r="B1679" i="7"/>
  <c r="B1743" i="7"/>
  <c r="H1678" i="7" a="1"/>
  <c r="H1614" i="7" a="1"/>
  <c r="H1550" i="7" a="1"/>
  <c r="F1742" i="7"/>
  <c r="F1550" i="7"/>
  <c r="F1614" i="7"/>
  <c r="H1742" i="7" a="1"/>
  <c r="F1678" i="7"/>
  <c r="H1614" i="7" l="1"/>
  <c r="H1678" i="7"/>
  <c r="H1742" i="7"/>
  <c r="H1550" i="7"/>
  <c r="B1616" i="7"/>
  <c r="B1680" i="7"/>
  <c r="B1744" i="7"/>
  <c r="F1743" i="7"/>
  <c r="H1615" i="7" a="1"/>
  <c r="F1679" i="7"/>
  <c r="F1615" i="7"/>
  <c r="H1743" i="7" a="1"/>
  <c r="H1679" i="7" a="1"/>
  <c r="H1615" i="7" l="1"/>
  <c r="H1679" i="7"/>
  <c r="H1743" i="7"/>
  <c r="B1745" i="7"/>
  <c r="B1681" i="7"/>
  <c r="B1617" i="7"/>
  <c r="H1680" i="7" a="1"/>
  <c r="F1680" i="7"/>
  <c r="H1616" i="7" a="1"/>
  <c r="H1744" i="7" a="1"/>
  <c r="F1616" i="7"/>
  <c r="F1744" i="7"/>
  <c r="H1680" i="7" l="1"/>
  <c r="H1744" i="7"/>
  <c r="H1616" i="7"/>
  <c r="B1746" i="7"/>
  <c r="B1682" i="7"/>
  <c r="B1618" i="7"/>
  <c r="H1617" i="7" a="1"/>
  <c r="H1745" i="7" a="1"/>
  <c r="H1681" i="7" a="1"/>
  <c r="F1745" i="7"/>
  <c r="F1681" i="7"/>
  <c r="F1617" i="7"/>
  <c r="H1681" i="7" l="1"/>
  <c r="H1745" i="7"/>
  <c r="H1617" i="7"/>
  <c r="B1683" i="7"/>
  <c r="B1619" i="7"/>
  <c r="B1747" i="7"/>
  <c r="H1746" i="7" a="1"/>
  <c r="F1682" i="7"/>
  <c r="H1618" i="7" a="1"/>
  <c r="F1618" i="7"/>
  <c r="H1682" i="7" a="1"/>
  <c r="F1746" i="7"/>
  <c r="H1682" i="7" l="1"/>
  <c r="H1746" i="7"/>
  <c r="H1618" i="7"/>
  <c r="B1684" i="7"/>
  <c r="B1620" i="7"/>
  <c r="B1748" i="7"/>
  <c r="F1747" i="7"/>
  <c r="F1683" i="7"/>
  <c r="H1747" i="7" a="1"/>
  <c r="H1683" i="7" a="1"/>
  <c r="F1619" i="7"/>
  <c r="H1619" i="7" a="1"/>
  <c r="H1747" i="7" l="1"/>
  <c r="H1619" i="7"/>
  <c r="H1683" i="7"/>
  <c r="B1749" i="7"/>
  <c r="B1685" i="7"/>
  <c r="B1621" i="7"/>
  <c r="F1620" i="7"/>
  <c r="H1620" i="7" a="1"/>
  <c r="H1684" i="7" a="1"/>
  <c r="F1748" i="7"/>
  <c r="F1684" i="7"/>
  <c r="H1748" i="7" a="1"/>
  <c r="H1748" i="7" l="1"/>
  <c r="H1684" i="7"/>
  <c r="H1620" i="7"/>
  <c r="B1750" i="7"/>
  <c r="B1686" i="7"/>
  <c r="B1622" i="7"/>
  <c r="F1685" i="7"/>
  <c r="H1685" i="7" a="1"/>
  <c r="F1749" i="7"/>
  <c r="H1749" i="7" a="1"/>
  <c r="H1621" i="7" a="1"/>
  <c r="F1621" i="7"/>
  <c r="H1749" i="7" l="1"/>
  <c r="H1621" i="7"/>
  <c r="H1685" i="7"/>
  <c r="B1687" i="7"/>
  <c r="B1623" i="7"/>
  <c r="B1751" i="7"/>
  <c r="H1750" i="7" a="1"/>
  <c r="F1622" i="7"/>
  <c r="H1686" i="7" a="1"/>
  <c r="F1750" i="7"/>
  <c r="F1686" i="7"/>
  <c r="H1622" i="7" a="1"/>
  <c r="H1686" i="7" l="1"/>
  <c r="H1622" i="7"/>
  <c r="H1750" i="7"/>
  <c r="B1752" i="7"/>
  <c r="B1688" i="7"/>
  <c r="B1624" i="7"/>
  <c r="F1623" i="7"/>
  <c r="F1687" i="7"/>
  <c r="H1687" i="7" a="1"/>
  <c r="H1751" i="7" a="1"/>
  <c r="F1751" i="7"/>
  <c r="H1623" i="7" a="1"/>
  <c r="H1687" i="7" l="1"/>
  <c r="H1623" i="7"/>
  <c r="H1751" i="7"/>
  <c r="B1689" i="7"/>
  <c r="B1625" i="7"/>
  <c r="B1753" i="7"/>
  <c r="F1752" i="7"/>
  <c r="H1752" i="7" a="1"/>
  <c r="F1624" i="7"/>
  <c r="H1624" i="7" a="1"/>
  <c r="F1688" i="7"/>
  <c r="H1688" i="7" a="1"/>
  <c r="H1752" i="7" l="1"/>
  <c r="H1688" i="7"/>
  <c r="H1624" i="7"/>
  <c r="B1754" i="7"/>
  <c r="B1690" i="7"/>
  <c r="B1626" i="7"/>
  <c r="F1625" i="7"/>
  <c r="H1753" i="7" a="1"/>
  <c r="F1753" i="7"/>
  <c r="H1689" i="7" a="1"/>
  <c r="H1625" i="7" a="1"/>
  <c r="F1689" i="7"/>
  <c r="H1753" i="7" l="1"/>
  <c r="H1625" i="7"/>
  <c r="H1689" i="7"/>
  <c r="B1691" i="7"/>
  <c r="B1627" i="7"/>
  <c r="B1755" i="7"/>
  <c r="H1626" i="7" a="1"/>
  <c r="F1690" i="7"/>
  <c r="H1690" i="7" a="1"/>
  <c r="H1754" i="7" a="1"/>
  <c r="F1754" i="7"/>
  <c r="F1626" i="7"/>
  <c r="H1690" i="7" l="1"/>
  <c r="H1754" i="7"/>
  <c r="H1626" i="7"/>
  <c r="B1692" i="7"/>
  <c r="B1628" i="7"/>
  <c r="B1756" i="7"/>
  <c r="H1691" i="7" a="1"/>
  <c r="F1691" i="7"/>
  <c r="H1627" i="7" a="1"/>
  <c r="H1755" i="7" a="1"/>
  <c r="F1755" i="7"/>
  <c r="F1627" i="7"/>
  <c r="H1755" i="7" l="1"/>
  <c r="H1627" i="7"/>
  <c r="H1691" i="7"/>
  <c r="B1757" i="7"/>
  <c r="B1693" i="7"/>
  <c r="B1629" i="7"/>
  <c r="F1756" i="7"/>
  <c r="F1692" i="7"/>
  <c r="H1756" i="7" a="1"/>
  <c r="F1628" i="7"/>
  <c r="H1628" i="7" a="1"/>
  <c r="H1692" i="7" a="1"/>
  <c r="H1756" i="7" l="1"/>
  <c r="H1692" i="7"/>
  <c r="H1628" i="7"/>
  <c r="B1758" i="7"/>
  <c r="B1630" i="7"/>
  <c r="B1694" i="7"/>
  <c r="H1693" i="7" a="1"/>
  <c r="F1629" i="7"/>
  <c r="F1757" i="7"/>
  <c r="H1757" i="7" a="1"/>
  <c r="H1629" i="7" a="1"/>
  <c r="F1693" i="7"/>
  <c r="H1693" i="7" l="1"/>
  <c r="H1629" i="7"/>
  <c r="H1757" i="7"/>
  <c r="B1759" i="7"/>
  <c r="B1695" i="7"/>
  <c r="B1631" i="7"/>
  <c r="H1758" i="7" a="1"/>
  <c r="H1694" i="7" a="1"/>
  <c r="F1630" i="7"/>
  <c r="H1630" i="7" a="1"/>
  <c r="F1758" i="7"/>
  <c r="F1694" i="7"/>
  <c r="H1694" i="7" l="1"/>
  <c r="H1758" i="7"/>
  <c r="H1630" i="7"/>
  <c r="B1824" i="7"/>
  <c r="B1696" i="7"/>
  <c r="B1632" i="7"/>
  <c r="B1760" i="7"/>
  <c r="F1631" i="7"/>
  <c r="F1759" i="7"/>
  <c r="H1631" i="7" a="1"/>
  <c r="F1695" i="7"/>
  <c r="H1759" i="7" a="1"/>
  <c r="H1695" i="7" a="1"/>
  <c r="H1759" i="7" l="1"/>
  <c r="H1695" i="7"/>
  <c r="H1631" i="7"/>
  <c r="B1825" i="7"/>
  <c r="B1697" i="7"/>
  <c r="B1633" i="7"/>
  <c r="B1761" i="7"/>
  <c r="F1696" i="7"/>
  <c r="H1760" i="7" a="1"/>
  <c r="H1824" i="7" a="1"/>
  <c r="H1632" i="7" a="1"/>
  <c r="F1824" i="7"/>
  <c r="H1696" i="7" a="1"/>
  <c r="F1760" i="7"/>
  <c r="F1632" i="7"/>
  <c r="H1760" i="7" l="1"/>
  <c r="H1696" i="7"/>
  <c r="H1824" i="7"/>
  <c r="H1632" i="7"/>
  <c r="B1826" i="7"/>
  <c r="B1698" i="7"/>
  <c r="B1634" i="7"/>
  <c r="B1762" i="7"/>
  <c r="H1825" i="7" a="1"/>
  <c r="F1825" i="7"/>
  <c r="H1633" i="7" a="1"/>
  <c r="H1697" i="7" a="1"/>
  <c r="F1633" i="7"/>
  <c r="H1761" i="7" a="1"/>
  <c r="F1697" i="7"/>
  <c r="F1761" i="7"/>
  <c r="H1697" i="7" l="1"/>
  <c r="H1761" i="7"/>
  <c r="H1633" i="7"/>
  <c r="H1825" i="7"/>
  <c r="B1699" i="7"/>
  <c r="B1635" i="7"/>
  <c r="B1763" i="7"/>
  <c r="B1827" i="7"/>
  <c r="F1826" i="7"/>
  <c r="F1762" i="7"/>
  <c r="H1826" i="7" a="1"/>
  <c r="H1698" i="7" a="1"/>
  <c r="F1698" i="7"/>
  <c r="F1634" i="7"/>
  <c r="H1634" i="7" a="1"/>
  <c r="H1762" i="7" a="1"/>
  <c r="H1634" i="7" l="1"/>
  <c r="H1762" i="7"/>
  <c r="H1698" i="7"/>
  <c r="H1826" i="7"/>
  <c r="B1764" i="7"/>
  <c r="B1828" i="7"/>
  <c r="B1700" i="7"/>
  <c r="B1636" i="7"/>
  <c r="F1827" i="7"/>
  <c r="F1635" i="7"/>
  <c r="H1635" i="7" a="1"/>
  <c r="H1763" i="7" a="1"/>
  <c r="H1827" i="7" a="1"/>
  <c r="H1699" i="7" a="1"/>
  <c r="F1699" i="7"/>
  <c r="F1763" i="7"/>
  <c r="H1827" i="7" l="1"/>
  <c r="H1699" i="7"/>
  <c r="H1763" i="7"/>
  <c r="H1635" i="7"/>
  <c r="B1829" i="7"/>
  <c r="B1701" i="7"/>
  <c r="B1637" i="7"/>
  <c r="B1765" i="7"/>
  <c r="H1828" i="7" a="1"/>
  <c r="F1764" i="7"/>
  <c r="H1636" i="7" a="1"/>
  <c r="F1636" i="7"/>
  <c r="H1700" i="7" a="1"/>
  <c r="F1828" i="7"/>
  <c r="H1764" i="7" a="1"/>
  <c r="F1700" i="7"/>
  <c r="H1764" i="7" l="1"/>
  <c r="H1700" i="7"/>
  <c r="H1636" i="7"/>
  <c r="H1828" i="7"/>
  <c r="B1830" i="7"/>
  <c r="B1638" i="7"/>
  <c r="B1702" i="7"/>
  <c r="B1766" i="7"/>
  <c r="H1829" i="7" a="1"/>
  <c r="H1637" i="7" a="1"/>
  <c r="F1701" i="7"/>
  <c r="F1765" i="7"/>
  <c r="H1701" i="7" a="1"/>
  <c r="H1765" i="7" a="1"/>
  <c r="F1829" i="7"/>
  <c r="F1637" i="7"/>
  <c r="H1637" i="7" l="1"/>
  <c r="H1765" i="7"/>
  <c r="H1701" i="7"/>
  <c r="H1829" i="7"/>
  <c r="B1767" i="7"/>
  <c r="B1703" i="7"/>
  <c r="B1639" i="7"/>
  <c r="B1831" i="7"/>
  <c r="H1830" i="7" a="1"/>
  <c r="F1766" i="7"/>
  <c r="F1638" i="7"/>
  <c r="H1638" i="7" a="1"/>
  <c r="H1766" i="7" a="1"/>
  <c r="F1830" i="7"/>
  <c r="F1702" i="7"/>
  <c r="H1702" i="7" a="1"/>
  <c r="H1766" i="7" l="1"/>
  <c r="H1638" i="7"/>
  <c r="H1702" i="7"/>
  <c r="H1830" i="7"/>
  <c r="B1704" i="7"/>
  <c r="B1640" i="7"/>
  <c r="B1768" i="7"/>
  <c r="B1832" i="7"/>
  <c r="F1639" i="7"/>
  <c r="F1831" i="7"/>
  <c r="F1767" i="7"/>
  <c r="H1639" i="7" a="1"/>
  <c r="F1703" i="7"/>
  <c r="H1831" i="7" a="1"/>
  <c r="H1703" i="7" a="1"/>
  <c r="H1767" i="7" a="1"/>
  <c r="H1767" i="7" l="1"/>
  <c r="H1703" i="7"/>
  <c r="H1831" i="7"/>
  <c r="H1639" i="7"/>
  <c r="B1705" i="7"/>
  <c r="B1641" i="7"/>
  <c r="B1769" i="7"/>
  <c r="B1833" i="7"/>
  <c r="F1768" i="7"/>
  <c r="F1832" i="7"/>
  <c r="F1640" i="7"/>
  <c r="F1704" i="7"/>
  <c r="H1832" i="7" a="1"/>
  <c r="H1704" i="7" a="1"/>
  <c r="H1640" i="7" a="1"/>
  <c r="H1768" i="7" a="1"/>
  <c r="H1640" i="7" l="1"/>
  <c r="H1832" i="7"/>
  <c r="H1768" i="7"/>
  <c r="H1704" i="7"/>
  <c r="B1770" i="7"/>
  <c r="B1706" i="7"/>
  <c r="B1834" i="7"/>
  <c r="F1705" i="7"/>
  <c r="H1769" i="7" a="1"/>
  <c r="H1705" i="7" a="1"/>
  <c r="F1769" i="7"/>
  <c r="F1833" i="7"/>
  <c r="F1641" i="7"/>
  <c r="H1641" i="7" a="1"/>
  <c r="H1833" i="7" a="1"/>
  <c r="H1705" i="7" l="1"/>
  <c r="H1833" i="7"/>
  <c r="H1769" i="7"/>
  <c r="H1641" i="7"/>
  <c r="B1707" i="7"/>
  <c r="B1771" i="7"/>
  <c r="B1835" i="7"/>
  <c r="F1706" i="7"/>
  <c r="H1706" i="7" a="1"/>
  <c r="H1834" i="7" a="1"/>
  <c r="F1834" i="7"/>
  <c r="H1770" i="7" a="1"/>
  <c r="F1770" i="7"/>
  <c r="H1706" i="7" l="1"/>
  <c r="H1770" i="7"/>
  <c r="H1834" i="7"/>
  <c r="B1772" i="7"/>
  <c r="B1708" i="7"/>
  <c r="B1836" i="7"/>
  <c r="H1771" i="7" a="1"/>
  <c r="H1707" i="7" a="1"/>
  <c r="H1835" i="7" a="1"/>
  <c r="F1835" i="7"/>
  <c r="F1707" i="7"/>
  <c r="F1771" i="7"/>
  <c r="H1707" i="7" l="1"/>
  <c r="H1771" i="7"/>
  <c r="H1835" i="7"/>
  <c r="B1773" i="7"/>
  <c r="B1709" i="7"/>
  <c r="B1837" i="7"/>
  <c r="H1836" i="7" a="1"/>
  <c r="F1772" i="7"/>
  <c r="H1708" i="7" a="1"/>
  <c r="H1772" i="7" a="1"/>
  <c r="F1836" i="7"/>
  <c r="F1708" i="7"/>
  <c r="H1708" i="7" l="1"/>
  <c r="H1836" i="7"/>
  <c r="H1772" i="7"/>
  <c r="B1838" i="7"/>
  <c r="B1774" i="7"/>
  <c r="B1710" i="7"/>
  <c r="H1773" i="7" a="1"/>
  <c r="F1773" i="7"/>
  <c r="F1709" i="7"/>
  <c r="H1709" i="7" a="1"/>
  <c r="F1837" i="7"/>
  <c r="H1837" i="7" a="1"/>
  <c r="H1773" i="7" l="1"/>
  <c r="H1837" i="7"/>
  <c r="H1709" i="7"/>
  <c r="B1839" i="7"/>
  <c r="B1775" i="7"/>
  <c r="B1711" i="7"/>
  <c r="H1838" i="7" a="1"/>
  <c r="F1838" i="7"/>
  <c r="H1710" i="7" a="1"/>
  <c r="F1710" i="7"/>
  <c r="H1774" i="7" a="1"/>
  <c r="F1774" i="7"/>
  <c r="H1774" i="7" l="1"/>
  <c r="H1710" i="7"/>
  <c r="H1838" i="7"/>
  <c r="B1776" i="7"/>
  <c r="B1712" i="7"/>
  <c r="B1840" i="7"/>
  <c r="F1839" i="7"/>
  <c r="H1775" i="7" a="1"/>
  <c r="F1711" i="7"/>
  <c r="H1839" i="7" a="1"/>
  <c r="H1711" i="7" a="1"/>
  <c r="F1775" i="7"/>
  <c r="H1711" i="7" l="1"/>
  <c r="H1775" i="7"/>
  <c r="H1839" i="7"/>
  <c r="B1777" i="7"/>
  <c r="B1713" i="7"/>
  <c r="B1841" i="7"/>
  <c r="F1712" i="7"/>
  <c r="H1776" i="7" a="1"/>
  <c r="H1840" i="7" a="1"/>
  <c r="H1712" i="7" a="1"/>
  <c r="F1776" i="7"/>
  <c r="F1840" i="7"/>
  <c r="H1712" i="7" l="1"/>
  <c r="H1840" i="7"/>
  <c r="H1776" i="7"/>
  <c r="B1714" i="7"/>
  <c r="B1778" i="7"/>
  <c r="B1842" i="7"/>
  <c r="F1777" i="7"/>
  <c r="H1841" i="7" a="1"/>
  <c r="F1713" i="7"/>
  <c r="H1713" i="7" a="1"/>
  <c r="H1777" i="7" a="1"/>
  <c r="F1841" i="7"/>
  <c r="H1841" i="7" l="1"/>
  <c r="H1777" i="7"/>
  <c r="H1713" i="7"/>
  <c r="B1779" i="7"/>
  <c r="B1715" i="7"/>
  <c r="B1843" i="7"/>
  <c r="F1714" i="7"/>
  <c r="H1714" i="7" a="1"/>
  <c r="H1778" i="7" a="1"/>
  <c r="F1778" i="7"/>
  <c r="F1842" i="7"/>
  <c r="H1842" i="7" a="1"/>
  <c r="H1842" i="7" l="1"/>
  <c r="H1778" i="7"/>
  <c r="H1714" i="7"/>
  <c r="B1844" i="7"/>
  <c r="B1780" i="7"/>
  <c r="B1716" i="7"/>
  <c r="H1779" i="7" a="1"/>
  <c r="H1715" i="7" a="1"/>
  <c r="H1843" i="7" a="1"/>
  <c r="F1843" i="7"/>
  <c r="F1715" i="7"/>
  <c r="F1779" i="7"/>
  <c r="H1843" i="7" l="1"/>
  <c r="H1715" i="7"/>
  <c r="H1779" i="7"/>
  <c r="B1781" i="7"/>
  <c r="B1717" i="7"/>
  <c r="B1845" i="7"/>
  <c r="F1716" i="7"/>
  <c r="F1844" i="7"/>
  <c r="H1716" i="7" a="1"/>
  <c r="H1844" i="7" a="1"/>
  <c r="F1780" i="7"/>
  <c r="H1780" i="7" a="1"/>
  <c r="H1844" i="7" l="1"/>
  <c r="H1780" i="7"/>
  <c r="H1716" i="7"/>
  <c r="B1782" i="7"/>
  <c r="B1718" i="7"/>
  <c r="B1846" i="7"/>
  <c r="H1717" i="7" a="1"/>
  <c r="H1845" i="7" a="1"/>
  <c r="F1717" i="7"/>
  <c r="H1781" i="7" a="1"/>
  <c r="F1781" i="7"/>
  <c r="F1845" i="7"/>
  <c r="H1717" i="7" l="1"/>
  <c r="H1781" i="7"/>
  <c r="H1845" i="7"/>
  <c r="B1847" i="7"/>
  <c r="B1719" i="7"/>
  <c r="B1783" i="7"/>
  <c r="F1846" i="7"/>
  <c r="H1782" i="7" a="1"/>
  <c r="H1718" i="7" a="1"/>
  <c r="H1846" i="7" a="1"/>
  <c r="F1782" i="7"/>
  <c r="F1718" i="7"/>
  <c r="H1846" i="7" l="1"/>
  <c r="H1718" i="7"/>
  <c r="H1782" i="7"/>
  <c r="B1848" i="7"/>
  <c r="B1784" i="7"/>
  <c r="B1720" i="7"/>
  <c r="H1719" i="7" a="1"/>
  <c r="H1847" i="7" a="1"/>
  <c r="H1783" i="7" a="1"/>
  <c r="F1783" i="7"/>
  <c r="F1847" i="7"/>
  <c r="F1719" i="7"/>
  <c r="H1783" i="7" l="1"/>
  <c r="H1847" i="7"/>
  <c r="H1719" i="7"/>
  <c r="B1785" i="7"/>
  <c r="B1721" i="7"/>
  <c r="B1849" i="7"/>
  <c r="F1720" i="7"/>
  <c r="H1720" i="7" a="1"/>
  <c r="F1848" i="7"/>
  <c r="H1848" i="7" a="1"/>
  <c r="H1784" i="7" a="1"/>
  <c r="F1784" i="7"/>
  <c r="H1848" i="7" l="1"/>
  <c r="H1784" i="7"/>
  <c r="H1720" i="7"/>
  <c r="B1850" i="7"/>
  <c r="B1786" i="7"/>
  <c r="B1722" i="7"/>
  <c r="H1721" i="7" a="1"/>
  <c r="H1785" i="7" a="1"/>
  <c r="F1785" i="7"/>
  <c r="F1721" i="7"/>
  <c r="H1849" i="7" a="1"/>
  <c r="F1849" i="7"/>
  <c r="H1785" i="7" l="1"/>
  <c r="H1721" i="7"/>
  <c r="H1849" i="7"/>
  <c r="B1915" i="7"/>
  <c r="B1723" i="7"/>
  <c r="B1787" i="7"/>
  <c r="B1851" i="7"/>
  <c r="H1850" i="7" a="1"/>
  <c r="H1786" i="7" a="1"/>
  <c r="F1786" i="7"/>
  <c r="H1722" i="7" a="1"/>
  <c r="F1722" i="7"/>
  <c r="F1850" i="7"/>
  <c r="H1850" i="7" l="1"/>
  <c r="H1786" i="7"/>
  <c r="H1722" i="7"/>
  <c r="B1852" i="7"/>
  <c r="B1788" i="7"/>
  <c r="B1724" i="7"/>
  <c r="B1916" i="7"/>
  <c r="F1915" i="7"/>
  <c r="H1723" i="7" a="1"/>
  <c r="H1787" i="7" a="1"/>
  <c r="H1915" i="7" a="1"/>
  <c r="F1723" i="7"/>
  <c r="F1851" i="7"/>
  <c r="H1851" i="7" a="1"/>
  <c r="F1787" i="7"/>
  <c r="H1787" i="7" l="1"/>
  <c r="H1851" i="7"/>
  <c r="H1915" i="7"/>
  <c r="H1723" i="7"/>
  <c r="B1853" i="7"/>
  <c r="B1917" i="7"/>
  <c r="B1789" i="7"/>
  <c r="B1725" i="7"/>
  <c r="H1916" i="7" a="1"/>
  <c r="H1852" i="7" a="1"/>
  <c r="F1788" i="7"/>
  <c r="H1788" i="7" a="1"/>
  <c r="F1852" i="7"/>
  <c r="F1916" i="7"/>
  <c r="F1724" i="7"/>
  <c r="H1724" i="7" a="1"/>
  <c r="H1788" i="7" l="1"/>
  <c r="H1724" i="7"/>
  <c r="H1852" i="7"/>
  <c r="H1916" i="7"/>
  <c r="B1790" i="7"/>
  <c r="B1726" i="7"/>
  <c r="B1854" i="7"/>
  <c r="B1918" i="7"/>
  <c r="F1917" i="7"/>
  <c r="H1917" i="7" a="1"/>
  <c r="F1789" i="7"/>
  <c r="F1853" i="7"/>
  <c r="F1725" i="7"/>
  <c r="H1853" i="7" a="1"/>
  <c r="H1725" i="7" a="1"/>
  <c r="H1789" i="7" a="1"/>
  <c r="H1725" i="7" l="1"/>
  <c r="H1853" i="7"/>
  <c r="H1917" i="7"/>
  <c r="H1789" i="7"/>
  <c r="B1855" i="7"/>
  <c r="B1791" i="7"/>
  <c r="B1727" i="7"/>
  <c r="B1919" i="7"/>
  <c r="H1918" i="7" a="1"/>
  <c r="F1790" i="7"/>
  <c r="F1854" i="7"/>
  <c r="H1790" i="7" a="1"/>
  <c r="H1726" i="7" a="1"/>
  <c r="F1726" i="7"/>
  <c r="F1918" i="7"/>
  <c r="H1854" i="7" a="1"/>
  <c r="H1726" i="7" l="1"/>
  <c r="H1854" i="7"/>
  <c r="H1790" i="7"/>
  <c r="H1918" i="7"/>
  <c r="B1920" i="7"/>
  <c r="B1792" i="7"/>
  <c r="B1728" i="7"/>
  <c r="B1856" i="7"/>
  <c r="H1855" i="7" a="1"/>
  <c r="F1727" i="7"/>
  <c r="H1919" i="7" a="1"/>
  <c r="H1727" i="7" a="1"/>
  <c r="F1791" i="7"/>
  <c r="F1919" i="7"/>
  <c r="H1791" i="7" a="1"/>
  <c r="F1855" i="7"/>
  <c r="H1791" i="7" l="1"/>
  <c r="H1727" i="7"/>
  <c r="H1919" i="7"/>
  <c r="H1855" i="7"/>
  <c r="B1921" i="7"/>
  <c r="B1793" i="7"/>
  <c r="B1729" i="7"/>
  <c r="B1857" i="7"/>
  <c r="H1728" i="7" a="1"/>
  <c r="H1792" i="7" a="1"/>
  <c r="F1792" i="7"/>
  <c r="H1920" i="7" a="1"/>
  <c r="F1728" i="7"/>
  <c r="F1856" i="7"/>
  <c r="H1856" i="7" a="1"/>
  <c r="F1920" i="7"/>
  <c r="H1728" i="7" l="1"/>
  <c r="H1920" i="7"/>
  <c r="H1792" i="7"/>
  <c r="H1856" i="7"/>
  <c r="B1730" i="7"/>
  <c r="B1794" i="7"/>
  <c r="B1858" i="7"/>
  <c r="B1922" i="7"/>
  <c r="F1921" i="7"/>
  <c r="F1857" i="7"/>
  <c r="F1793" i="7"/>
  <c r="H1921" i="7" a="1"/>
  <c r="H1793" i="7" a="1"/>
  <c r="F1729" i="7"/>
  <c r="H1857" i="7" a="1"/>
  <c r="H1729" i="7" a="1"/>
  <c r="H1729" i="7" l="1"/>
  <c r="H1857" i="7"/>
  <c r="H1793" i="7"/>
  <c r="H1921" i="7"/>
  <c r="B1923" i="7"/>
  <c r="B1859" i="7"/>
  <c r="B1795" i="7"/>
  <c r="B1731" i="7"/>
  <c r="F1794" i="7"/>
  <c r="H1858" i="7" a="1"/>
  <c r="F1730" i="7"/>
  <c r="H1794" i="7" a="1"/>
  <c r="H1922" i="7" a="1"/>
  <c r="F1922" i="7"/>
  <c r="F1858" i="7"/>
  <c r="H1730" i="7" a="1"/>
  <c r="H1730" i="7" l="1"/>
  <c r="H1922" i="7"/>
  <c r="H1858" i="7"/>
  <c r="H1794" i="7"/>
  <c r="B1924" i="7"/>
  <c r="B1796" i="7"/>
  <c r="B1732" i="7"/>
  <c r="B1860" i="7"/>
  <c r="F1795" i="7"/>
  <c r="H1795" i="7" a="1"/>
  <c r="H1731" i="7" a="1"/>
  <c r="F1859" i="7"/>
  <c r="H1859" i="7" a="1"/>
  <c r="F1923" i="7"/>
  <c r="H1923" i="7" a="1"/>
  <c r="F1731" i="7"/>
  <c r="H1923" i="7" l="1"/>
  <c r="H1859" i="7"/>
  <c r="H1795" i="7"/>
  <c r="H1731" i="7"/>
  <c r="B1925" i="7"/>
  <c r="B1797" i="7"/>
  <c r="B1861" i="7"/>
  <c r="H1796" i="7" a="1"/>
  <c r="F1860" i="7"/>
  <c r="F1732" i="7"/>
  <c r="H1860" i="7" a="1"/>
  <c r="F1796" i="7"/>
  <c r="F1924" i="7"/>
  <c r="H1924" i="7" a="1"/>
  <c r="H1732" i="7" a="1"/>
  <c r="H1796" i="7" l="1"/>
  <c r="H1732" i="7"/>
  <c r="H1860" i="7"/>
  <c r="H1924" i="7"/>
  <c r="B1862" i="7"/>
  <c r="B1798" i="7"/>
  <c r="B1926" i="7"/>
  <c r="H1925" i="7" a="1"/>
  <c r="H1797" i="7" a="1"/>
  <c r="F1925" i="7"/>
  <c r="F1797" i="7"/>
  <c r="H1861" i="7" a="1"/>
  <c r="F1861" i="7"/>
  <c r="H1797" i="7" l="1"/>
  <c r="H1925" i="7"/>
  <c r="H1861" i="7"/>
  <c r="B1863" i="7"/>
  <c r="B1799" i="7"/>
  <c r="B1927" i="7"/>
  <c r="F1926" i="7"/>
  <c r="H1798" i="7" a="1"/>
  <c r="F1862" i="7"/>
  <c r="F1798" i="7"/>
  <c r="H1926" i="7" a="1"/>
  <c r="H1862" i="7" a="1"/>
  <c r="H1798" i="7" l="1"/>
  <c r="H1926" i="7"/>
  <c r="H1862" i="7"/>
  <c r="B1800" i="7"/>
  <c r="B1864" i="7"/>
  <c r="B1928" i="7"/>
  <c r="H1927" i="7" a="1"/>
  <c r="H1799" i="7" a="1"/>
  <c r="F1799" i="7"/>
  <c r="F1927" i="7"/>
  <c r="H1863" i="7" a="1"/>
  <c r="F1863" i="7"/>
  <c r="H1799" i="7" l="1"/>
  <c r="H1863" i="7"/>
  <c r="H1927" i="7"/>
  <c r="B1929" i="7"/>
  <c r="B1801" i="7"/>
  <c r="B1865" i="7"/>
  <c r="H1800" i="7" a="1"/>
  <c r="H1928" i="7" a="1"/>
  <c r="F1800" i="7"/>
  <c r="H1864" i="7" a="1"/>
  <c r="F1928" i="7"/>
  <c r="F1864" i="7"/>
  <c r="H1928" i="7" l="1"/>
  <c r="H1864" i="7"/>
  <c r="H1800" i="7"/>
  <c r="B1866" i="7"/>
  <c r="B1802" i="7"/>
  <c r="B1930" i="7"/>
  <c r="H1801" i="7" a="1"/>
  <c r="F1801" i="7"/>
  <c r="H1865" i="7" a="1"/>
  <c r="F1865" i="7"/>
  <c r="H1929" i="7" a="1"/>
  <c r="F1929" i="7"/>
  <c r="H1801" i="7" l="1"/>
  <c r="H1865" i="7"/>
  <c r="H1929" i="7"/>
  <c r="B1931" i="7"/>
  <c r="B1867" i="7"/>
  <c r="B1803" i="7"/>
  <c r="F1866" i="7"/>
  <c r="H1866" i="7" a="1"/>
  <c r="H1802" i="7" a="1"/>
  <c r="F1802" i="7"/>
  <c r="F1930" i="7"/>
  <c r="H1930" i="7" a="1"/>
  <c r="H1930" i="7" l="1"/>
  <c r="H1866" i="7"/>
  <c r="H1802" i="7"/>
  <c r="B1804" i="7"/>
  <c r="B1868" i="7"/>
  <c r="B1932" i="7"/>
  <c r="F1867" i="7"/>
  <c r="F1803" i="7"/>
  <c r="H1931" i="7" a="1"/>
  <c r="F1931" i="7"/>
  <c r="H1803" i="7" a="1"/>
  <c r="H1867" i="7" a="1"/>
  <c r="H1867" i="7" l="1"/>
  <c r="H1803" i="7"/>
  <c r="H1931" i="7"/>
  <c r="B1869" i="7"/>
  <c r="B1805" i="7"/>
  <c r="B1933" i="7"/>
  <c r="F1932" i="7"/>
  <c r="H1868" i="7" a="1"/>
  <c r="F1804" i="7"/>
  <c r="H1804" i="7" a="1"/>
  <c r="H1932" i="7" a="1"/>
  <c r="F1868" i="7"/>
  <c r="H1804" i="7" l="1"/>
  <c r="H1932" i="7"/>
  <c r="H1868" i="7"/>
  <c r="B1870" i="7"/>
  <c r="B1806" i="7"/>
  <c r="B1934" i="7"/>
  <c r="H1869" i="7" a="1"/>
  <c r="F1869" i="7"/>
  <c r="F1933" i="7"/>
  <c r="H1805" i="7" a="1"/>
  <c r="H1933" i="7" a="1"/>
  <c r="F1805" i="7"/>
  <c r="H1933" i="7" l="1"/>
  <c r="H1869" i="7"/>
  <c r="H1805" i="7"/>
  <c r="B1871" i="7"/>
  <c r="B1807" i="7"/>
  <c r="B1935" i="7"/>
  <c r="H1806" i="7" a="1"/>
  <c r="H1934" i="7" a="1"/>
  <c r="H1870" i="7" a="1"/>
  <c r="F1870" i="7"/>
  <c r="F1806" i="7"/>
  <c r="F1934" i="7"/>
  <c r="H1934" i="7" l="1"/>
  <c r="H1806" i="7"/>
  <c r="H1870" i="7"/>
  <c r="B1808" i="7"/>
  <c r="B1872" i="7"/>
  <c r="B1936" i="7"/>
  <c r="F1935" i="7"/>
  <c r="H1935" i="7" a="1"/>
  <c r="H1807" i="7" a="1"/>
  <c r="F1807" i="7"/>
  <c r="H1871" i="7" a="1"/>
  <c r="F1871" i="7"/>
  <c r="H1935" i="7" l="1"/>
  <c r="H1871" i="7"/>
  <c r="H1807" i="7"/>
  <c r="B1937" i="7"/>
  <c r="B1809" i="7"/>
  <c r="B1873" i="7"/>
  <c r="F1872" i="7"/>
  <c r="H1872" i="7" a="1"/>
  <c r="H1808" i="7" a="1"/>
  <c r="F1936" i="7"/>
  <c r="H1936" i="7" a="1"/>
  <c r="F1808" i="7"/>
  <c r="H1936" i="7" l="1"/>
  <c r="H1808" i="7"/>
  <c r="H1872" i="7"/>
  <c r="B1938" i="7"/>
  <c r="B1874" i="7"/>
  <c r="B1810" i="7"/>
  <c r="H1873" i="7" a="1"/>
  <c r="F1873" i="7"/>
  <c r="H1809" i="7" a="1"/>
  <c r="F1809" i="7"/>
  <c r="F1937" i="7"/>
  <c r="H1937" i="7" a="1"/>
  <c r="H1809" i="7" l="1"/>
  <c r="H1873" i="7"/>
  <c r="H1937" i="7"/>
  <c r="B1875" i="7"/>
  <c r="B1811" i="7"/>
  <c r="B1939" i="7"/>
  <c r="F1938" i="7"/>
  <c r="H1938" i="7" a="1"/>
  <c r="H1874" i="7" a="1"/>
  <c r="H1810" i="7" a="1"/>
  <c r="F1810" i="7"/>
  <c r="F1874" i="7"/>
  <c r="H1938" i="7" l="1"/>
  <c r="H1874" i="7"/>
  <c r="H1810" i="7"/>
  <c r="B1940" i="7"/>
  <c r="B1876" i="7"/>
  <c r="B1812" i="7"/>
  <c r="F1939" i="7"/>
  <c r="F1811" i="7"/>
  <c r="H1939" i="7" a="1"/>
  <c r="H1875" i="7" a="1"/>
  <c r="F1875" i="7"/>
  <c r="H1811" i="7" a="1"/>
  <c r="H1939" i="7" l="1"/>
  <c r="H1811" i="7"/>
  <c r="H1875" i="7"/>
  <c r="B1877" i="7"/>
  <c r="B1813" i="7"/>
  <c r="B1941" i="7"/>
  <c r="F1812" i="7"/>
  <c r="H1876" i="7" a="1"/>
  <c r="H1812" i="7" a="1"/>
  <c r="F1876" i="7"/>
  <c r="F1940" i="7"/>
  <c r="H1940" i="7" a="1"/>
  <c r="H1812" i="7" l="1"/>
  <c r="H1876" i="7"/>
  <c r="H1940" i="7"/>
  <c r="B1878" i="7"/>
  <c r="B1814" i="7"/>
  <c r="B1942" i="7"/>
  <c r="B2006" i="7"/>
  <c r="F1813" i="7"/>
  <c r="F1941" i="7"/>
  <c r="H1813" i="7" a="1"/>
  <c r="F1877" i="7"/>
  <c r="H1941" i="7" a="1"/>
  <c r="H1877" i="7" a="1"/>
  <c r="H1941" i="7" l="1"/>
  <c r="H1813" i="7"/>
  <c r="H1877" i="7"/>
  <c r="B1943" i="7"/>
  <c r="B1879" i="7"/>
  <c r="B1815" i="7"/>
  <c r="B2007" i="7"/>
  <c r="F2006" i="7"/>
  <c r="H2006" i="7" a="1"/>
  <c r="H1942" i="7" a="1"/>
  <c r="H1814" i="7" a="1"/>
  <c r="F1942" i="7"/>
  <c r="F1814" i="7"/>
  <c r="H1878" i="7" a="1"/>
  <c r="F1878" i="7"/>
  <c r="H2006" i="7" l="1"/>
  <c r="H1814" i="7"/>
  <c r="H1942" i="7"/>
  <c r="H1878" i="7"/>
  <c r="B2008" i="7"/>
  <c r="B1880" i="7"/>
  <c r="B1816" i="7"/>
  <c r="B1944" i="7"/>
  <c r="H2007" i="7" a="1"/>
  <c r="H1943" i="7" a="1"/>
  <c r="F1943" i="7"/>
  <c r="F1815" i="7"/>
  <c r="H1879" i="7" a="1"/>
  <c r="F1879" i="7"/>
  <c r="H1815" i="7" a="1"/>
  <c r="F2007" i="7"/>
  <c r="H1879" i="7" l="1"/>
  <c r="H1815" i="7"/>
  <c r="H2007" i="7"/>
  <c r="H1943" i="7"/>
  <c r="B2009" i="7"/>
  <c r="B1881" i="7"/>
  <c r="B1817" i="7"/>
  <c r="B1945" i="7"/>
  <c r="H1944" i="7" a="1"/>
  <c r="H1880" i="7" a="1"/>
  <c r="H2008" i="7" a="1"/>
  <c r="F2008" i="7"/>
  <c r="H1816" i="7" a="1"/>
  <c r="F1880" i="7"/>
  <c r="F1816" i="7"/>
  <c r="F1944" i="7"/>
  <c r="H1880" i="7" l="1"/>
  <c r="H1816" i="7"/>
  <c r="H2008" i="7"/>
  <c r="H1944" i="7"/>
  <c r="B1882" i="7"/>
  <c r="B1818" i="7"/>
  <c r="B1946" i="7"/>
  <c r="B2010" i="7"/>
  <c r="F1817" i="7"/>
  <c r="H2009" i="7" a="1"/>
  <c r="H1945" i="7" a="1"/>
  <c r="F1945" i="7"/>
  <c r="F2009" i="7"/>
  <c r="F1881" i="7"/>
  <c r="H1817" i="7" a="1"/>
  <c r="H1881" i="7" a="1"/>
  <c r="H1945" i="7" l="1"/>
  <c r="H1881" i="7"/>
  <c r="H1817" i="7"/>
  <c r="H2009" i="7"/>
  <c r="B1883" i="7"/>
  <c r="B1819" i="7"/>
  <c r="B1947" i="7"/>
  <c r="B2011" i="7"/>
  <c r="F1882" i="7"/>
  <c r="F1946" i="7"/>
  <c r="F2010" i="7"/>
  <c r="F1818" i="7"/>
  <c r="H1882" i="7" a="1"/>
  <c r="H2010" i="7" a="1"/>
  <c r="H1818" i="7" a="1"/>
  <c r="H1946" i="7" a="1"/>
  <c r="H1818" i="7" l="1"/>
  <c r="H1946" i="7"/>
  <c r="H2010" i="7"/>
  <c r="H1882" i="7"/>
  <c r="B1948" i="7"/>
  <c r="B2012" i="7"/>
  <c r="B1884" i="7"/>
  <c r="B1820" i="7"/>
  <c r="H2011" i="7" a="1"/>
  <c r="F1819" i="7"/>
  <c r="F2011" i="7"/>
  <c r="F1947" i="7"/>
  <c r="H1883" i="7" a="1"/>
  <c r="H1947" i="7" a="1"/>
  <c r="F1883" i="7"/>
  <c r="H1819" i="7" a="1"/>
  <c r="H1819" i="7" l="1"/>
  <c r="H1947" i="7"/>
  <c r="H1883" i="7"/>
  <c r="H2011" i="7"/>
  <c r="B1949" i="7"/>
  <c r="B2013" i="7"/>
  <c r="B1885" i="7"/>
  <c r="B1821" i="7"/>
  <c r="H1948" i="7" a="1"/>
  <c r="F1884" i="7"/>
  <c r="F2012" i="7"/>
  <c r="H1884" i="7" a="1"/>
  <c r="F1820" i="7"/>
  <c r="H1820" i="7" a="1"/>
  <c r="F1948" i="7"/>
  <c r="H2012" i="7" a="1"/>
  <c r="H1820" i="7" l="1"/>
  <c r="H2012" i="7"/>
  <c r="H1884" i="7"/>
  <c r="H1948" i="7"/>
  <c r="B2014" i="7"/>
  <c r="B1950" i="7"/>
  <c r="B1886" i="7"/>
  <c r="B1822" i="7"/>
  <c r="H1949" i="7" a="1"/>
  <c r="F2013" i="7"/>
  <c r="H2013" i="7" a="1"/>
  <c r="F1821" i="7"/>
  <c r="F1885" i="7"/>
  <c r="H1821" i="7" a="1"/>
  <c r="H1885" i="7" a="1"/>
  <c r="F1949" i="7"/>
  <c r="H1885" i="7" l="1"/>
  <c r="H1821" i="7"/>
  <c r="H2013" i="7"/>
  <c r="H1949" i="7"/>
  <c r="B1887" i="7"/>
  <c r="B1823" i="7"/>
  <c r="B2015" i="7"/>
  <c r="B1951" i="7"/>
  <c r="F1950" i="7"/>
  <c r="F2014" i="7"/>
  <c r="H2014" i="7" a="1"/>
  <c r="H1886" i="7" a="1"/>
  <c r="F1822" i="7"/>
  <c r="F1886" i="7"/>
  <c r="H1950" i="7" a="1"/>
  <c r="H1822" i="7" a="1"/>
  <c r="H1822" i="7" l="1"/>
  <c r="H2014" i="7"/>
  <c r="H1886" i="7"/>
  <c r="H1950" i="7"/>
  <c r="B2016" i="7"/>
  <c r="B1888" i="7"/>
  <c r="B1952" i="7"/>
  <c r="H1887" i="7" a="1"/>
  <c r="F1823" i="7"/>
  <c r="H1823" i="7" a="1"/>
  <c r="H1951" i="7" a="1"/>
  <c r="F1951" i="7"/>
  <c r="F2015" i="7"/>
  <c r="F1887" i="7"/>
  <c r="H2015" i="7" a="1"/>
  <c r="H1823" i="7" l="1"/>
  <c r="H1887" i="7"/>
  <c r="H1951" i="7"/>
  <c r="H2015" i="7"/>
  <c r="B1953" i="7"/>
  <c r="B1889" i="7"/>
  <c r="B2017" i="7"/>
  <c r="H1952" i="7" a="1"/>
  <c r="F2016" i="7"/>
  <c r="F1888" i="7"/>
  <c r="H1888" i="7" a="1"/>
  <c r="H2016" i="7" a="1"/>
  <c r="F1952" i="7"/>
  <c r="H1952" i="7" l="1"/>
  <c r="H2016" i="7"/>
  <c r="H1888" i="7"/>
  <c r="B2018" i="7"/>
  <c r="B1890" i="7"/>
  <c r="B1954" i="7"/>
  <c r="H1889" i="7" a="1"/>
  <c r="H2017" i="7" a="1"/>
  <c r="F1953" i="7"/>
  <c r="F2017" i="7"/>
  <c r="H1953" i="7" a="1"/>
  <c r="F1889" i="7"/>
  <c r="H2017" i="7" l="1"/>
  <c r="H1953" i="7"/>
  <c r="H1889" i="7"/>
  <c r="B2019" i="7"/>
  <c r="B1891" i="7"/>
  <c r="B1955" i="7"/>
  <c r="F1954" i="7"/>
  <c r="H1954" i="7" a="1"/>
  <c r="H2018" i="7" a="1"/>
  <c r="F1890" i="7"/>
  <c r="H1890" i="7" a="1"/>
  <c r="F2018" i="7"/>
  <c r="H1954" i="7" l="1"/>
  <c r="H2018" i="7"/>
  <c r="H1890" i="7"/>
  <c r="B2020" i="7"/>
  <c r="B1956" i="7"/>
  <c r="B1892" i="7"/>
  <c r="F1955" i="7"/>
  <c r="H1891" i="7" a="1"/>
  <c r="H2019" i="7" a="1"/>
  <c r="F1891" i="7"/>
  <c r="H1955" i="7" a="1"/>
  <c r="F2019" i="7"/>
  <c r="H1955" i="7" l="1"/>
  <c r="H2019" i="7"/>
  <c r="H1891" i="7"/>
  <c r="B1957" i="7"/>
  <c r="B1893" i="7"/>
  <c r="B2021" i="7"/>
  <c r="H1956" i="7" a="1"/>
  <c r="H1892" i="7" a="1"/>
  <c r="F1956" i="7"/>
  <c r="F1892" i="7"/>
  <c r="H2020" i="7" a="1"/>
  <c r="F2020" i="7"/>
  <c r="H2020" i="7" l="1"/>
  <c r="H1956" i="7"/>
  <c r="H1892" i="7"/>
  <c r="B1894" i="7"/>
  <c r="B1958" i="7"/>
  <c r="B2022" i="7"/>
  <c r="F1893" i="7"/>
  <c r="H1957" i="7" a="1"/>
  <c r="H1893" i="7" a="1"/>
  <c r="F1957" i="7"/>
  <c r="F2021" i="7"/>
  <c r="H2021" i="7" a="1"/>
  <c r="H1893" i="7" l="1"/>
  <c r="H1957" i="7"/>
  <c r="H2021" i="7"/>
  <c r="B1959" i="7"/>
  <c r="B1895" i="7"/>
  <c r="B2023" i="7"/>
  <c r="H1894" i="7" a="1"/>
  <c r="F1894" i="7"/>
  <c r="F1958" i="7"/>
  <c r="F2022" i="7"/>
  <c r="H2022" i="7" a="1"/>
  <c r="H1958" i="7" a="1"/>
  <c r="H2022" i="7" l="1"/>
  <c r="H1894" i="7"/>
  <c r="H1958" i="7"/>
  <c r="B2024" i="7"/>
  <c r="B1960" i="7"/>
  <c r="B1896" i="7"/>
  <c r="F1959" i="7"/>
  <c r="F2023" i="7"/>
  <c r="H2023" i="7" a="1"/>
  <c r="H1959" i="7" a="1"/>
  <c r="H1895" i="7" a="1"/>
  <c r="F1895" i="7"/>
  <c r="H1959" i="7" l="1"/>
  <c r="H2023" i="7"/>
  <c r="H1895" i="7"/>
  <c r="B1961" i="7"/>
  <c r="B1897" i="7"/>
  <c r="B2025" i="7"/>
  <c r="F2024" i="7"/>
  <c r="F1896" i="7"/>
  <c r="F1960" i="7"/>
  <c r="H2024" i="7" a="1"/>
  <c r="H1960" i="7" a="1"/>
  <c r="H1896" i="7" a="1"/>
  <c r="H2024" i="7" l="1"/>
  <c r="H1960" i="7"/>
  <c r="H1896" i="7"/>
  <c r="B1962" i="7"/>
  <c r="B1898" i="7"/>
  <c r="B2026" i="7"/>
  <c r="F1897" i="7"/>
  <c r="H1961" i="7" a="1"/>
  <c r="F2025" i="7"/>
  <c r="H2025" i="7" a="1"/>
  <c r="H1897" i="7" a="1"/>
  <c r="F1961" i="7"/>
  <c r="H2025" i="7" l="1"/>
  <c r="H1961" i="7"/>
  <c r="H1897" i="7"/>
  <c r="B2027" i="7"/>
  <c r="B1899" i="7"/>
  <c r="B1963" i="7"/>
  <c r="H1962" i="7" a="1"/>
  <c r="F1962" i="7"/>
  <c r="H2026" i="7" a="1"/>
  <c r="F2026" i="7"/>
  <c r="F1898" i="7"/>
  <c r="H1898" i="7" a="1"/>
  <c r="H2026" i="7" l="1"/>
  <c r="H1962" i="7"/>
  <c r="H1898" i="7"/>
  <c r="B2028" i="7"/>
  <c r="B1964" i="7"/>
  <c r="B1900" i="7"/>
  <c r="H1899" i="7" a="1"/>
  <c r="H2027" i="7" a="1"/>
  <c r="H1963" i="7" a="1"/>
  <c r="F2027" i="7"/>
  <c r="F1899" i="7"/>
  <c r="F1963" i="7"/>
  <c r="H2027" i="7" l="1"/>
  <c r="H1963" i="7"/>
  <c r="H1899" i="7"/>
  <c r="B1965" i="7"/>
  <c r="B1901" i="7"/>
  <c r="B2029" i="7"/>
  <c r="H1964" i="7" a="1"/>
  <c r="H1900" i="7" a="1"/>
  <c r="F1900" i="7"/>
  <c r="F2028" i="7"/>
  <c r="F1964" i="7"/>
  <c r="H2028" i="7" a="1"/>
  <c r="H1964" i="7" l="1"/>
  <c r="H2028" i="7"/>
  <c r="H1900" i="7"/>
  <c r="B1902" i="7"/>
  <c r="B1966" i="7"/>
  <c r="B2030" i="7"/>
  <c r="F2029" i="7"/>
  <c r="H2029" i="7" a="1"/>
  <c r="F1965" i="7"/>
  <c r="H1901" i="7" a="1"/>
  <c r="F1901" i="7"/>
  <c r="H1965" i="7" a="1"/>
  <c r="H1901" i="7" l="1"/>
  <c r="H2029" i="7"/>
  <c r="H1965" i="7"/>
  <c r="B2031" i="7"/>
  <c r="B1967" i="7"/>
  <c r="B1903" i="7"/>
  <c r="F1966" i="7"/>
  <c r="F2030" i="7"/>
  <c r="H2030" i="7" a="1"/>
  <c r="F1902" i="7"/>
  <c r="H1966" i="7" a="1"/>
  <c r="H1902" i="7" a="1"/>
  <c r="H2030" i="7" l="1"/>
  <c r="H1966" i="7"/>
  <c r="H1902" i="7"/>
  <c r="B2032" i="7"/>
  <c r="B1968" i="7"/>
  <c r="B1904" i="7"/>
  <c r="F1903" i="7"/>
  <c r="H1967" i="7" a="1"/>
  <c r="H2031" i="7" a="1"/>
  <c r="F2031" i="7"/>
  <c r="F1967" i="7"/>
  <c r="H1903" i="7" a="1"/>
  <c r="H2031" i="7" l="1"/>
  <c r="H1903" i="7"/>
  <c r="H1967" i="7"/>
  <c r="B2097" i="7"/>
  <c r="B1905" i="7"/>
  <c r="B1969" i="7"/>
  <c r="B2033" i="7"/>
  <c r="F1968" i="7"/>
  <c r="H2032" i="7" a="1"/>
  <c r="H1968" i="7" a="1"/>
  <c r="H1904" i="7" a="1"/>
  <c r="F1904" i="7"/>
  <c r="F2032" i="7"/>
  <c r="H2032" i="7" l="1"/>
  <c r="H1968" i="7"/>
  <c r="H1904" i="7"/>
  <c r="B1906" i="7"/>
  <c r="B1970" i="7"/>
  <c r="B2098" i="7"/>
  <c r="B2034" i="7"/>
  <c r="H2033" i="7" a="1"/>
  <c r="H2097" i="7" a="1"/>
  <c r="F2033" i="7"/>
  <c r="F2097" i="7"/>
  <c r="F1969" i="7"/>
  <c r="H1969" i="7" a="1"/>
  <c r="F1905" i="7"/>
  <c r="H1905" i="7" a="1"/>
  <c r="H1969" i="7" l="1"/>
  <c r="H2033" i="7"/>
  <c r="H2097" i="7"/>
  <c r="H1905" i="7"/>
  <c r="B2035" i="7"/>
  <c r="B2099" i="7"/>
  <c r="B1971" i="7"/>
  <c r="B1907" i="7"/>
  <c r="F2034" i="7"/>
  <c r="F1906" i="7"/>
  <c r="F1970" i="7"/>
  <c r="H2034" i="7" a="1"/>
  <c r="F2098" i="7"/>
  <c r="H1970" i="7" a="1"/>
  <c r="H2098" i="7" a="1"/>
  <c r="H1906" i="7" a="1"/>
  <c r="H2098" i="7" l="1"/>
  <c r="H1906" i="7"/>
  <c r="H1970" i="7"/>
  <c r="H2034" i="7"/>
  <c r="B2100" i="7"/>
  <c r="B1972" i="7"/>
  <c r="B1908" i="7"/>
  <c r="B2036" i="7"/>
  <c r="H2099" i="7" a="1"/>
  <c r="H1971" i="7" a="1"/>
  <c r="F1971" i="7"/>
  <c r="F2035" i="7"/>
  <c r="H1907" i="7" a="1"/>
  <c r="F1907" i="7"/>
  <c r="F2099" i="7"/>
  <c r="H2035" i="7" a="1"/>
  <c r="H2035" i="7" l="1"/>
  <c r="H1907" i="7"/>
  <c r="H1971" i="7"/>
  <c r="H2099" i="7"/>
  <c r="B1973" i="7"/>
  <c r="B1909" i="7"/>
  <c r="B2101" i="7"/>
  <c r="B2037" i="7"/>
  <c r="F2100" i="7"/>
  <c r="F1972" i="7"/>
  <c r="F2036" i="7"/>
  <c r="H1972" i="7" a="1"/>
  <c r="H2036" i="7" a="1"/>
  <c r="F1908" i="7"/>
  <c r="H1908" i="7" a="1"/>
  <c r="H2100" i="7" a="1"/>
  <c r="H1908" i="7" l="1"/>
  <c r="H2100" i="7"/>
  <c r="H2036" i="7"/>
  <c r="H1972" i="7"/>
  <c r="B1910" i="7"/>
  <c r="B1974" i="7"/>
  <c r="B2102" i="7"/>
  <c r="B2038" i="7"/>
  <c r="F2037" i="7"/>
  <c r="H2037" i="7" a="1"/>
  <c r="F2101" i="7"/>
  <c r="F1909" i="7"/>
  <c r="H1973" i="7" a="1"/>
  <c r="F1973" i="7"/>
  <c r="H1909" i="7" a="1"/>
  <c r="H2101" i="7" a="1"/>
  <c r="H1909" i="7" l="1"/>
  <c r="H2101" i="7"/>
  <c r="H1973" i="7"/>
  <c r="H2037" i="7"/>
  <c r="B1975" i="7"/>
  <c r="B1911" i="7"/>
  <c r="B2039" i="7"/>
  <c r="B2103" i="7"/>
  <c r="F2102" i="7"/>
  <c r="F1910" i="7"/>
  <c r="F2038" i="7"/>
  <c r="H1910" i="7" a="1"/>
  <c r="H2102" i="7" a="1"/>
  <c r="H2038" i="7" a="1"/>
  <c r="F1974" i="7"/>
  <c r="H1974" i="7" a="1"/>
  <c r="H1910" i="7" l="1"/>
  <c r="H1974" i="7"/>
  <c r="H2038" i="7"/>
  <c r="H2102" i="7"/>
  <c r="B2040" i="7"/>
  <c r="B2104" i="7"/>
  <c r="B1976" i="7"/>
  <c r="B1912" i="7"/>
  <c r="H1975" i="7" a="1"/>
  <c r="F2039" i="7"/>
  <c r="H1911" i="7" a="1"/>
  <c r="F2103" i="7"/>
  <c r="H2103" i="7" a="1"/>
  <c r="F1911" i="7"/>
  <c r="F1975" i="7"/>
  <c r="H2039" i="7" a="1"/>
  <c r="H2039" i="7" l="1"/>
  <c r="H1911" i="7"/>
  <c r="H2103" i="7"/>
  <c r="H1975" i="7"/>
  <c r="B1913" i="7"/>
  <c r="B1977" i="7"/>
  <c r="B2041" i="7"/>
  <c r="B2105" i="7"/>
  <c r="F2104" i="7"/>
  <c r="H1976" i="7" a="1"/>
  <c r="F1976" i="7"/>
  <c r="F2040" i="7"/>
  <c r="F1912" i="7"/>
  <c r="H2104" i="7" a="1"/>
  <c r="H1912" i="7" a="1"/>
  <c r="H2040" i="7" a="1"/>
  <c r="H1912" i="7" l="1"/>
  <c r="H2040" i="7"/>
  <c r="H1976" i="7"/>
  <c r="H2104" i="7"/>
  <c r="B2042" i="7"/>
  <c r="B1978" i="7"/>
  <c r="B1914" i="7"/>
  <c r="B2106" i="7"/>
  <c r="H2105" i="7" a="1"/>
  <c r="F1913" i="7"/>
  <c r="F2041" i="7"/>
  <c r="F1977" i="7"/>
  <c r="F2105" i="7"/>
  <c r="H1913" i="7" a="1"/>
  <c r="H2041" i="7" a="1"/>
  <c r="H1977" i="7" a="1"/>
  <c r="H2041" i="7" l="1"/>
  <c r="H1977" i="7"/>
  <c r="H1913" i="7"/>
  <c r="H2105" i="7"/>
  <c r="B2107" i="7"/>
  <c r="B1979" i="7"/>
  <c r="B2043" i="7"/>
  <c r="F1978" i="7"/>
  <c r="H1978" i="7" a="1"/>
  <c r="F2106" i="7"/>
  <c r="H2042" i="7" a="1"/>
  <c r="F2042" i="7"/>
  <c r="H2106" i="7" a="1"/>
  <c r="F1914" i="7"/>
  <c r="H1914" i="7" a="1"/>
  <c r="H2042" i="7" l="1"/>
  <c r="H2106" i="7"/>
  <c r="H1914" i="7"/>
  <c r="H1978" i="7"/>
  <c r="B2108" i="7"/>
  <c r="B2044" i="7"/>
  <c r="B1980" i="7"/>
  <c r="H2107" i="7" a="1"/>
  <c r="H1979" i="7" a="1"/>
  <c r="H2043" i="7" a="1"/>
  <c r="F1979" i="7"/>
  <c r="F2107" i="7"/>
  <c r="F2043" i="7"/>
  <c r="H2107" i="7" l="1"/>
  <c r="H1979" i="7"/>
  <c r="H2043" i="7"/>
  <c r="B1981" i="7"/>
  <c r="B2045" i="7"/>
  <c r="B2109" i="7"/>
  <c r="H2108" i="7" a="1"/>
  <c r="H2044" i="7" a="1"/>
  <c r="H1980" i="7" a="1"/>
  <c r="F1980" i="7"/>
  <c r="F2044" i="7"/>
  <c r="F2108" i="7"/>
  <c r="H2108" i="7" l="1"/>
  <c r="H2044" i="7"/>
  <c r="H1980" i="7"/>
  <c r="B2046" i="7"/>
  <c r="B1982" i="7"/>
  <c r="B2110" i="7"/>
  <c r="H1981" i="7" a="1"/>
  <c r="H2109" i="7" a="1"/>
  <c r="F2109" i="7"/>
  <c r="F2045" i="7"/>
  <c r="F1981" i="7"/>
  <c r="H2045" i="7" a="1"/>
  <c r="H1981" i="7" l="1"/>
  <c r="H2045" i="7"/>
  <c r="H2109" i="7"/>
  <c r="B1983" i="7"/>
  <c r="B2047" i="7"/>
  <c r="B2111" i="7"/>
  <c r="H2046" i="7" a="1"/>
  <c r="F2046" i="7"/>
  <c r="F2110" i="7"/>
  <c r="H1982" i="7" a="1"/>
  <c r="F1982" i="7"/>
  <c r="H2110" i="7" a="1"/>
  <c r="H2046" i="7" l="1"/>
  <c r="H2110" i="7"/>
  <c r="H1982" i="7"/>
  <c r="B2112" i="7"/>
  <c r="B2048" i="7"/>
  <c r="B1984" i="7"/>
  <c r="H1983" i="7" a="1"/>
  <c r="F2111" i="7"/>
  <c r="H2047" i="7" a="1"/>
  <c r="F1983" i="7"/>
  <c r="F2047" i="7"/>
  <c r="H2111" i="7" a="1"/>
  <c r="H2111" i="7" l="1"/>
  <c r="H1983" i="7"/>
  <c r="H2047" i="7"/>
  <c r="B2049" i="7"/>
  <c r="B1985" i="7"/>
  <c r="B2113" i="7"/>
  <c r="H2112" i="7" a="1"/>
  <c r="F1984" i="7"/>
  <c r="F2112" i="7"/>
  <c r="H1984" i="7" a="1"/>
  <c r="F2048" i="7"/>
  <c r="H2048" i="7" a="1"/>
  <c r="H2048" i="7" l="1"/>
  <c r="H2112" i="7"/>
  <c r="H1984" i="7"/>
  <c r="B2114" i="7"/>
  <c r="B1986" i="7"/>
  <c r="B2050" i="7"/>
  <c r="H2049" i="7" a="1"/>
  <c r="F2113" i="7"/>
  <c r="F1985" i="7"/>
  <c r="H1985" i="7" a="1"/>
  <c r="H2113" i="7" a="1"/>
  <c r="F2049" i="7"/>
  <c r="H2113" i="7" l="1"/>
  <c r="H2049" i="7"/>
  <c r="H1985" i="7"/>
  <c r="B2051" i="7"/>
  <c r="B1987" i="7"/>
  <c r="B2115" i="7"/>
  <c r="F1986" i="7"/>
  <c r="H2050" i="7" a="1"/>
  <c r="H2114" i="7" a="1"/>
  <c r="H1986" i="7" a="1"/>
  <c r="F2114" i="7"/>
  <c r="F2050" i="7"/>
  <c r="H2050" i="7" l="1"/>
  <c r="H2114" i="7"/>
  <c r="H1986" i="7"/>
  <c r="B2052" i="7"/>
  <c r="B1988" i="7"/>
  <c r="B2116" i="7"/>
  <c r="F1987" i="7"/>
  <c r="H2115" i="7" a="1"/>
  <c r="F2115" i="7"/>
  <c r="F2051" i="7"/>
  <c r="H1987" i="7" a="1"/>
  <c r="H2051" i="7" a="1"/>
  <c r="H1987" i="7" l="1"/>
  <c r="H2051" i="7"/>
  <c r="H2115" i="7"/>
  <c r="B1989" i="7"/>
  <c r="B2053" i="7"/>
  <c r="B2117" i="7"/>
  <c r="F2052" i="7"/>
  <c r="H2052" i="7" a="1"/>
  <c r="H1988" i="7" a="1"/>
  <c r="F2116" i="7"/>
  <c r="F1988" i="7"/>
  <c r="H2116" i="7" a="1"/>
  <c r="H2116" i="7" l="1"/>
  <c r="H2052" i="7"/>
  <c r="H1988" i="7"/>
  <c r="B2118" i="7"/>
  <c r="B2054" i="7"/>
  <c r="B1990" i="7"/>
  <c r="H2053" i="7" a="1"/>
  <c r="H2117" i="7" a="1"/>
  <c r="F1989" i="7"/>
  <c r="F2053" i="7"/>
  <c r="H1989" i="7" a="1"/>
  <c r="F2117" i="7"/>
  <c r="H1989" i="7" l="1"/>
  <c r="H2053" i="7"/>
  <c r="H2117" i="7"/>
  <c r="B1991" i="7"/>
  <c r="B2055" i="7"/>
  <c r="B2119" i="7"/>
  <c r="H2118" i="7" a="1"/>
  <c r="H2054" i="7" a="1"/>
  <c r="F1990" i="7"/>
  <c r="H1990" i="7" a="1"/>
  <c r="F2054" i="7"/>
  <c r="F2118" i="7"/>
  <c r="H2054" i="7" l="1"/>
  <c r="H2118" i="7"/>
  <c r="H1990" i="7"/>
  <c r="B2120" i="7"/>
  <c r="B2056" i="7"/>
  <c r="B1992" i="7"/>
  <c r="F2119" i="7"/>
  <c r="H2055" i="7" a="1"/>
  <c r="F1991" i="7"/>
  <c r="F2055" i="7"/>
  <c r="H2119" i="7" a="1"/>
  <c r="H1991" i="7" a="1"/>
  <c r="H2119" i="7" l="1"/>
  <c r="H2055" i="7"/>
  <c r="H1991" i="7"/>
  <c r="B2057" i="7"/>
  <c r="B1993" i="7"/>
  <c r="B2121" i="7"/>
  <c r="F2120" i="7"/>
  <c r="F1992" i="7"/>
  <c r="H1992" i="7" a="1"/>
  <c r="F2056" i="7"/>
  <c r="H2056" i="7" a="1"/>
  <c r="H2120" i="7" a="1"/>
  <c r="H2120" i="7" l="1"/>
  <c r="H1992" i="7"/>
  <c r="H2056" i="7"/>
  <c r="B2122" i="7"/>
  <c r="B2058" i="7"/>
  <c r="B1994" i="7"/>
  <c r="F2121" i="7"/>
  <c r="H2121" i="7" a="1"/>
  <c r="H2057" i="7" a="1"/>
  <c r="F1993" i="7"/>
  <c r="H1993" i="7" a="1"/>
  <c r="F2057" i="7"/>
  <c r="H2057" i="7" l="1"/>
  <c r="H1993" i="7"/>
  <c r="H2121" i="7"/>
  <c r="B2059" i="7"/>
  <c r="B1995" i="7"/>
  <c r="B2123" i="7"/>
  <c r="B2188" i="7" s="1"/>
  <c r="F2122" i="7"/>
  <c r="F1994" i="7"/>
  <c r="F2058" i="7"/>
  <c r="H1994" i="7" a="1"/>
  <c r="H2058" i="7" a="1"/>
  <c r="H2122" i="7" a="1"/>
  <c r="H2122" i="7" l="1"/>
  <c r="H2058" i="7"/>
  <c r="H1994" i="7"/>
  <c r="B2060" i="7"/>
  <c r="B1996" i="7"/>
  <c r="B2124" i="7"/>
  <c r="B2189" i="7" s="1"/>
  <c r="H2188" i="7" a="1"/>
  <c r="F2188" i="7"/>
  <c r="H2059" i="7" a="1"/>
  <c r="F1995" i="7"/>
  <c r="F2059" i="7"/>
  <c r="H1995" i="7" a="1"/>
  <c r="H2123" i="7" a="1"/>
  <c r="F2123" i="7"/>
  <c r="H2188" i="7" l="1"/>
  <c r="H2059" i="7"/>
  <c r="H2123" i="7"/>
  <c r="H1995" i="7"/>
  <c r="B2125" i="7"/>
  <c r="B2190" i="7" s="1"/>
  <c r="B1997" i="7"/>
  <c r="B2061" i="7"/>
  <c r="H2060" i="7" a="1"/>
  <c r="F1996" i="7"/>
  <c r="F2124" i="7"/>
  <c r="H2124" i="7" a="1"/>
  <c r="F2189" i="7"/>
  <c r="F2060" i="7"/>
  <c r="H2189" i="7" a="1"/>
  <c r="H1996" i="7" a="1"/>
  <c r="H2189" i="7" l="1"/>
  <c r="H2060" i="7"/>
  <c r="H1996" i="7"/>
  <c r="H2124" i="7"/>
  <c r="B2126" i="7"/>
  <c r="B2191" i="7" s="1"/>
  <c r="B2062" i="7"/>
  <c r="B1998" i="7"/>
  <c r="H2061" i="7" a="1"/>
  <c r="H2125" i="7" a="1"/>
  <c r="F2125" i="7"/>
  <c r="H1997" i="7" a="1"/>
  <c r="F2190" i="7"/>
  <c r="H2190" i="7" a="1"/>
  <c r="F1997" i="7"/>
  <c r="F2061" i="7"/>
  <c r="H2190" i="7" l="1"/>
  <c r="H2125" i="7"/>
  <c r="H2061" i="7"/>
  <c r="H1997" i="7"/>
  <c r="B1999" i="7"/>
  <c r="B2063" i="7"/>
  <c r="B2127" i="7"/>
  <c r="B2192" i="7" s="1"/>
  <c r="H2126" i="7" a="1"/>
  <c r="F2126" i="7"/>
  <c r="H1998" i="7" a="1"/>
  <c r="H2191" i="7" a="1"/>
  <c r="F1998" i="7"/>
  <c r="F2062" i="7"/>
  <c r="F2191" i="7"/>
  <c r="H2062" i="7" a="1"/>
  <c r="H2191" i="7" l="1"/>
  <c r="H2062" i="7"/>
  <c r="H2126" i="7"/>
  <c r="H1998" i="7"/>
  <c r="B2128" i="7"/>
  <c r="B2193" i="7" s="1"/>
  <c r="B2064" i="7"/>
  <c r="B2000" i="7"/>
  <c r="F2127" i="7"/>
  <c r="H1999" i="7" a="1"/>
  <c r="F2192" i="7"/>
  <c r="F1999" i="7"/>
  <c r="F2063" i="7"/>
  <c r="H2063" i="7" a="1"/>
  <c r="H2192" i="7" a="1"/>
  <c r="H2127" i="7" a="1"/>
  <c r="H2192" i="7" l="1"/>
  <c r="H2127" i="7"/>
  <c r="H2063" i="7"/>
  <c r="H1999" i="7"/>
  <c r="B2129" i="7"/>
  <c r="B2194" i="7" s="1"/>
  <c r="B2065" i="7"/>
  <c r="B2001" i="7"/>
  <c r="H2128" i="7" a="1"/>
  <c r="F2000" i="7"/>
  <c r="H2064" i="7" a="1"/>
  <c r="F2064" i="7"/>
  <c r="F2128" i="7"/>
  <c r="F2193" i="7"/>
  <c r="H2000" i="7" a="1"/>
  <c r="H2193" i="7" a="1"/>
  <c r="H2193" i="7" l="1"/>
  <c r="H2128" i="7"/>
  <c r="H2000" i="7"/>
  <c r="H2064" i="7"/>
  <c r="B2002" i="7"/>
  <c r="B2066" i="7"/>
  <c r="B2130" i="7"/>
  <c r="B2195" i="7" s="1"/>
  <c r="H2065" i="7" a="1"/>
  <c r="H2129" i="7" a="1"/>
  <c r="H2001" i="7" a="1"/>
  <c r="F2129" i="7"/>
  <c r="F2001" i="7"/>
  <c r="F2194" i="7"/>
  <c r="H2194" i="7" a="1"/>
  <c r="F2065" i="7"/>
  <c r="H2194" i="7" l="1"/>
  <c r="H2001" i="7"/>
  <c r="H2129" i="7"/>
  <c r="H2065" i="7"/>
  <c r="B2131" i="7"/>
  <c r="B2196" i="7" s="1"/>
  <c r="B2067" i="7"/>
  <c r="B2003" i="7"/>
  <c r="H2130" i="7" a="1"/>
  <c r="F2066" i="7"/>
  <c r="F2130" i="7"/>
  <c r="H2002" i="7" a="1"/>
  <c r="H2195" i="7" a="1"/>
  <c r="F2002" i="7"/>
  <c r="H2066" i="7" a="1"/>
  <c r="F2195" i="7"/>
  <c r="H2195" i="7" l="1"/>
  <c r="H2066" i="7"/>
  <c r="H2002" i="7"/>
  <c r="H2130" i="7"/>
  <c r="B2132" i="7"/>
  <c r="B2197" i="7" s="1"/>
  <c r="B2068" i="7"/>
  <c r="B2004" i="7"/>
  <c r="F2003" i="7"/>
  <c r="H2067" i="7" a="1"/>
  <c r="F2131" i="7"/>
  <c r="F2196" i="7"/>
  <c r="H2131" i="7" a="1"/>
  <c r="H2003" i="7" a="1"/>
  <c r="H2196" i="7" a="1"/>
  <c r="F2067" i="7"/>
  <c r="H2196" i="7" l="1"/>
  <c r="H2131" i="7"/>
  <c r="H2067" i="7"/>
  <c r="H2003" i="7"/>
  <c r="B2005" i="7"/>
  <c r="B2069" i="7"/>
  <c r="B2133" i="7"/>
  <c r="B2198" i="7" s="1"/>
  <c r="F2132" i="7"/>
  <c r="H2132" i="7" a="1"/>
  <c r="F2068" i="7"/>
  <c r="H2004" i="7" a="1"/>
  <c r="H2197" i="7" a="1"/>
  <c r="H2068" i="7" a="1"/>
  <c r="F2197" i="7"/>
  <c r="F2004" i="7"/>
  <c r="H2197" i="7" l="1"/>
  <c r="H2132" i="7"/>
  <c r="H2068" i="7"/>
  <c r="H2004" i="7"/>
  <c r="B2134" i="7"/>
  <c r="B2199" i="7" s="1"/>
  <c r="B2070" i="7"/>
  <c r="F2069" i="7"/>
  <c r="H2069" i="7" a="1"/>
  <c r="F2133" i="7"/>
  <c r="H2133" i="7" a="1"/>
  <c r="F2198" i="7"/>
  <c r="F2005" i="7"/>
  <c r="H2005" i="7" a="1"/>
  <c r="H2198" i="7" a="1"/>
  <c r="H2198" i="7" l="1"/>
  <c r="H2069" i="7"/>
  <c r="H2005" i="7"/>
  <c r="H2133" i="7"/>
  <c r="B2135" i="7"/>
  <c r="B2200" i="7" s="1"/>
  <c r="B2071" i="7"/>
  <c r="H2199" i="7" a="1"/>
  <c r="F2199" i="7"/>
  <c r="H2134" i="7" a="1"/>
  <c r="F2070" i="7"/>
  <c r="F2134" i="7"/>
  <c r="H2070" i="7" a="1"/>
  <c r="H2199" i="7" l="1"/>
  <c r="H2070" i="7"/>
  <c r="H2134" i="7"/>
  <c r="B2136" i="7"/>
  <c r="B2201" i="7" s="1"/>
  <c r="B2072" i="7"/>
  <c r="H2200" i="7" a="1"/>
  <c r="H2071" i="7" a="1"/>
  <c r="F2200" i="7"/>
  <c r="H2135" i="7" a="1"/>
  <c r="F2071" i="7"/>
  <c r="F2135" i="7"/>
  <c r="H2200" i="7" l="1"/>
  <c r="H2071" i="7"/>
  <c r="H2135" i="7"/>
  <c r="B2073" i="7"/>
  <c r="B2137" i="7"/>
  <c r="B2202" i="7" s="1"/>
  <c r="H2201" i="7" a="1"/>
  <c r="F2136" i="7"/>
  <c r="F2201" i="7"/>
  <c r="H2072" i="7" a="1"/>
  <c r="F2072" i="7"/>
  <c r="H2136" i="7" a="1"/>
  <c r="H2201" i="7" l="1"/>
  <c r="H2136" i="7"/>
  <c r="H2072" i="7"/>
  <c r="B2074" i="7"/>
  <c r="B2138" i="7"/>
  <c r="B2203" i="7" s="1"/>
  <c r="H2202" i="7" a="1"/>
  <c r="F2073" i="7"/>
  <c r="F2202" i="7"/>
  <c r="H2137" i="7" a="1"/>
  <c r="F2137" i="7"/>
  <c r="H2073" i="7" a="1"/>
  <c r="H2202" i="7" l="1"/>
  <c r="H2073" i="7"/>
  <c r="H2137" i="7"/>
  <c r="B2075" i="7"/>
  <c r="B2139" i="7"/>
  <c r="B2204" i="7" s="1"/>
  <c r="H2203" i="7" a="1"/>
  <c r="H2074" i="7" a="1"/>
  <c r="H2138" i="7" a="1"/>
  <c r="F2138" i="7"/>
  <c r="F2074" i="7"/>
  <c r="F2203" i="7"/>
  <c r="H2203" i="7" l="1"/>
  <c r="H2074" i="7"/>
  <c r="H2138" i="7"/>
  <c r="B2076" i="7"/>
  <c r="B2140" i="7"/>
  <c r="B2205" i="7" s="1"/>
  <c r="H2204" i="7" a="1"/>
  <c r="H2075" i="7" a="1"/>
  <c r="F2075" i="7"/>
  <c r="F2204" i="7"/>
  <c r="H2139" i="7" a="1"/>
  <c r="F2139" i="7"/>
  <c r="H2204" i="7" l="1"/>
  <c r="H2075" i="7"/>
  <c r="H2139" i="7"/>
  <c r="B2141" i="7"/>
  <c r="B2206" i="7" s="1"/>
  <c r="B2077" i="7"/>
  <c r="F2205" i="7"/>
  <c r="H2140" i="7" a="1"/>
  <c r="F2140" i="7"/>
  <c r="F2076" i="7"/>
  <c r="H2205" i="7" a="1"/>
  <c r="H2076" i="7" a="1"/>
  <c r="H2205" i="7" l="1"/>
  <c r="H2076" i="7"/>
  <c r="H2140" i="7"/>
  <c r="B2142" i="7"/>
  <c r="B2207" i="7" s="1"/>
  <c r="B2078" i="7"/>
  <c r="H2206" i="7" a="1"/>
  <c r="F2141" i="7"/>
  <c r="F2206" i="7"/>
  <c r="F2077" i="7"/>
  <c r="H2077" i="7" a="1"/>
  <c r="H2141" i="7" a="1"/>
  <c r="H2206" i="7" l="1"/>
  <c r="H2141" i="7"/>
  <c r="H2077" i="7"/>
  <c r="B2143" i="7"/>
  <c r="B2208" i="7" s="1"/>
  <c r="B2079" i="7"/>
  <c r="F2207" i="7"/>
  <c r="H2207" i="7" a="1"/>
  <c r="F2078" i="7"/>
  <c r="H2078" i="7" a="1"/>
  <c r="F2142" i="7"/>
  <c r="H2142" i="7" a="1"/>
  <c r="H2207" i="7" l="1"/>
  <c r="H2142" i="7"/>
  <c r="H2078" i="7"/>
  <c r="B2080" i="7"/>
  <c r="B2144" i="7"/>
  <c r="B2209" i="7" s="1"/>
  <c r="F2208" i="7"/>
  <c r="H2143" i="7" a="1"/>
  <c r="H2208" i="7" a="1"/>
  <c r="H2079" i="7" a="1"/>
  <c r="F2079" i="7"/>
  <c r="F2143" i="7"/>
  <c r="H2208" i="7" l="1"/>
  <c r="H2079" i="7"/>
  <c r="H2143" i="7"/>
  <c r="B2145" i="7"/>
  <c r="B2210" i="7" s="1"/>
  <c r="B2081" i="7"/>
  <c r="F2144" i="7"/>
  <c r="F2209" i="7"/>
  <c r="H2080" i="7" a="1"/>
  <c r="H2144" i="7" a="1"/>
  <c r="F2080" i="7"/>
  <c r="H2209" i="7" a="1"/>
  <c r="H2209" i="7" l="1"/>
  <c r="H2144" i="7"/>
  <c r="H2080" i="7"/>
  <c r="B2146" i="7"/>
  <c r="B2211" i="7" s="1"/>
  <c r="B2082" i="7"/>
  <c r="H2210" i="7" a="1"/>
  <c r="F2081" i="7"/>
  <c r="F2145" i="7"/>
  <c r="H2081" i="7" a="1"/>
  <c r="H2145" i="7" a="1"/>
  <c r="F2210" i="7"/>
  <c r="H2210" i="7" l="1"/>
  <c r="H2145" i="7"/>
  <c r="H2081" i="7"/>
  <c r="B2083" i="7"/>
  <c r="B2147" i="7"/>
  <c r="B2212" i="7" s="1"/>
  <c r="H2146" i="7" a="1"/>
  <c r="H2211" i="7" a="1"/>
  <c r="F2211" i="7"/>
  <c r="F2146" i="7"/>
  <c r="H2082" i="7" a="1"/>
  <c r="F2082" i="7"/>
  <c r="H2211" i="7" l="1"/>
  <c r="H2146" i="7"/>
  <c r="H2082" i="7"/>
  <c r="B2148" i="7"/>
  <c r="B2213" i="7" s="1"/>
  <c r="B2084" i="7"/>
  <c r="F2083" i="7"/>
  <c r="F2147" i="7"/>
  <c r="F2212" i="7"/>
  <c r="H2083" i="7" a="1"/>
  <c r="H2212" i="7" a="1"/>
  <c r="H2147" i="7" a="1"/>
  <c r="H2212" i="7" l="1"/>
  <c r="H2147" i="7"/>
  <c r="H2083" i="7"/>
  <c r="B2149" i="7"/>
  <c r="B2214" i="7" s="1"/>
  <c r="B2085" i="7"/>
  <c r="F2213" i="7"/>
  <c r="F2084" i="7"/>
  <c r="H2213" i="7" a="1"/>
  <c r="H2084" i="7" a="1"/>
  <c r="H2148" i="7" a="1"/>
  <c r="F2148" i="7"/>
  <c r="H2213" i="7" l="1"/>
  <c r="H2148" i="7"/>
  <c r="H2084" i="7"/>
  <c r="B2150" i="7"/>
  <c r="B2215" i="7" s="1"/>
  <c r="B2086" i="7"/>
  <c r="H2149" i="7" a="1"/>
  <c r="F2214" i="7"/>
  <c r="H2214" i="7" a="1"/>
  <c r="F2085" i="7"/>
  <c r="H2085" i="7" a="1"/>
  <c r="F2149" i="7"/>
  <c r="H2214" i="7" l="1"/>
  <c r="H2149" i="7"/>
  <c r="H2085" i="7"/>
  <c r="B2087" i="7"/>
  <c r="B2151" i="7"/>
  <c r="B2216" i="7" s="1"/>
  <c r="F2215" i="7"/>
  <c r="H2086" i="7" a="1"/>
  <c r="F2150" i="7"/>
  <c r="H2215" i="7" a="1"/>
  <c r="F2086" i="7"/>
  <c r="H2150" i="7" a="1"/>
  <c r="H2215" i="7" l="1"/>
  <c r="H2150" i="7"/>
  <c r="H2086" i="7"/>
  <c r="B2152" i="7"/>
  <c r="B2217" i="7" s="1"/>
  <c r="B2088" i="7"/>
  <c r="F2216" i="7"/>
  <c r="H2151" i="7" a="1"/>
  <c r="H2216" i="7" a="1"/>
  <c r="F2087" i="7"/>
  <c r="H2087" i="7" a="1"/>
  <c r="F2151" i="7"/>
  <c r="H2216" i="7" l="1"/>
  <c r="H2087" i="7"/>
  <c r="H2151" i="7"/>
  <c r="B2153" i="7"/>
  <c r="B2218" i="7" s="1"/>
  <c r="B2089" i="7"/>
  <c r="H2088" i="7" a="1"/>
  <c r="H2217" i="7" a="1"/>
  <c r="F2152" i="7"/>
  <c r="F2217" i="7"/>
  <c r="F2088" i="7"/>
  <c r="H2152" i="7" a="1"/>
  <c r="H2217" i="7" l="1"/>
  <c r="H2088" i="7"/>
  <c r="H2152" i="7"/>
  <c r="B2154" i="7"/>
  <c r="B2219" i="7" s="1"/>
  <c r="B2090" i="7"/>
  <c r="H2153" i="7" a="1"/>
  <c r="F2089" i="7"/>
  <c r="H2218" i="7" a="1"/>
  <c r="F2153" i="7"/>
  <c r="F2218" i="7"/>
  <c r="H2089" i="7" a="1"/>
  <c r="H2218" i="7" l="1"/>
  <c r="H2153" i="7"/>
  <c r="H2089" i="7"/>
  <c r="B2091" i="7"/>
  <c r="B2155" i="7"/>
  <c r="B2220" i="7" s="1"/>
  <c r="F2219" i="7"/>
  <c r="H2154" i="7" a="1"/>
  <c r="F2090" i="7"/>
  <c r="F2154" i="7"/>
  <c r="H2219" i="7" a="1"/>
  <c r="H2090" i="7" a="1"/>
  <c r="H2219" i="7" l="1"/>
  <c r="H2154" i="7"/>
  <c r="H2090" i="7"/>
  <c r="B2156" i="7"/>
  <c r="B2221" i="7" s="1"/>
  <c r="B2092" i="7"/>
  <c r="H2155" i="7" a="1"/>
  <c r="F2155" i="7"/>
  <c r="H2220" i="7" a="1"/>
  <c r="F2220" i="7"/>
  <c r="F2091" i="7"/>
  <c r="H2091" i="7" a="1"/>
  <c r="H2220" i="7" l="1"/>
  <c r="H2155" i="7"/>
  <c r="H2091" i="7"/>
  <c r="B2093" i="7"/>
  <c r="B2157" i="7"/>
  <c r="B2222" i="7" s="1"/>
  <c r="H2092" i="7" a="1"/>
  <c r="H2221" i="7" a="1"/>
  <c r="F2221" i="7"/>
  <c r="H2156" i="7" a="1"/>
  <c r="F2156" i="7"/>
  <c r="F2092" i="7"/>
  <c r="H2221" i="7" l="1"/>
  <c r="H2156" i="7"/>
  <c r="H2092" i="7"/>
  <c r="B2158" i="7"/>
  <c r="B2223" i="7" s="1"/>
  <c r="B2094" i="7"/>
  <c r="H2222" i="7" a="1"/>
  <c r="F2157" i="7"/>
  <c r="H2157" i="7" a="1"/>
  <c r="F2222" i="7"/>
  <c r="H2093" i="7" a="1"/>
  <c r="F2093" i="7"/>
  <c r="H2222" i="7" l="1"/>
  <c r="H2157" i="7"/>
  <c r="H2093" i="7"/>
  <c r="B2159" i="7"/>
  <c r="B2224" i="7" s="1"/>
  <c r="B2095" i="7"/>
  <c r="H2094" i="7" a="1"/>
  <c r="F2223" i="7"/>
  <c r="H2223" i="7" a="1"/>
  <c r="F2094" i="7"/>
  <c r="H2158" i="7" a="1"/>
  <c r="F2158" i="7"/>
  <c r="H2223" i="7" l="1"/>
  <c r="H2158" i="7"/>
  <c r="H2094" i="7"/>
  <c r="B2096" i="7"/>
  <c r="B2160" i="7"/>
  <c r="B2225" i="7" s="1"/>
  <c r="H2224" i="7" a="1"/>
  <c r="F2159" i="7"/>
  <c r="H2095" i="7" a="1"/>
  <c r="H2159" i="7" a="1"/>
  <c r="F2095" i="7"/>
  <c r="F2224" i="7"/>
  <c r="H2224" i="7" l="1"/>
  <c r="H2095" i="7"/>
  <c r="H2159" i="7"/>
  <c r="B2161" i="7"/>
  <c r="B2226" i="7" s="1"/>
  <c r="H2160" i="7" a="1"/>
  <c r="F2160" i="7"/>
  <c r="F2096" i="7"/>
  <c r="H2225" i="7" a="1"/>
  <c r="H2096" i="7" a="1"/>
  <c r="F2225" i="7"/>
  <c r="H2225" i="7" l="1"/>
  <c r="H2096" i="7"/>
  <c r="H2160" i="7"/>
  <c r="B2162" i="7"/>
  <c r="B2227" i="7" s="1"/>
  <c r="H2226" i="7" a="1"/>
  <c r="F2226" i="7"/>
  <c r="H2161" i="7" a="1"/>
  <c r="F2161" i="7"/>
  <c r="H2226" i="7" l="1"/>
  <c r="H2161" i="7"/>
  <c r="B2163" i="7"/>
  <c r="B2228" i="7" s="1"/>
  <c r="F2227" i="7"/>
  <c r="F2162" i="7"/>
  <c r="H2162" i="7" a="1"/>
  <c r="H2227" i="7" a="1"/>
  <c r="H2227" i="7" l="1"/>
  <c r="H2162" i="7"/>
  <c r="B2164" i="7"/>
  <c r="B2229" i="7" s="1"/>
  <c r="H2163" i="7" a="1"/>
  <c r="F2228" i="7"/>
  <c r="F2163" i="7"/>
  <c r="H2228" i="7" a="1"/>
  <c r="H2228" i="7" l="1"/>
  <c r="H2163" i="7"/>
  <c r="B2165" i="7"/>
  <c r="B2230" i="7" s="1"/>
  <c r="F2229" i="7"/>
  <c r="F2164" i="7"/>
  <c r="H2229" i="7" a="1"/>
  <c r="H2164" i="7" a="1"/>
  <c r="H2229" i="7" l="1"/>
  <c r="H2164" i="7"/>
  <c r="B2166" i="7"/>
  <c r="B2231" i="7" s="1"/>
  <c r="F2230" i="7"/>
  <c r="H2165" i="7" a="1"/>
  <c r="F2165" i="7"/>
  <c r="H2230" i="7" a="1"/>
  <c r="H2230" i="7" l="1"/>
  <c r="H2165" i="7"/>
  <c r="B2167" i="7"/>
  <c r="B2232" i="7" s="1"/>
  <c r="F2231" i="7"/>
  <c r="F2166" i="7"/>
  <c r="H2231" i="7" a="1"/>
  <c r="H2166" i="7" a="1"/>
  <c r="H2231" i="7" l="1"/>
  <c r="H2166" i="7"/>
  <c r="B2168" i="7"/>
  <c r="B2233" i="7" s="1"/>
  <c r="H2167" i="7" a="1"/>
  <c r="F2232" i="7"/>
  <c r="F2167" i="7"/>
  <c r="H2232" i="7" a="1"/>
  <c r="H2232" i="7" l="1"/>
  <c r="H2167" i="7"/>
  <c r="B2169" i="7"/>
  <c r="B2234" i="7" s="1"/>
  <c r="H2233" i="7" a="1"/>
  <c r="F2233" i="7"/>
  <c r="F2168" i="7"/>
  <c r="H2168" i="7" a="1"/>
  <c r="H2233" i="7" l="1"/>
  <c r="H2168" i="7"/>
  <c r="B2170" i="7"/>
  <c r="B2235" i="7" s="1"/>
  <c r="H2234" i="7" a="1"/>
  <c r="F2169" i="7"/>
  <c r="F2234" i="7"/>
  <c r="H2169" i="7" a="1"/>
  <c r="H2234" i="7" l="1"/>
  <c r="H2169" i="7"/>
  <c r="B2171" i="7"/>
  <c r="B2236" i="7" s="1"/>
  <c r="F2235" i="7"/>
  <c r="H2235" i="7" a="1"/>
  <c r="F2170" i="7"/>
  <c r="H2170" i="7" a="1"/>
  <c r="H2235" i="7" l="1"/>
  <c r="H2170" i="7"/>
  <c r="B2172" i="7"/>
  <c r="B2237" i="7" s="1"/>
  <c r="F2236" i="7"/>
  <c r="F2171" i="7"/>
  <c r="H2171" i="7" a="1"/>
  <c r="H2236" i="7" a="1"/>
  <c r="H2236" i="7" l="1"/>
  <c r="H2171" i="7"/>
  <c r="B2173" i="7"/>
  <c r="B2238" i="7" s="1"/>
  <c r="F2237" i="7"/>
  <c r="H2172" i="7" a="1"/>
  <c r="F2172" i="7"/>
  <c r="H2237" i="7" a="1"/>
  <c r="H2237" i="7" l="1"/>
  <c r="H2172" i="7"/>
  <c r="B2174" i="7"/>
  <c r="B2239" i="7" s="1"/>
  <c r="F2238" i="7"/>
  <c r="H2173" i="7" a="1"/>
  <c r="F2173" i="7"/>
  <c r="H2238" i="7" a="1"/>
  <c r="H2238" i="7" l="1"/>
  <c r="H2173" i="7"/>
  <c r="B2175" i="7"/>
  <c r="B2240" i="7" s="1"/>
  <c r="F2239" i="7"/>
  <c r="H2239" i="7" a="1"/>
  <c r="F2174" i="7"/>
  <c r="H2174" i="7" a="1"/>
  <c r="H2239" i="7" l="1"/>
  <c r="H2174" i="7"/>
  <c r="B2176" i="7"/>
  <c r="B2241" i="7" s="1"/>
  <c r="H2240" i="7" a="1"/>
  <c r="F2240" i="7"/>
  <c r="F2175" i="7"/>
  <c r="H2175" i="7" a="1"/>
  <c r="H2240" i="7" l="1"/>
  <c r="H2175" i="7"/>
  <c r="B2177" i="7"/>
  <c r="B2242" i="7" s="1"/>
  <c r="H2241" i="7" a="1"/>
  <c r="H2176" i="7" a="1"/>
  <c r="F2241" i="7"/>
  <c r="F2176" i="7"/>
  <c r="H2241" i="7" l="1"/>
  <c r="H2176" i="7"/>
  <c r="B2178" i="7"/>
  <c r="B2243" i="7" s="1"/>
  <c r="F2242" i="7"/>
  <c r="H2242" i="7" a="1"/>
  <c r="F2177" i="7"/>
  <c r="H2177" i="7" a="1"/>
  <c r="H2242" i="7" l="1"/>
  <c r="H2177" i="7"/>
  <c r="B2179" i="7"/>
  <c r="B2244" i="7" s="1"/>
  <c r="F2243" i="7"/>
  <c r="H2178" i="7" a="1"/>
  <c r="F2178" i="7"/>
  <c r="H2243" i="7" a="1"/>
  <c r="H2243" i="7" l="1"/>
  <c r="H2178" i="7"/>
  <c r="B2180" i="7"/>
  <c r="B2245" i="7" s="1"/>
  <c r="H2244" i="7" a="1"/>
  <c r="F2244" i="7"/>
  <c r="F2179" i="7"/>
  <c r="H2179" i="7" a="1"/>
  <c r="H2244" i="7" l="1"/>
  <c r="H2179" i="7"/>
  <c r="B2181" i="7"/>
  <c r="B2246" i="7" s="1"/>
  <c r="H2245" i="7" a="1"/>
  <c r="F2245" i="7"/>
  <c r="F2180" i="7"/>
  <c r="H2180" i="7" a="1"/>
  <c r="H2245" i="7" l="1"/>
  <c r="H2180" i="7"/>
  <c r="B2182" i="7"/>
  <c r="B2247" i="7" s="1"/>
  <c r="H2246" i="7" a="1"/>
  <c r="F2246" i="7"/>
  <c r="F2181" i="7"/>
  <c r="H2181" i="7" a="1"/>
  <c r="H2246" i="7" l="1"/>
  <c r="H2181" i="7"/>
  <c r="B2183" i="7"/>
  <c r="B2248" i="7" s="1"/>
  <c r="F2247" i="7"/>
  <c r="H2182" i="7" a="1"/>
  <c r="H2247" i="7" a="1"/>
  <c r="F2182" i="7"/>
  <c r="H2247" i="7" l="1"/>
  <c r="H2182" i="7"/>
  <c r="B2184" i="7"/>
  <c r="B2249" i="7" s="1"/>
  <c r="F2248" i="7"/>
  <c r="H2183" i="7" a="1"/>
  <c r="H2248" i="7" a="1"/>
  <c r="F2183" i="7"/>
  <c r="H2248" i="7" l="1"/>
  <c r="H2183" i="7"/>
  <c r="B2185" i="7"/>
  <c r="B2250" i="7" s="1"/>
  <c r="F2184" i="7"/>
  <c r="F2249" i="7"/>
  <c r="H2249" i="7" a="1"/>
  <c r="H2184" i="7" a="1"/>
  <c r="H2249" i="7" l="1"/>
  <c r="H2184" i="7"/>
  <c r="B2186" i="7"/>
  <c r="B2251" i="7" s="1"/>
  <c r="F2250" i="7"/>
  <c r="F2185" i="7"/>
  <c r="H2185" i="7" a="1"/>
  <c r="H2250" i="7" a="1"/>
  <c r="H2250" i="7" l="1"/>
  <c r="H2185" i="7"/>
  <c r="B2187" i="7"/>
  <c r="B2252" i="7" s="1"/>
  <c r="F2251" i="7"/>
  <c r="H2186" i="7" a="1"/>
  <c r="F2186" i="7"/>
  <c r="H2251" i="7" a="1"/>
  <c r="H2251" i="7" l="1"/>
  <c r="B2253" i="7"/>
  <c r="H2186" i="7"/>
  <c r="F2252" i="7"/>
  <c r="H2187" i="7" a="1"/>
  <c r="H2252" i="7" a="1"/>
  <c r="F2187" i="7"/>
  <c r="H2252" i="7" l="1"/>
  <c r="B2254" i="7"/>
  <c r="H2187" i="7"/>
  <c r="F2253" i="7"/>
  <c r="H2253" i="7" a="1"/>
  <c r="H2253" i="7" l="1"/>
  <c r="B2255" i="7"/>
  <c r="X22" i="3"/>
  <c r="X21" i="3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6" i="3"/>
  <c r="CG7" i="2"/>
  <c r="CG9" i="2"/>
  <c r="CG10" i="2"/>
  <c r="CG11" i="2"/>
  <c r="CG12" i="2"/>
  <c r="CG13" i="2"/>
  <c r="CG14" i="2"/>
  <c r="CG15" i="2"/>
  <c r="CG16" i="2"/>
  <c r="CG17" i="2"/>
  <c r="CG18" i="2"/>
  <c r="CG19" i="2"/>
  <c r="CG20" i="2"/>
  <c r="CG21" i="2"/>
  <c r="CG22" i="2"/>
  <c r="CG23" i="2"/>
  <c r="BC23" i="2"/>
  <c r="AL9" i="1"/>
  <c r="AI9" i="1"/>
  <c r="AH9" i="1"/>
  <c r="I4" i="1"/>
  <c r="F4" i="1"/>
  <c r="I5" i="1"/>
  <c r="F5" i="1"/>
  <c r="I6" i="1"/>
  <c r="F6" i="1"/>
  <c r="I7" i="1"/>
  <c r="F7" i="1"/>
  <c r="I8" i="1"/>
  <c r="F8" i="1"/>
  <c r="I9" i="1"/>
  <c r="F9" i="1"/>
  <c r="BK22" i="2"/>
  <c r="U22" i="3"/>
  <c r="R22" i="3"/>
  <c r="K22" i="3"/>
  <c r="L22" i="3"/>
  <c r="Y9" i="1"/>
  <c r="Z9" i="1"/>
  <c r="AC9" i="1"/>
  <c r="AD9" i="1"/>
  <c r="BJ9" i="1"/>
  <c r="BR7" i="2"/>
  <c r="BR11" i="2"/>
  <c r="CC15" i="2"/>
  <c r="BR15" i="2"/>
  <c r="BR16" i="2"/>
  <c r="BR17" i="2"/>
  <c r="BR19" i="2"/>
  <c r="BN19" i="2"/>
  <c r="BN22" i="2"/>
  <c r="F2254" i="7"/>
  <c r="H2254" i="7" a="1"/>
  <c r="H2254" i="7" l="1"/>
  <c r="B2256" i="7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6" i="2"/>
  <c r="BC4" i="2"/>
  <c r="BJ4" i="1"/>
  <c r="BJ5" i="1"/>
  <c r="BJ6" i="1"/>
  <c r="BJ7" i="1"/>
  <c r="BJ8" i="1"/>
  <c r="BJ3" i="1"/>
  <c r="AL8" i="1"/>
  <c r="AI8" i="1"/>
  <c r="AH8" i="1"/>
  <c r="AL7" i="1"/>
  <c r="AI7" i="1"/>
  <c r="AH7" i="1"/>
  <c r="AL6" i="1"/>
  <c r="AI6" i="1"/>
  <c r="AH6" i="1"/>
  <c r="AL5" i="1"/>
  <c r="AI5" i="1"/>
  <c r="AH5" i="1"/>
  <c r="AL4" i="1"/>
  <c r="AI4" i="1"/>
  <c r="AH4" i="1"/>
  <c r="L16" i="1"/>
  <c r="L17" i="1"/>
  <c r="L18" i="1"/>
  <c r="L15" i="1"/>
  <c r="L6" i="1"/>
  <c r="L7" i="1"/>
  <c r="L8" i="1"/>
  <c r="L5" i="1"/>
  <c r="O15" i="1"/>
  <c r="O16" i="1"/>
  <c r="O17" i="1"/>
  <c r="O18" i="1"/>
  <c r="O14" i="1"/>
  <c r="O5" i="1"/>
  <c r="O6" i="1"/>
  <c r="O7" i="1"/>
  <c r="O8" i="1"/>
  <c r="O4" i="1"/>
  <c r="I3" i="1"/>
  <c r="D15" i="1"/>
  <c r="D16" i="1"/>
  <c r="D17" i="1"/>
  <c r="D18" i="1"/>
  <c r="D14" i="1"/>
  <c r="D5" i="1"/>
  <c r="D6" i="1"/>
  <c r="D7" i="1"/>
  <c r="D8" i="1"/>
  <c r="D4" i="1"/>
  <c r="H2255" i="7" a="1"/>
  <c r="F2255" i="7"/>
  <c r="H2255" i="7" l="1"/>
  <c r="B2257" i="7"/>
  <c r="BK21" i="2"/>
  <c r="BJ22" i="2"/>
  <c r="BY22" i="2"/>
  <c r="BX22" i="2"/>
  <c r="BW22" i="2"/>
  <c r="CF22" i="2"/>
  <c r="CF20" i="2"/>
  <c r="BJ19" i="2"/>
  <c r="BW19" i="2"/>
  <c r="CM19" i="2"/>
  <c r="CF18" i="2"/>
  <c r="CF17" i="2"/>
  <c r="BJ16" i="2"/>
  <c r="BY16" i="2"/>
  <c r="BX16" i="2"/>
  <c r="CM16" i="2"/>
  <c r="CF16" i="2"/>
  <c r="H2256" i="7" a="1"/>
  <c r="F2256" i="7"/>
  <c r="H2256" i="7" l="1"/>
  <c r="B2258" i="7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H2257" i="7" a="1"/>
  <c r="F2257" i="7"/>
  <c r="H2257" i="7" l="1"/>
  <c r="B2259" i="7"/>
  <c r="F2258" i="7"/>
  <c r="H2258" i="7" a="1"/>
  <c r="H2258" i="7" l="1"/>
  <c r="B2260" i="7"/>
  <c r="F2259" i="7"/>
  <c r="H2259" i="7" a="1"/>
  <c r="H2259" i="7" l="1"/>
  <c r="B2261" i="7"/>
  <c r="H2260" i="7" a="1"/>
  <c r="F2260" i="7"/>
  <c r="H2260" i="7" l="1"/>
  <c r="B2262" i="7"/>
  <c r="F2261" i="7"/>
  <c r="H2261" i="7" a="1"/>
  <c r="H2261" i="7" l="1"/>
  <c r="B2263" i="7"/>
  <c r="F2262" i="7"/>
  <c r="H2262" i="7" a="1"/>
  <c r="H2262" i="7" l="1"/>
  <c r="B2264" i="7"/>
  <c r="F2263" i="7"/>
  <c r="H2263" i="7" a="1"/>
  <c r="H2263" i="7" l="1"/>
  <c r="B2265" i="7"/>
  <c r="F2264" i="7"/>
  <c r="H2264" i="7" a="1"/>
  <c r="H2264" i="7" l="1"/>
  <c r="B2266" i="7"/>
  <c r="F2265" i="7"/>
  <c r="H2265" i="7" a="1"/>
  <c r="H2265" i="7" l="1"/>
  <c r="B2267" i="7"/>
  <c r="H2266" i="7" a="1"/>
  <c r="F2266" i="7"/>
  <c r="H2266" i="7" l="1"/>
  <c r="B2268" i="7"/>
  <c r="F2267" i="7"/>
  <c r="H2267" i="7" a="1"/>
  <c r="H2267" i="7" l="1"/>
  <c r="B2269" i="7"/>
  <c r="F2268" i="7"/>
  <c r="H2268" i="7" a="1"/>
  <c r="H2268" i="7" l="1"/>
  <c r="B2270" i="7"/>
  <c r="F2269" i="7"/>
  <c r="H2269" i="7" a="1"/>
  <c r="H2269" i="7" l="1"/>
  <c r="B2271" i="7"/>
  <c r="F2270" i="7"/>
  <c r="H2270" i="7" a="1"/>
  <c r="H2270" i="7" l="1"/>
  <c r="B2272" i="7"/>
  <c r="F2271" i="7"/>
  <c r="H2271" i="7" a="1"/>
  <c r="H2271" i="7" l="1"/>
  <c r="B2273" i="7"/>
  <c r="F2272" i="7"/>
  <c r="H2272" i="7" a="1"/>
  <c r="H2272" i="7" l="1"/>
  <c r="B2274" i="7"/>
  <c r="F2273" i="7"/>
  <c r="H2273" i="7" a="1"/>
  <c r="H2273" i="7" l="1"/>
  <c r="B2275" i="7"/>
  <c r="F2274" i="7"/>
  <c r="H2274" i="7" a="1"/>
  <c r="H2274" i="7" l="1"/>
  <c r="B2276" i="7"/>
  <c r="F2275" i="7"/>
  <c r="H2275" i="7" a="1"/>
  <c r="H2275" i="7" l="1"/>
  <c r="B2277" i="7"/>
  <c r="F2276" i="7"/>
  <c r="H2276" i="7" a="1"/>
  <c r="H2276" i="7" l="1"/>
  <c r="B2278" i="7"/>
  <c r="F2277" i="7"/>
  <c r="H2277" i="7" a="1"/>
  <c r="H2277" i="7" l="1"/>
  <c r="H2278" i="7" a="1"/>
  <c r="F2278" i="7"/>
  <c r="H2278" i="7" l="1"/>
</calcChain>
</file>

<file path=xl/sharedStrings.xml><?xml version="1.0" encoding="utf-8"?>
<sst xmlns="http://schemas.openxmlformats.org/spreadsheetml/2006/main" count="5554" uniqueCount="928">
  <si>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</si>
  <si>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</si>
  <si>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</si>
  <si>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</si>
  <si>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</si>
  <si>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</si>
  <si>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</si>
  <si>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</si>
  <si>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</si>
  <si>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</si>
  <si>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</si>
  <si>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</si>
  <si>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</si>
  <si>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</si>
  <si>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</si>
  <si>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</si>
  <si>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</si>
  <si>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</si>
  <si>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</si>
  <si>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</si>
  <si>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</si>
  <si>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</si>
  <si>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</si>
  <si>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</si>
  <si>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</si>
  <si>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</si>
  <si>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</si>
  <si>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</si>
  <si>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</si>
  <si>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</si>
  <si>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</si>
  <si>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</si>
  <si>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</si>
  <si>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</si>
  <si>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</si>
  <si>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</si>
  <si>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</si>
  <si>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</si>
  <si>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</si>
  <si>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</si>
  <si>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</si>
  <si>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</si>
  <si>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</si>
  <si>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</si>
  <si>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</si>
  <si>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</si>
  <si>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</si>
  <si>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</si>
  <si>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</si>
  <si>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</si>
  <si>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</si>
  <si>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</si>
  <si>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</si>
  <si>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</si>
  <si>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</si>
  <si>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</si>
  <si>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</si>
  <si>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</si>
  <si>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</si>
  <si>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</si>
  <si>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</si>
  <si>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</si>
  <si>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</si>
  <si>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</si>
  <si>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</si>
  <si>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</si>
  <si>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</si>
  <si>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</si>
  <si>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</si>
  <si>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</si>
  <si>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</si>
  <si>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</si>
  <si>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</si>
  <si>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</si>
  <si>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</si>
  <si>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</si>
  <si>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</si>
  <si>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</si>
  <si>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</si>
  <si>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</si>
  <si>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</si>
  <si>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</si>
  <si>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</si>
  <si>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</si>
  <si>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</si>
  <si>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</si>
  <si>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</si>
  <si>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</si>
  <si>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</si>
  <si>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</si>
  <si>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</si>
  <si>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</si>
  <si>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</si>
  <si>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</si>
  <si>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</si>
  <si>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</si>
  <si>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</si>
  <si>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</si>
  <si>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</si>
  <si>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</si>
  <si>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</si>
  <si>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</si>
  <si>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</si>
  <si>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</si>
  <si>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</si>
  <si>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</si>
  <si>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</si>
  <si>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</si>
  <si>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</si>
  <si>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</si>
  <si>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</si>
  <si>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</si>
  <si>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</si>
  <si>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</si>
  <si>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</si>
  <si>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</si>
  <si>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</si>
  <si>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</si>
  <si>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</si>
  <si>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</si>
  <si>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</si>
  <si>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</si>
  <si>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</si>
  <si>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</si>
  <si>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</si>
  <si>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</si>
  <si>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</si>
  <si>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</si>
  <si>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</si>
  <si>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</si>
  <si>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</si>
  <si>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</si>
  <si>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</si>
  <si>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</si>
  <si>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</si>
  <si>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</si>
  <si>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</si>
  <si>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</si>
  <si>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</si>
  <si>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</si>
  <si>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</si>
  <si>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</si>
  <si>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</si>
  <si>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</si>
  <si>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</si>
  <si>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</si>
  <si>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</si>
  <si>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</si>
  <si>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</si>
  <si>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</si>
  <si>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</si>
  <si>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</si>
  <si>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</si>
  <si>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</si>
  <si>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</si>
  <si>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</si>
  <si>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</si>
  <si>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</si>
  <si>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</si>
  <si>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</si>
  <si>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</si>
  <si>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</si>
  <si>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</si>
  <si>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</si>
  <si>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</si>
  <si>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</si>
  <si>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</si>
  <si>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</si>
  <si>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</si>
  <si>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</si>
  <si>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</si>
  <si>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</si>
  <si>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</si>
  <si>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</si>
  <si>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</si>
  <si>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</si>
  <si>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</si>
  <si>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</si>
  <si>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</si>
  <si>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</si>
  <si>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</si>
  <si>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</si>
  <si>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</si>
  <si>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</si>
  <si>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</si>
  <si>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</si>
  <si>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</si>
  <si>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</si>
  <si>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</si>
  <si>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</si>
  <si>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</si>
  <si>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</si>
  <si>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</si>
  <si>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</si>
  <si>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</si>
  <si>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</si>
  <si>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</si>
  <si>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</si>
  <si>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</si>
  <si>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</si>
  <si>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</si>
  <si>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</si>
  <si>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</si>
  <si>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</si>
  <si>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</si>
  <si>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</si>
  <si>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</si>
  <si>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</si>
  <si>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</si>
  <si>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</si>
  <si>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</si>
  <si>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</si>
  <si>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</si>
  <si>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</si>
  <si>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</si>
  <si>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</si>
  <si>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</si>
  <si>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</si>
  <si>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</si>
  <si>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</si>
  <si>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</si>
  <si>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</si>
  <si>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</si>
  <si>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</si>
  <si>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</si>
  <si>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</si>
  <si>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</si>
  <si>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</si>
  <si>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</si>
  <si>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</si>
  <si>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</si>
  <si>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</si>
  <si>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</si>
  <si>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</si>
  <si>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</si>
  <si>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</si>
  <si>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</si>
  <si>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</si>
  <si>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</si>
  <si>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</si>
  <si>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</si>
  <si>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</si>
  <si>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</si>
  <si>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</si>
  <si>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</si>
  <si>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</si>
  <si>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</si>
  <si>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</si>
  <si>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</si>
  <si>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</si>
  <si>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</si>
  <si>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</si>
  <si>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</si>
  <si>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</si>
  <si>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</si>
  <si>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</si>
  <si>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</si>
  <si>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</si>
  <si>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</si>
  <si>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</si>
  <si>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</si>
  <si>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</si>
  <si>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</si>
  <si>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</si>
  <si>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</si>
  <si>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</si>
  <si>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</si>
  <si>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</si>
  <si>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</si>
  <si>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</si>
  <si>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</si>
  <si>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</si>
  <si>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</si>
  <si>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</si>
  <si>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</si>
  <si>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</si>
  <si>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</si>
  <si>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</si>
  <si>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</si>
  <si>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</si>
  <si>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</si>
  <si>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</si>
  <si>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</si>
  <si>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</si>
  <si>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</si>
  <si>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</si>
  <si>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</si>
  <si>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</si>
  <si>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</si>
  <si>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</si>
  <si>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</si>
  <si>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</si>
  <si>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</si>
  <si>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</si>
  <si>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</si>
  <si>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</si>
  <si>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</si>
  <si>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</si>
  <si>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</si>
  <si>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</si>
  <si>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</si>
  <si>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</si>
  <si>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</si>
  <si>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</si>
  <si>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</si>
  <si>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</si>
  <si>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</si>
  <si>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</si>
  <si>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</si>
  <si>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</si>
  <si>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Minnesota MPERA_PoliceFire GASB67_68 2015.pdf Pg.No 11</t>
  </si>
  <si>
    <t>Minnesota MPERA_PoliceFire GASB67_68 2016.pdf Pg.No 12</t>
  </si>
  <si>
    <t>Minnesota MPERA_PoliceFire GASB67_68 2017.pdf Pg.No 12</t>
  </si>
  <si>
    <t>Minnesota MPERA_PoliceFire GASB67_68 2018.pdf Pg.No 12</t>
  </si>
  <si>
    <t>Minnesota MPERA_PoliceFire GASB67_68 2019.pdf Pg.No 12</t>
  </si>
  <si>
    <t>Minnesota MPERA_PoliceFire GASB67_68 2015.pdf Pg.No 24</t>
  </si>
  <si>
    <t>Minnesota MPERA_PoliceFire GASB67_68 2016.pdf Pg.No 25</t>
  </si>
  <si>
    <t>Minnesota MPERA_PoliceFire GASB67_68 2017.pdf Pg.No 25</t>
  </si>
  <si>
    <t>Minnesota MPERA_PoliceFire GASB67_68 2018.pdf Pg.No 25</t>
  </si>
  <si>
    <t>Minnesota MPERA_PoliceFire GASB67_68 2019.pdf Pg.No 26</t>
  </si>
  <si>
    <t>Minnesota MPERA_General_Correctional_PoliceFire_VolFire CAFR 2001.pdf Pg.No 20</t>
  </si>
  <si>
    <t>Minnesota MPERA_General_Correctional_PoliceFire_VolFire CAFR 2003.pdf Pg.No 22</t>
  </si>
  <si>
    <t>Minnesota MPERA_General_Correctional_PoliceFire_VolFire CAFR 2004.pdf Pg.No 24</t>
  </si>
  <si>
    <t>Minnesota MPERA_General_Correctional_PoliceFire_VolFire CAFR 2005.pdf Pg.No 25</t>
  </si>
  <si>
    <t>Minnesota MPERA_General_Correctional_PoliceFire_VolFire CAFR 2006.pdf Pg.No 26</t>
  </si>
  <si>
    <t>Minnesota MPERA_General_Correctional_PoliceFire_VolFire CAFR 2007.pdf Pg.No 23</t>
  </si>
  <si>
    <t>Minnesota MPERA_General_Correctional_PoliceFire_VolFire CAFR 2008.pdf Pg.No 23</t>
  </si>
  <si>
    <t>Minnesota MPERA_General_Correctional_PoliceFire_VolFire CAFR 2009.pdf Pg.No 23</t>
  </si>
  <si>
    <t>Minnesota MPERA_General_Correctional_PoliceFire_VolFire CAFR 2010.pdf Pg.No 32</t>
  </si>
  <si>
    <t>Minnesota MPERA_General_Correctional_PoliceFire_VolFire CAFR 2011.pdf Pg.No 26</t>
  </si>
  <si>
    <t>Minnesota MPERA_General_Correctional_PoliceFire_VolFire CAFR 2012.pdf Pg.No 26</t>
  </si>
  <si>
    <t>Minnesota MPERA_General_Correctional_PoliceFire_VolFire CAFR 2013.pdf Pg.No 26</t>
  </si>
  <si>
    <t>Minnesota MPERA_General_Correctional_PoliceFire_VolFire CAFR 2014.pdf Pg.No 26</t>
  </si>
  <si>
    <t>Minnesota MPERA_General_Correctional_PoliceFire_VolFire CAFR 2015.pdf Pg.No 26</t>
  </si>
  <si>
    <t>Minnesota MPERA_General_Correctional_PoliceFire_VolFire CAFR 2016.pdf Pg.No 30</t>
  </si>
  <si>
    <t>Minnesota MPERA_General_Correctional_PoliceFire_VolFire CAFR 2017.pdf Pg.No 30</t>
  </si>
  <si>
    <t>Minnesota MPERA_General_Correctional_PoliceFire_VolFire CAFR 2018.pdf Pg.No 32</t>
  </si>
  <si>
    <t>Minnesota MPERA_General_Correctional_PoliceFire_VolFire CAFR 2019.pdf Pg.No 44</t>
  </si>
  <si>
    <t>Minnesota MPERA_General_Correctional_PoliceFire_VolFire CAFR 2001.pdf Pg.No 30</t>
  </si>
  <si>
    <t>Minnesota MPERA_General_Correctional_PoliceFire_VolFire CAFR 2003.pdf Pg.No 32</t>
  </si>
  <si>
    <t>Minnesota MPERA_General_Correctional_PoliceFire_VolFire CAFR 2004.pdf Pg.No 34</t>
  </si>
  <si>
    <t>Minnesota MPERA_General_Correctional_PoliceFire_VolFire CAFR 2005.pdf Pg.No 35</t>
  </si>
  <si>
    <t>Minnesota MPERA_General_Correctional_PoliceFire_VolFire CAFR 2006.pdf Pg.No 36</t>
  </si>
  <si>
    <t>Minnesota MPERA_General_Correctional_PoliceFire_VolFire CAFR 2007.pdf Pg.No 33</t>
  </si>
  <si>
    <t>Minnesota MPERA_General_Correctional_PoliceFire_VolFire CAFR 2008.pdf Pg.No 35</t>
  </si>
  <si>
    <t>Minnesota MPERA_General_Correctional_PoliceFire_VolFire CAFR 2009.pdf Pg.No 35</t>
  </si>
  <si>
    <t>Minnesota MPERA_General_Correctional_PoliceFire_VolFire CAFR 2010.pdf Pg.No 47</t>
  </si>
  <si>
    <t>Minnesota MPERA_General_Correctional_PoliceFire_VolFire CAFR 2011.pdf Pg.No 41</t>
  </si>
  <si>
    <t>Minnesota MPERA_General_Correctional_PoliceFire_VolFire CAFR 2012.pdf Pg.No 41</t>
  </si>
  <si>
    <t>Minnesota MPERA_General_Correctional_PoliceFire_VolFire CAFR 2013.pdf Pg.No 41</t>
  </si>
  <si>
    <t>Minnesota MPERA_General_Correctional_PoliceFire_VolFire CAFR 2001.pdf Pg.No 29</t>
  </si>
  <si>
    <t>Minnesota MPERA_General_Correctional_PoliceFire_VolFire CAFR 2003.pdf Pg.No 31</t>
  </si>
  <si>
    <t>Minnesota MPERA_General_Correctional_PoliceFire_VolFire CAFR 2004.pdf Pg.No 33</t>
  </si>
  <si>
    <t>Minnesota MPERA_General_Correctional_PoliceFire_VolFire CAFR 2005.pdf Pg.No 34</t>
  </si>
  <si>
    <t>Minnesota MPERA_General_Correctional_PoliceFire_VolFire CAFR 2006.pdf Pg.No 35</t>
  </si>
  <si>
    <t>Minnesota MPERA_General_Correctional_PoliceFire_VolFire CAFR 2007.pdf Pg.No 32</t>
  </si>
  <si>
    <t>Minnesota MPERA_General_Correctional_PoliceFire_VolFire CAFR 2008.pdf Pg.No 34</t>
  </si>
  <si>
    <t>Minnesota MPERA_General_Correctional_PoliceFire_VolFire CAFR 2009.pdf Pg.No 34</t>
  </si>
  <si>
    <t>Minnesota MPERA_General_Correctional_PoliceFire_VolFire CAFR 2010.pdf Pg.No 46</t>
  </si>
  <si>
    <t>Minnesota MPERA_General_Correctional_PoliceFire_VolFire CAFR 2011.pdf Pg.No 40</t>
  </si>
  <si>
    <t>Minnesota MPERA_General_Correctional_PoliceFire_VolFire CAFR 2012.pdf Pg.No 40</t>
  </si>
  <si>
    <t>Minnesota MPERA_General_Correctional_PoliceFire_VolFire CAFR 2013.pdf Pg.No 40</t>
  </si>
  <si>
    <t>Minnesota MPERA_General_Correctional_PoliceFire_VolFire CAFR 2014.pdf Pg.No 62</t>
  </si>
  <si>
    <t>Minnesota MPERA_General_Correctional_PoliceFire_VolFire CAFR 2015.pdf Pg.No 64</t>
  </si>
  <si>
    <t>Minnesota MPERA_General_Correctional_PoliceFire_VolFire CAFR 2016.pdf Pg.No 97</t>
  </si>
  <si>
    <t>Minnesota MPERA_General_Correctional_PoliceFire_VolFire CAFR 2017.pdf Pg.No 105</t>
  </si>
  <si>
    <t>Minnesota MPERA_General_Correctional_PoliceFire_VolFire CAFR 2018.pdf Pg.No 109</t>
  </si>
  <si>
    <t>Minnesota MPERA_General_Correctional_PoliceFire_VolFire CAFR 2019.pdf Pg.No 130</t>
  </si>
  <si>
    <t>Minnesota MPERA_General_Correctional_PoliceFire_VolFire CAFR 2001.pdf Pg.No 8</t>
  </si>
  <si>
    <t>Minnesota MPERA_General_Correctional_PoliceFire_VolFire CAFR 2003.pdf Pg.No 8</t>
  </si>
  <si>
    <t>Minnesota MPERA_General_Correctional_PoliceFire_VolFire CAFR 2004.pdf Pg.No 9</t>
  </si>
  <si>
    <t>Minnesota MPERA_General_Correctional_PoliceFire_VolFire CAFR 2005.pdf Pg.No 9</t>
  </si>
  <si>
    <t>Minnesota MPERA_General_Correctional_PoliceFire_VolFire CAFR 2006.pdf Pg.No 9</t>
  </si>
  <si>
    <t>Minnesota MPERA_General_Correctional_PoliceFire_VolFire CAFR 2007.pdf Pg.No 6</t>
  </si>
  <si>
    <t>Minnesota MPERA_General_Correctional_PoliceFire_VolFire CAFR 2008.pdf Pg.No 6</t>
  </si>
  <si>
    <t>Minnesota MPERA_General_Correctional_PoliceFire_VolFire CAFR 2009.pdf Pg.No 6</t>
  </si>
  <si>
    <t>Minnesota MPERA_General_Correctional_PoliceFire_VolFire CAFR 2019.pdf Pg.No 122</t>
  </si>
  <si>
    <t>Yes</t>
  </si>
  <si>
    <t>EAN</t>
  </si>
  <si>
    <t>Minnesota MPERA_General_Correctional_PoliceFire_VolFire CAFR 2001.pdf Pg.No 31</t>
  </si>
  <si>
    <t>Minnesota MPERA_General_Correctional_PoliceFire_VolFire CAFR 2003.pdf Pg.No 33</t>
  </si>
  <si>
    <t>Minnesota MPERA_General_Correctional_PoliceFire_VolFire CAFR 2004.pdf Pg.No 35</t>
  </si>
  <si>
    <t>Minnesota MPERA_General_Correctional_PoliceFire_VolFire CAFR 2005.pdf Pg.No 36</t>
  </si>
  <si>
    <t>Minnesota MPERA_General_Correctional_PoliceFire_VolFire CAFR 2006.pdf Pg.No 37</t>
  </si>
  <si>
    <t>Minnesota MPERA_General_Correctional_PoliceFire_VolFire CAFR 2007.pdf Pg.No 34</t>
  </si>
  <si>
    <t>Minnesota MPERA_General_Correctional_PoliceFire_VolFire CAFR 2008.pdf Pg.No 48</t>
  </si>
  <si>
    <t>Minnesota MPERA_General_Correctional_PoliceFire_VolFire CAFR 2009.pdf Pg.No 36</t>
  </si>
  <si>
    <t>Minnesota MPERA_General_Correctional_PoliceFire_VolFire CAFR 2010.pdf Pg.No 48</t>
  </si>
  <si>
    <t>Minnesota MPERA_General_Correctional_PoliceFire_VolFire CAFR 2011.pdf Pg.No 42</t>
  </si>
  <si>
    <t>Minnesota MPERA_General_Correctional_PoliceFire_VolFire CAFR 2012.pdf Pg.No 42</t>
  </si>
  <si>
    <t>Minnesota MPERA_General_Correctional_PoliceFire_VolFire CAFR 2013.pdf Pg.No 42</t>
  </si>
  <si>
    <t>Minnesota MPERA_General_Correctional_PoliceFire_VolFire CAFR 2014.pdf Pg.No 58</t>
  </si>
  <si>
    <t>Minnesota MPERA_General_Correctional_PoliceFire_VolFire CAFR 2015.pdf Pg.No 60</t>
  </si>
  <si>
    <t>Minnesota MPERA_General_Correctional_PoliceFire_VolFire CAFR 2016.pdf Pg.No 89</t>
  </si>
  <si>
    <t>Minnesota MPERA_General_Correctional_PoliceFire_VolFire CAFR 2017.pdf Pg.No 97</t>
  </si>
  <si>
    <t>Minnesota MPERA_General_Correctional_PoliceFire_VolFire CAFR 2018.pdf Pg.No 101</t>
  </si>
  <si>
    <t>Gabriel Roeder Smith &amp; Company</t>
  </si>
  <si>
    <t>The Segal Group Inc</t>
  </si>
  <si>
    <t>Mercer</t>
  </si>
  <si>
    <t>Minnesota MPERA_PoliceFire Valuation 2011.pdf Pg.No 4</t>
  </si>
  <si>
    <t>Minnesota MPERA_PoliceFire Valuation 2004.pdf Pg.No 27</t>
  </si>
  <si>
    <t>Minnesota MPERA_PoliceFire Valuation 2006.pdf Pg.No 30</t>
  </si>
  <si>
    <t>Minnesota MPERA_PoliceFire Valuation 2007.pdf Pg.No 33</t>
  </si>
  <si>
    <t>Minnesota MPERA_PoliceFire Valuation 2008.pdf Pg.No 20</t>
  </si>
  <si>
    <t>Minnesota MPERA_PoliceFire Valuation 2009.pdf Pg.No 20</t>
  </si>
  <si>
    <t>Minnesota MPERA_PoliceFire Valuation 2010.pdf Pg.No 23</t>
  </si>
  <si>
    <t>Minnesota MPERA_PoliceFire Valuation 2011.pdf Pg.No 23</t>
  </si>
  <si>
    <t>Minnesota MPERA_PoliceFire Valuation 2004.pdf Pg.No 19</t>
  </si>
  <si>
    <t>Minnesota MPERA_PoliceFire Valuation 2006.pdf Pg.No 22</t>
  </si>
  <si>
    <t>Minnesota MPERA_PoliceFire Valuation 2008.pdf Pg.No 19</t>
  </si>
  <si>
    <t>Minnesota MPERA_PoliceFire Valuation 2009.pdf Pg.No 19</t>
  </si>
  <si>
    <t>Minnesota MPERA_PoliceFire Valuation 2010.pdf Pg.No 22</t>
  </si>
  <si>
    <t>Minnesota MPERA_PoliceFire Valuation 2011.pdf Pg.No 22</t>
  </si>
  <si>
    <t>Minnesota MPERA_PoliceFire Valuation 2012.pdf Pg.No 21</t>
  </si>
  <si>
    <t>Minnesota MPERA_PoliceFire Valuation 2013.pdf Pg.No 21</t>
  </si>
  <si>
    <t>Minnesota MPERA_PoliceFire Valuation 2015.pdf Pg.No 22</t>
  </si>
  <si>
    <t>Minnesota MPERA_PoliceFire Valuation 2016.pdf Pg.No 23</t>
  </si>
  <si>
    <t>Minnesota MPERA_PoliceFire Valuation 2017.pdf Pg.No 23</t>
  </si>
  <si>
    <t>Minnesota MPERA_PoliceFire Valuation 2018.pdf Pg.No 25</t>
  </si>
  <si>
    <t>Minnesota MPERA_PoliceFire Valuation 2019.pdf Pg.No 25</t>
  </si>
  <si>
    <t>Minnesota MPERA_PoliceFire Valuation 2004.pdf Pg.No 26</t>
  </si>
  <si>
    <t>Minnesota MPERA_PoliceFire Valuation 2006.pdf Pg.No 29</t>
  </si>
  <si>
    <t>Minnesota MPERA_PoliceFire Valuation 2007.pdf Pg.No 32</t>
  </si>
  <si>
    <t>Minnesota MPERA_PoliceFire Valuation 2008.pdf Pg.No 32</t>
  </si>
  <si>
    <t>Minnesota MPERA_PoliceFire Valuation 2009.pdf Pg.No 32</t>
  </si>
  <si>
    <t>Minnesota MPERA_PoliceFire Valuation 2010.pdf Pg.No 36</t>
  </si>
  <si>
    <t>Minnesota MPERA_PoliceFire Valuation 2011.pdf Pg.No 39</t>
  </si>
  <si>
    <t>Minnesota MPERA_PoliceFire Valuation 2012.pdf Pg.No 43</t>
  </si>
  <si>
    <t>Minnesota MPERA_PoliceFire Valuation 2013.pdf Pg.No 43</t>
  </si>
  <si>
    <t>Minnesota MPERA_PoliceFire Valuation 2014.pdf Pg.No 42</t>
  </si>
  <si>
    <t>Minnesota MPERA_PoliceFire Valuation 2015.pdf Pg.No 44</t>
  </si>
  <si>
    <t>Minnesota MPERA_PoliceFire Valuation 2016.pdf Pg.No 45</t>
  </si>
  <si>
    <t>Minnesota MPERA_PoliceFire Valuation 2017.pdf Pg.No 46</t>
  </si>
  <si>
    <t>Minnesota MPERA_PoliceFire Valuation 2018.pdf Pg.No 49</t>
  </si>
  <si>
    <t>Minnesota MPERA_PoliceFire Valuation 2019.pdf Pg.No 47</t>
  </si>
  <si>
    <t>No</t>
  </si>
  <si>
    <t>Single Rate</t>
  </si>
  <si>
    <t>Minnesota MPERA_PoliceFire Valuation 2004.pdf Pg.No 33</t>
  </si>
  <si>
    <t>Minnesota MPERA_PoliceFire Valuation 2006.pdf Pg.No 37</t>
  </si>
  <si>
    <t>Minnesota MPERA_PoliceFire Valuation 2007.pdf Pg.No 41</t>
  </si>
  <si>
    <t>Minnesota MPERA_PoliceFire Valuation 2008.pdf Pg.No 26</t>
  </si>
  <si>
    <t>Minnesota MPERA_PoliceFire Valuation 2009.pdf Pg.No 26</t>
  </si>
  <si>
    <t>Minnesota MPERA_PoliceFire Valuation 2010.pdf Pg.No 29</t>
  </si>
  <si>
    <t>Minnesota MPERA_PoliceFire Valuation 2011.pdf Pg.No 32</t>
  </si>
  <si>
    <t>Minnesota MPERA_PoliceFire Valuation 2012.pdf Pg.No 34</t>
  </si>
  <si>
    <t>Minnesota MPERA_PoliceFire Valuation 2013.pdf Pg.No 35</t>
  </si>
  <si>
    <t>Minnesota MPERA_PoliceFire Valuation 2014.pdf Pg.No 34</t>
  </si>
  <si>
    <t>Minnesota MPERA_PoliceFire Valuation 2015.pdf Pg.No 36</t>
  </si>
  <si>
    <t>Minnesota MPERA_PoliceFire Valuation 2016.pdf Pg.No 37</t>
  </si>
  <si>
    <t>Minnesota MPERA_PoliceFire Valuation 2017.pdf Pg.No 38</t>
  </si>
  <si>
    <t>Minnesota MPERA_PoliceFire Valuation 2018.pdf Pg.No 41</t>
  </si>
  <si>
    <t>Minnesota MPERA_PoliceFire Valuation 2019.pdf Pg.No 38</t>
  </si>
  <si>
    <t xml:space="preserve">Percentage </t>
  </si>
  <si>
    <t>Minnesota MPERA_PoliceFire Valuation 2009.pdf Pg.No 23</t>
  </si>
  <si>
    <t>Minnesota MPERA_PoliceFire Valuation 2010.pdf Pg.No 26</t>
  </si>
  <si>
    <t>Level Percentage of Payroll</t>
  </si>
  <si>
    <t>4 years</t>
  </si>
  <si>
    <t>5 years</t>
  </si>
  <si>
    <t>Pre-retirement: 8.50% &amp; Post-retirement: 6.00%</t>
  </si>
  <si>
    <t>Pre-retirement: 8.50% &amp; Post-retirement: 7.00%</t>
  </si>
  <si>
    <t>Pre-retirement: 8.00% &amp; Post-retirement: 7.00%</t>
  </si>
  <si>
    <t>Minnesota MPERA_PoliceFire Valuation 2004.pdf Pg.No 28</t>
  </si>
  <si>
    <t>Minnesota MPERA_PoliceFire Valuation 2006.pdf Pg.No 31</t>
  </si>
  <si>
    <t>Minnesota MPERA_PoliceFire Valuation 2007.pdf Pg.No 35</t>
  </si>
  <si>
    <t>Minnesota MPERA_PoliceFire Valuation 2008.pdf Pg.No 23</t>
  </si>
  <si>
    <t>Minnesota MPERA_PoliceFire Valuation 2011.pdf Pg.No 26</t>
  </si>
  <si>
    <t>Minnesota MPERA_PoliceFire Valuation 2012.pdf Pg.No 29</t>
  </si>
  <si>
    <t>Minnesota MPERA_PoliceFire Valuation 2013.pdf Pg.No 29</t>
  </si>
  <si>
    <t>Minnesota MPERA_PoliceFire Valuation 2014.pdf Pg.No 28</t>
  </si>
  <si>
    <t>Minnesota MPERA_PoliceFire Valuation 2015.pdf Pg.No 30</t>
  </si>
  <si>
    <t>Minnesota MPERA_PoliceFire Valuation 2016.pdf Pg.No 31</t>
  </si>
  <si>
    <t>Minnesota MPERA_PoliceFire Valuation 2017.pdf Pg.No 31</t>
  </si>
  <si>
    <t>Minnesota MPERA_PoliceFire Valuation 2018.pdf Pg.No 33</t>
  </si>
  <si>
    <t>Minnesota MPERA_PoliceFire Valuation 2019.pdf Pg.No 30</t>
  </si>
  <si>
    <t>Minnesota MPERA_PoliceFire Valuation 2004.pdf Pg.No 29</t>
  </si>
  <si>
    <t>Minnesota MPERA_PoliceFire Valuation 2006.pdf Pg.No 32</t>
  </si>
  <si>
    <t>Minnesota MPERA_PoliceFire Valuation 2007.pdf Pg.No 36</t>
  </si>
  <si>
    <t>Minnesota MPERA_PoliceFire Valuation 2008.pdf Pg.No 22</t>
  </si>
  <si>
    <t>Minnesota MPERA_PoliceFire Valuation 2009.pdf Pg.No 22</t>
  </si>
  <si>
    <t>Minnesota MPERA_PoliceFire Valuation 2010.pdf Pg.No 25</t>
  </si>
  <si>
    <t>Minnesota MPERA_PoliceFire Valuation 2011.pdf Pg.No 25</t>
  </si>
  <si>
    <t>Minnesota MPERA_PoliceFire Valuation 2012.pdf Pg.No 28</t>
  </si>
  <si>
    <t>Minnesota MPERA_PoliceFire Valuation 2013.pdf Pg.No 28</t>
  </si>
  <si>
    <t>Minnesota MPERA_PoliceFire Valuation 2014.pdf Pg.No 27</t>
  </si>
  <si>
    <t>Minnesota MPERA_PoliceFire Valuation 2015.pdf Pg.No 29</t>
  </si>
  <si>
    <t>Minnesota MPERA_PoliceFire Valuation 2016.pdf Pg.No 30</t>
  </si>
  <si>
    <t>Minnesota MPERA_PoliceFire Valuation 2017.pdf Pg.No 30</t>
  </si>
  <si>
    <t>Minnesota MPERA_PoliceFire Valuation 2018.pdf Pg.No 32</t>
  </si>
  <si>
    <t>Minnesota MPERA_PoliceFire Valuation 2019.pdf Pg.No 29</t>
  </si>
  <si>
    <t>Minnesota MPERA_PoliceFire Valuation 2008.pdf Pg.No 21</t>
  </si>
  <si>
    <t>Minnesota MPERA_PoliceFire Valuation 2009.pdf Pg.No 21</t>
  </si>
  <si>
    <t>Minnesota MPERA_PoliceFire Valuation 2010.pdf Pg.No 24</t>
  </si>
  <si>
    <t>Minnesota MPERA_PoliceFire Valuation 2011.pdf Pg.No 24</t>
  </si>
  <si>
    <t>Minnesota MPERA_PoliceFire Valuation 2012.pdf Pg.No 27</t>
  </si>
  <si>
    <t>Minnesota MPERA_PoliceFire Valuation 2013.pdf Pg.No 27</t>
  </si>
  <si>
    <t>Minnesota MPERA_PoliceFire Valuation 2014.pdf Pg.No 26</t>
  </si>
  <si>
    <t>Minnesota MPERA_PoliceFire Valuation 2015.pdf Pg.No 28</t>
  </si>
  <si>
    <t>Minnesota MPERA_PoliceFire Valuation 2016.pdf Pg.No 29</t>
  </si>
  <si>
    <t>Minnesota MPERA_PoliceFire Valuation 2017.pdf Pg.No 29</t>
  </si>
  <si>
    <t>Minnesota MPERA_PoliceFire Valuation 2018.pdf Pg.No 31</t>
  </si>
  <si>
    <t>Minnesota MPERA_PoliceFire Valuation 2019.pdf Pg.No 28</t>
  </si>
  <si>
    <t>Pg.No 30</t>
  </si>
  <si>
    <t>Pg.No 33</t>
  </si>
  <si>
    <t>Pg.No 37</t>
  </si>
  <si>
    <t>Pg.No 23</t>
  </si>
  <si>
    <t>Pg.No 26</t>
  </si>
  <si>
    <t>Pg.No 27</t>
  </si>
  <si>
    <t>Pg.No 32</t>
  </si>
  <si>
    <t>Pg.No 31</t>
  </si>
  <si>
    <t>Pg.No 34</t>
  </si>
  <si>
    <t>Pg.No 35</t>
  </si>
  <si>
    <t>Pg.No 39</t>
  </si>
  <si>
    <t>Minnesota MPERA_General_Correctional_PoliceFire_VolFire CAFR 2014.pdf Pg.No 43</t>
  </si>
  <si>
    <t>Minnesota MPERA_General_Correctional_PoliceFire_VolFire CAFR 2015.pdf Pg.No 44</t>
  </si>
  <si>
    <t>Minnesota MPERA_General_Correctional_PoliceFire_VolFire CAFR 2016.pdf Pg.No 62</t>
  </si>
  <si>
    <t>Minnesota MPERA_General_Correctional_PoliceFire_VolFire CAFR 2017.pdf Pg.No 67</t>
  </si>
  <si>
    <t>Minnesota MPERA_General_Correctional_PoliceFire_VolFire CAFR 2018.pdf Pg.No 71</t>
  </si>
  <si>
    <t>Minnesota MPERA_General_Correctional_PoliceFire_VolFire CAFR 2019.pdf Pg.No 93</t>
  </si>
  <si>
    <t>Minnesota MPERA_General_Correctional_PoliceFire_VolFire CAFR 2014.pdf Pg.No 44</t>
  </si>
  <si>
    <t>Minnesota MPERA_General_Correctional_PoliceFire_VolFire CAFR 2015.pdf Pg.No 45</t>
  </si>
  <si>
    <t>Minnesota MPERA_General_Correctional_PoliceFire_VolFire CAFR 2016.pdf Pg.No 63</t>
  </si>
  <si>
    <t>Minnesota MPERA_General_Correctional_PoliceFire_VolFire CAFR 2017.pdf Pg.No 69</t>
  </si>
  <si>
    <t>Minnesota MPERA_General_Correctional_PoliceFire_VolFire CAFR 2018.pdf Pg.No 73</t>
  </si>
  <si>
    <t>Minnesota MPERA_General_Correctional_PoliceFire_VolFire CAFR 2019.pdf Pg.No 95</t>
  </si>
  <si>
    <t>Minnesota MPERA_General_Correctional_PoliceFire_VolFire CAFR 2010.pdf Pg.No 31</t>
  </si>
  <si>
    <t>Minnesota MPERA_General_Correctional_PoliceFire_VolFire CAFR 2011.pdf Pg.No 25</t>
  </si>
  <si>
    <t>Minnesota MPERA_General_Correctional_PoliceFire_VolFire CAFR 2012.pdf Pg.No 25</t>
  </si>
  <si>
    <t>Minnesota MPERA_General_Correctional_PoliceFire_VolFire CAFR 2013.pdf Pg.No 25</t>
  </si>
  <si>
    <t>Minnesota MPERA_General_Correctional_PoliceFire_VolFire CAFR 2014.pdf Pg.No 25</t>
  </si>
  <si>
    <t>Minnesota MPERA_General_Correctional_PoliceFire_VolFire CAFR 2015.pdf Pg.No 25</t>
  </si>
  <si>
    <t>Minnesota MPERA_General_Correctional_PoliceFire_VolFire CAFR 2016.pdf Pg.No 29</t>
  </si>
  <si>
    <t>Minnesota MPERA_General_Correctional_PoliceFire_VolFire CAFR 2018.pdf Pg.No 31</t>
  </si>
  <si>
    <t>Minnesota MPERA_General_Correctional_PoliceFire_VolFire CAFR 2019.pdf Pg.No 52</t>
  </si>
  <si>
    <t>The annual money-weighted rate of return for each plan has been considered</t>
  </si>
  <si>
    <t>The Minnesota Post Retirement Investment Fund has been considered</t>
  </si>
  <si>
    <t>Minnesota MPERA_General_Correctional_PoliceFire_VolFire CAFR 2017.pdf Pg.No 29</t>
  </si>
  <si>
    <t>2001-2009</t>
  </si>
  <si>
    <t>Minnesota MPERA_General_Correctional_PoliceFire_VolFire CAFR 2014.pdf Pg.No 20</t>
  </si>
  <si>
    <t>Minnesota MPERA_General_Correctional_PoliceFire_VolFire CAFR 2014.pdf Pg.No 29</t>
  </si>
  <si>
    <t>Minnesota MPERA_General_Correctional_PoliceFire_VolFire CAFR 2014.pdf Pg.No 40</t>
  </si>
  <si>
    <t>Minnesota MPERA_General_Correctional_PoliceFire_VolFire CAFR 2014.pdf Pg.No 42</t>
  </si>
  <si>
    <t>Minnesota MPERA_PoliceFire GASB67_68 2015.pdf Pg.No 6</t>
  </si>
  <si>
    <t>Minnesota MPERA_PoliceFire GASB67_68 2016.pdf Pg.No 6</t>
  </si>
  <si>
    <t>Minnesota MPERA_PoliceFire GASB67_68 2017.pdf Pg.No 6</t>
  </si>
  <si>
    <t>Minnesota MPERA_PoliceFire GASB67_68 2018.pdf Pg.No 6</t>
  </si>
  <si>
    <t>Minnesota MPERA_PoliceFire GASB67_68 2019.pdf Pg.No 6</t>
  </si>
  <si>
    <t>GASB 68</t>
  </si>
  <si>
    <t>Relevant data have been taken from the prior years' documents</t>
  </si>
  <si>
    <t>Minnesota MPERA_PoliceFire GASB67_68 2019.pdf Pg.No 22</t>
  </si>
  <si>
    <t>Minnesota MPERA_PoliceFire GASB67_68 2015.pdf Pg.No 20</t>
  </si>
  <si>
    <t>Minnesota MPERA_PoliceFire GASB67_68 2016.pdf Pg.No 21</t>
  </si>
  <si>
    <t>Minnesota MPERA_PoliceFire GASB67_68 2017.pdf Pg.No 21</t>
  </si>
  <si>
    <t>Minnesota MPERA_PoliceFire GASB67_68 2018.pdf Pg.No 21</t>
  </si>
  <si>
    <t>Includes recognition of outflows/ inflows of resources arising from current reporting period and prior reporting periods</t>
  </si>
  <si>
    <t>Minnesota MPERA_PoliceFire GASB67_68 2015.pdf Pg.No 18</t>
  </si>
  <si>
    <t>Minnesota MPERA_PoliceFire GASB67_68 2016.pdf Pg.No 19</t>
  </si>
  <si>
    <t>Minnesota MPERA_PoliceFire GASB67_68 2017.pdf Pg.No 19</t>
  </si>
  <si>
    <t>Minnesota MPERA_PoliceFire GASB67_68 2018.pdf Pg.No 19</t>
  </si>
  <si>
    <t>Minnesota MPERA_PoliceFire GASB67_68 2019.pdf Pg.No 20</t>
  </si>
  <si>
    <t xml:space="preserve">Pension Expense  </t>
  </si>
  <si>
    <t>Relevant figures have been taken from the Statement of Changes in NPL</t>
  </si>
  <si>
    <t>Minnesota MPERA_PoliceFire Valuation 2004.pdf Pg.No 16</t>
  </si>
  <si>
    <t>Minnesota MPERA_PoliceFire Valuation 2006.pdf Pg.No 19</t>
  </si>
  <si>
    <t>Minnesota MPERA_PoliceFire Valuation 2007.pdf Pg.No 21</t>
  </si>
  <si>
    <t>Minnesota MPERA_PoliceFire Valuation 2008.pdf Pg.No 10</t>
  </si>
  <si>
    <t>Minnesota MPERA_PoliceFire Valuation 2009.pdf Pg.No 10</t>
  </si>
  <si>
    <t>Minnesota MPERA_PoliceFire Valuation 2010.pdf Pg.No 13</t>
  </si>
  <si>
    <t>Minnesota MPERA_PoliceFire Valuation 2011.pdf Pg.No 13</t>
  </si>
  <si>
    <t>Minnesota MPERA_PoliceFire Valuation 2012.pdf Pg.No 12</t>
  </si>
  <si>
    <t>Minnesota MPERA_PoliceFire Valuation 2013.pdf Pg.No 12</t>
  </si>
  <si>
    <t>Minnesota MPERA_PoliceFire Valuation 2014.pdf Pg.No 11</t>
  </si>
  <si>
    <t>Minnesota MPERA_PoliceFire Valuation 2015.pdf Pg.No 13</t>
  </si>
  <si>
    <t>Minnesota MPERA_PoliceFire Valuation 2016.pdf Pg.No 14</t>
  </si>
  <si>
    <t>Minnesota MPERA_PoliceFire Valuation 2017.pdf Pg.No 14</t>
  </si>
  <si>
    <t>Minnesota MPERA_PoliceFire Valuation 2018.pdf Pg.No 16</t>
  </si>
  <si>
    <t>Minnesota MPERA_PoliceFire Valuation 2019.pdf Pg.No 16</t>
  </si>
  <si>
    <t>Minnesota MPERA_PoliceFire Valuation 2012.pdf Pg.No 22</t>
  </si>
  <si>
    <t>Minnesota MPERA_PoliceFire Valuation 2013.pdf Pg.No 22</t>
  </si>
  <si>
    <t>Minnesota MPERA_PoliceFire Valuation 2014.pdf Pg.No 21</t>
  </si>
  <si>
    <t>Minnesota MPERA_PoliceFire Valuation 2015.pdf Pg.No 23</t>
  </si>
  <si>
    <t>Minnesota MPERA_PoliceFire Valuation 2016.pdf Pg.No 24</t>
  </si>
  <si>
    <t>Minnesota MPERA_PoliceFire Valuation 2017.pdf Pg.No 24</t>
  </si>
  <si>
    <t>Minnesota MPERA_PoliceFire Valuation 2018.pdf Pg.No 26</t>
  </si>
  <si>
    <t>Minnesota MPERA_PoliceFire Valuation 2019.pdf Pg.No 26</t>
  </si>
  <si>
    <t>PBI</t>
  </si>
  <si>
    <t>Minnesota MPERA_PoliceFire Valuation 2008.pdf Pg.No 27</t>
  </si>
  <si>
    <t>Minnesota MPERA_PoliceFire Valuation 2009.pdf Pg.No 27</t>
  </si>
  <si>
    <t>Minnesota MPERA_PoliceFire Valuation 2010.pdf Pg.No 30</t>
  </si>
  <si>
    <t>Minnesota MPERA_PoliceFire Valuation 2011.pdf Pg.No 33</t>
  </si>
  <si>
    <t>Minnesota MPERA_PoliceFire Valuation 2012.pdf Pg.No 35</t>
  </si>
  <si>
    <t>Minnesota MPERA_PoliceFire Valuation 2013.pdf Pg.No 13</t>
  </si>
  <si>
    <t>Minnesota MPERA_PoliceFire Valuation 2014.pdf Pg.No 12</t>
  </si>
  <si>
    <t>Minnesota MPERA_PoliceFire Valuation 2015.pdf Pg.No 14</t>
  </si>
  <si>
    <t>Minnesota MPERA_PoliceFire Valuation 2016.pdf Pg.No 15</t>
  </si>
  <si>
    <t>Minnesota MPERA_PoliceFire Valuation 2017.pdf Pg.No 15</t>
  </si>
  <si>
    <t>Minnesota MPERA_PoliceFire Valuation 2018.pdf Pg.No 17</t>
  </si>
  <si>
    <t>Minnesota MPERA_PoliceFire Valuation 2019.pdf Pg.No 17</t>
  </si>
  <si>
    <t>1983 Group Annuity Mortality Table</t>
  </si>
  <si>
    <t>1 Year</t>
  </si>
  <si>
    <t>RP 2000 Annuitant Generational Mortality, White Collar Adjustment</t>
  </si>
  <si>
    <t>Scale AA</t>
  </si>
  <si>
    <t xml:space="preserve">RP-2014 Annuitant Generational Mortality Table </t>
  </si>
  <si>
    <t>MP-2016</t>
  </si>
  <si>
    <t>MP-2017</t>
  </si>
  <si>
    <t>MP-2018</t>
  </si>
  <si>
    <t>Pg.No 25</t>
  </si>
  <si>
    <t>Pg.No 28</t>
  </si>
  <si>
    <t>Pg.No 36</t>
  </si>
  <si>
    <t>Pg.No 38</t>
  </si>
  <si>
    <t>CAFR Pg No 53</t>
  </si>
  <si>
    <t>CAFR Pg No 46</t>
  </si>
  <si>
    <t>CAFR Pg No 44</t>
  </si>
  <si>
    <t>GRS</t>
  </si>
  <si>
    <t>Minnesota MPERA_PoliceFire Valuation 2004.pdf Pg.No 2</t>
  </si>
  <si>
    <t>Minnesota MPERA_PoliceFire Valuation 2006.pdf Pg.No 2</t>
  </si>
  <si>
    <t>Minnesota MPERA_PoliceFire Valuation 2007.pdf Pg.No 2</t>
  </si>
  <si>
    <t>Minnesota MPERA_PoliceFire Valuation 2010.pdf Pg.No 3</t>
  </si>
  <si>
    <t>Minnesota MPERA_PoliceFire Valuation 2012.pdf Pg.No 2</t>
  </si>
  <si>
    <t>Minnesota MPERA_PoliceFire Valuation 2013.pdf Pg.No 2</t>
  </si>
  <si>
    <t>Minnesota MPERA_PoliceFire Valuation 2014.pdf Pg.No 2</t>
  </si>
  <si>
    <t>Minnesota MPERA_PoliceFire Valuation 2015.pdf Pg.No 2</t>
  </si>
  <si>
    <t>Minnesota MPERA_PoliceFire Valuation 2016.pdf Pg.No 2</t>
  </si>
  <si>
    <t>Minnesota MPERA_PoliceFire Valuation 2017.pdf Pg.No 2</t>
  </si>
  <si>
    <t>Minnesota MPERA_PoliceFire Valuation 2018.pdf Pg.No 2</t>
  </si>
  <si>
    <t>Minnesota MPERA_PoliceFire Valuation 2019.pdf Pg.No 2</t>
  </si>
  <si>
    <t>Minnesota MPERA_PoliceFire Valuation 2008.pdf Pg.No 4</t>
  </si>
  <si>
    <t>Minnesota MPERA_PoliceFire Valuation 2009.pdf Pg.No 4</t>
  </si>
  <si>
    <t>Minnesota MPERA_PoliceFire Valuation 2006.pdf Pg.No 36</t>
  </si>
  <si>
    <t>Minnesota MPERA_PoliceFire Valuation 2007.pdf Pg.No 40</t>
  </si>
  <si>
    <t>Minnesota MPERA_PoliceFire Valuation 2013.pdf Pg.No 34</t>
  </si>
  <si>
    <t>Minnesota MPERA_PoliceFire Valuation 2014.pdf Pg.No 33</t>
  </si>
  <si>
    <t>Minnesota MPERA_PoliceFire Valuation 2015.pdf Pg.No 35</t>
  </si>
  <si>
    <t>Minnesota MPERA_PoliceFire Valuation 2016.pdf Pg.No 36</t>
  </si>
  <si>
    <t>Minnesota MPERA_PoliceFire Valuation 2017.pdf Pg.No 37</t>
  </si>
  <si>
    <t>Minnesota MPERA_PoliceFire Valuation 2018.pdf Pg.No 39</t>
  </si>
  <si>
    <t>Minnesota MPERA_PoliceFire Valuation 2019.pdf Pg.No 36</t>
  </si>
  <si>
    <t>30 Years</t>
  </si>
  <si>
    <t>14 Years</t>
  </si>
  <si>
    <t>13 Years</t>
  </si>
  <si>
    <t>Minnesota MPERA_PoliceFire Valuation 2014.pdf Pg.No 20</t>
  </si>
  <si>
    <t>Minnesota MPERA_PoliceFire Valuation 2007.pdf Pg.No 24</t>
  </si>
  <si>
    <t>Pre-retirement: 8.00% &amp; Post-retirement: 6.5o%</t>
  </si>
  <si>
    <t>3.25%-12.25%</t>
  </si>
  <si>
    <t>Minnesota MPERA_PoliceFire Valuation 2019.pdf Pg.No 35</t>
  </si>
  <si>
    <t>Minnesota MPERA_PoliceFire Valuation 2018.pdf Pg.No 38</t>
  </si>
  <si>
    <t>3.5%-12.5%</t>
  </si>
  <si>
    <t>Minnesota MPERA_PoliceFire Valuation 2017.pdf Pg.No 36</t>
  </si>
  <si>
    <t>Minnesota MPERA_PoliceFire Valuation 2016.pdf Pg.No 35</t>
  </si>
  <si>
    <t>4.25%-12.75%</t>
  </si>
  <si>
    <t>Minnesota MPERA_PoliceFire Valuation 2015.pdf Pg.No 34</t>
  </si>
  <si>
    <t>Minnesota MPERA_PoliceFire Valuation 2014.pdf Pg.No 32</t>
  </si>
  <si>
    <t>4.50%-13.00%</t>
  </si>
  <si>
    <t>Minnesota MPERA_PoliceFire Valuation 2013.pdf Pg.No 33</t>
  </si>
  <si>
    <t>Minnesota MPERA_PoliceFire Valuation 2012.pdf Pg.No 33</t>
  </si>
  <si>
    <t>Minnesota MPERA_PoliceFire Valuation 2011.pdf Pg.No 31</t>
  </si>
  <si>
    <t>4.75%-11.00%</t>
  </si>
  <si>
    <t>Minnesota MPERA_PoliceFire Valuation 2010.pdf Pg.No 28</t>
  </si>
  <si>
    <t>Minnesota MPERA_PoliceFire Valuation 2009.pdf Pg.No 25</t>
  </si>
  <si>
    <t>Minnesota MPERA_PoliceFire Valuation 2008.pdf Pg.No 25</t>
  </si>
  <si>
    <t>Minnesota MPERA_PoliceFire Valuation 2007.pdf Pg.No 39</t>
  </si>
  <si>
    <t>5.25%-11.50%</t>
  </si>
  <si>
    <t>Minnesota MPERA_PoliceFire Valuation 2006.pdf Pg.No 35</t>
  </si>
  <si>
    <t>Minnesota MPERA_PoliceFire Valuation 2004.pdf Pg.No 32</t>
  </si>
  <si>
    <t>Minnesota MPERA_General_Correctional_PoliceFire_VolFire CAFR 2004.pdf Pg.No 26</t>
  </si>
  <si>
    <t>Minnesota MPERA_General_Correctional_PoliceFire_VolFire CAFR 2005.pdf Pg.No 27</t>
  </si>
  <si>
    <t>Minnesota MPERA_General_Correctional_PoliceFire_VolFire CAFR 2006.pdf Pg.No 28</t>
  </si>
  <si>
    <t>Minnesota MPERA_General_Correctional_PoliceFire_VolFire CAFR 2007.pdf Pg.No 25</t>
  </si>
  <si>
    <t>Minnesota MPERA_General_Correctional_PoliceFire_VolFire CAFR 2008.pdf Pg.No 25</t>
  </si>
  <si>
    <t>Minnesota MPERA_General_Correctional_PoliceFire_VolFire CAFR 2009.pdf Pg.No 25</t>
  </si>
  <si>
    <t>Minnesota MPERA_General_Correctional_PoliceFire_VolFire CAFR 2010.pdf Pg.No 35</t>
  </si>
  <si>
    <t>Minnesota MPERA_General_Correctional_PoliceFire_VolFire CAFR 2011.pdf Pg.No 30</t>
  </si>
  <si>
    <t>Minnesota MPERA_General_Correctional_PoliceFire_VolFire CAFR 2012.pdf Pg.No 30</t>
  </si>
  <si>
    <t>Minnesota MPERA_General_Correctional_PoliceFire_VolFire CAFR 2013.pdf Pg.No 30</t>
  </si>
  <si>
    <t>Minnesota MPERA_General_Correctional_PoliceFire_VolFire CAFR 2014.pdf Pg.No 30</t>
  </si>
  <si>
    <t>Minnesota MPERA_General_Correctional_PoliceFire_VolFire CAFR 2015.pdf Pg.No 30</t>
  </si>
  <si>
    <t>Minnesota MPERA_General_Correctional_PoliceFire_VolFire CAFR 2016.pdf Pg.No 38</t>
  </si>
  <si>
    <t>Minnesota MPERA_General_Correctional_PoliceFire_VolFire CAFR 2017.pdf Pg.No 41</t>
  </si>
  <si>
    <t>Minnesota MPERA_General_Correctional_PoliceFire_VolFire CAFR 2018.pdf Pg.No 43</t>
  </si>
  <si>
    <t>Minnesota MPERA_General_Correctional_PoliceFire_VolFire CAFR 2019.pdf Pg.No 56</t>
  </si>
  <si>
    <t>Minnesota MPERA_General_Correctional_PoliceFire_VolFire CAFR 2001.pdf Pg.No 22</t>
  </si>
  <si>
    <t>Minnesota MPERA_General_Correctional_PoliceFire_VolFire CAFR 2003.pdf Pg.No 24</t>
  </si>
  <si>
    <t>2004-2009</t>
  </si>
  <si>
    <t>MP-2019</t>
  </si>
  <si>
    <t>Minnesota MPERA_General_Correctional_PoliceFire_VolFire CAFR 2020.pdf Pg.No:97</t>
  </si>
  <si>
    <t>Minnesota MPERA_PoliceFire Valuation 2020.pdf Pg.No:2</t>
  </si>
  <si>
    <t>Minnesota MPERA_PoliceFire Valuation 2020.pdf Pg.No:26</t>
  </si>
  <si>
    <t>Minnesota MPERA_PoliceFire Valuation 2020.pdf Pg.No:16</t>
  </si>
  <si>
    <t>Minnesota MPERA_PoliceFire Valuation 2020.pdf Pg.No:36</t>
  </si>
  <si>
    <t>Minnesota MPERA_PoliceFire Valuation 2020.pdf Pg.No:38</t>
  </si>
  <si>
    <t>Minnesota MPERA_General_Correctional_PoliceFire_VolFire CAFR 2020.pdf Pg.No:57</t>
  </si>
  <si>
    <t>Minnesota MPERA_PoliceFire Valuation 2020.pdf Pg.No:30</t>
  </si>
  <si>
    <t>Minnesota MPERA_PoliceFire Valuation 2020.pdf Pg.No:35</t>
  </si>
  <si>
    <t>Minnesota MPERA_PoliceFire Valuation 2020.pdf Pg.No:29</t>
  </si>
  <si>
    <t>Minnesota MPERA_PoliceFire Valuation 2020.pdf Pg.No:28</t>
  </si>
  <si>
    <t>Minnesota MPERA_PoliceFire Valuation 2020.pdf Pg.No:17</t>
  </si>
  <si>
    <t>Minnesota MPERA_PoliceFire Valuation 2020.pdf Pg.No:46</t>
  </si>
  <si>
    <t>Minnesota MPERA_PoliceFire Valuation 2020.pdf Pg.No:25</t>
  </si>
  <si>
    <t>Minnesota MPERA_General_Correctional_PoliceFire_VolFire CAFR 2020.pdf Pg.No:135</t>
  </si>
  <si>
    <t>Minnesota MPERA_General_Correctional_PoliceFire_VolFire CAFR 2020.pdf Pg.No:44</t>
  </si>
  <si>
    <t>Minnesota MPERA_General_Correctional_PoliceFire_VolFire CAFR 2020.pdf Pg.No:99</t>
  </si>
  <si>
    <t>Minnesota MPERA_PoliceFire GASB67_68 2020.pdf Pg.No 6</t>
  </si>
  <si>
    <t>Includes figures for deferred retirements</t>
  </si>
  <si>
    <t>Includes figures for service retirements, survivors and disability retirements</t>
  </si>
  <si>
    <t>Minnesota MPERA_PoliceFire GASB67_68 2020.pdf Pg.No 22</t>
  </si>
  <si>
    <t>Minnesota MPERA_PoliceFire GASB67_68 2020.pdf Pg.No 12</t>
  </si>
  <si>
    <t>Minnesota MPERA_PoliceFire GASB67_68 2020.pdf Pg.No 26</t>
  </si>
  <si>
    <t>6 Years</t>
  </si>
  <si>
    <t>Minnesota MPERA_PoliceFire GASB67_68 2019.pdf Pg.No 13</t>
  </si>
  <si>
    <t>Minnesota MPERA_PoliceFire GASB67_68 2018.pdf Pg.No 13</t>
  </si>
  <si>
    <t>Minnesota MPERA_PoliceFire GASB67_68 2017.pdf Pg.No 13</t>
  </si>
  <si>
    <t>Minnesota MPERA_PoliceFire GASB67_68 2016.pdf Pg.No 13</t>
  </si>
  <si>
    <t>Minnesota MPERA_PoliceFire GASB67_68 2015.pdf Pg.No 12</t>
  </si>
  <si>
    <t>Minnesota MPERA_PoliceFire GASB67_68 2020.pdf Pg.No 20</t>
  </si>
  <si>
    <t>Minnesota MPERA_General_Correctional_PoliceFire_VolFire CAFR 2020.pdf Pg.No:52</t>
  </si>
  <si>
    <t>Minnesota MPERA_PoliceFire Valuation 2020.pdf Pg.No 38</t>
  </si>
  <si>
    <t>2015-2020</t>
  </si>
  <si>
    <t>2016-2020</t>
  </si>
  <si>
    <t>2014-2020</t>
  </si>
  <si>
    <t xml:space="preserve">Actuarial Valuation 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</si>
  <si>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</si>
  <si>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</si>
  <si>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</si>
  <si>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</si>
  <si>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</si>
  <si>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</si>
  <si>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</si>
  <si>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</si>
  <si>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</si>
  <si>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</si>
  <si>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</si>
  <si>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</si>
  <si>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</si>
  <si>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</si>
  <si>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</si>
  <si>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</si>
  <si>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</si>
  <si>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</si>
  <si>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</si>
  <si>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</si>
  <si>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</si>
  <si>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</si>
  <si>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</si>
  <si>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</si>
  <si>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</si>
  <si>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</si>
  <si>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</si>
  <si>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</si>
  <si>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</si>
  <si>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</si>
  <si>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</si>
  <si>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</si>
  <si>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</si>
  <si>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</si>
  <si>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</si>
  <si>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</si>
  <si>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</si>
  <si>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</si>
  <si>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</si>
  <si>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</si>
  <si>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</si>
  <si>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</si>
  <si>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</si>
  <si>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</si>
  <si>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</si>
  <si>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</si>
  <si>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</si>
  <si>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</si>
  <si>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</si>
  <si>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</si>
  <si>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</si>
  <si>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</si>
  <si>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</si>
  <si>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</si>
  <si>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</si>
  <si>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</si>
  <si>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</si>
  <si>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</si>
  <si>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</si>
  <si>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</si>
  <si>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</si>
  <si>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</si>
  <si>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</si>
  <si>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</si>
  <si>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</si>
  <si>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</si>
  <si>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</si>
  <si>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</si>
  <si>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</si>
  <si>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</si>
  <si>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</si>
  <si>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</si>
  <si>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</si>
  <si>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</si>
  <si>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</si>
  <si>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</si>
  <si>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</si>
  <si>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</si>
  <si>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</si>
  <si>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</si>
  <si>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</si>
  <si>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</si>
  <si>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</si>
  <si>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</si>
  <si>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</si>
  <si>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</si>
  <si>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</si>
  <si>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</si>
  <si>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</si>
  <si>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</si>
  <si>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</si>
  <si>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</si>
  <si>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</si>
  <si>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</si>
  <si>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</si>
  <si>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</si>
  <si>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</si>
  <si>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</si>
  <si>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</si>
  <si>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</si>
  <si>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</si>
  <si>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</si>
  <si>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</si>
  <si>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</si>
  <si>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</si>
  <si>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</si>
  <si>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</si>
  <si>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</si>
  <si>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</si>
  <si>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</si>
  <si>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</si>
  <si>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</si>
  <si>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</si>
  <si>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</si>
  <si>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</si>
  <si>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</si>
  <si>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</si>
  <si>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</si>
  <si>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</si>
  <si>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</si>
  <si>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</si>
  <si>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</si>
  <si>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</si>
  <si>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</si>
  <si>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</si>
  <si>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</si>
  <si>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</si>
  <si>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</si>
  <si>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</si>
  <si>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</si>
  <si>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</si>
  <si>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</si>
  <si>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</si>
  <si>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</si>
  <si>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</si>
  <si>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</si>
  <si>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</si>
  <si>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</si>
  <si>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</si>
  <si>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</si>
  <si>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</si>
  <si>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</si>
  <si>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</si>
  <si>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</si>
  <si>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</si>
  <si>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</si>
  <si>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</si>
  <si>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</si>
  <si>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</si>
  <si>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</si>
  <si>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</si>
  <si>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</si>
  <si>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</si>
  <si>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</si>
  <si>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</si>
  <si>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</si>
  <si>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</si>
  <si>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</si>
  <si>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</si>
  <si>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</si>
  <si>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</si>
  <si>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</si>
  <si>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</si>
  <si>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</si>
  <si>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</si>
  <si>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</si>
  <si>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</si>
  <si>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</si>
  <si>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</si>
  <si>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</si>
  <si>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</si>
  <si>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</si>
  <si>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</si>
  <si>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</si>
  <si>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</si>
  <si>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</si>
  <si>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</si>
  <si>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</si>
  <si>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</si>
  <si>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</si>
  <si>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</si>
  <si>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</si>
  <si>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</si>
  <si>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</si>
  <si>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</si>
  <si>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</si>
  <si>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</si>
  <si>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</si>
  <si>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</si>
  <si>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</si>
  <si>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</si>
  <si>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</si>
  <si>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</si>
  <si>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</si>
  <si>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</si>
  <si>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</si>
  <si>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</si>
  <si>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</si>
  <si>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</si>
  <si>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</si>
  <si>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</si>
  <si>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</si>
  <si>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</si>
  <si>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</si>
  <si>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</si>
  <si>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</si>
  <si>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</si>
  <si>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</si>
  <si>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Minnesota Public Employees Retirement Association (MPERA) Police and Fire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</si>
</sst>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</font>
    <font>
      <sz val="11"/>
      <color rgb="FF2B2A29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81">
    <xf numFmtId="0" fontId="0" fillId="0" borderId="0" xfId="0" applyFont="1" applyAlignment="1"/>
    <xf numFmtId="0" fontId="11" fillId="0" borderId="0" xfId="0" applyFont="1"/>
    <xf numFmtId="15" fontId="11" fillId="0" borderId="0" xfId="0" applyNumberFormat="1" applyFont="1"/>
    <xf numFmtId="164" fontId="11" fillId="0" borderId="0" xfId="0" applyNumberFormat="1" applyFont="1"/>
    <xf numFmtId="3" fontId="11" fillId="0" borderId="0" xfId="0" applyNumberFormat="1" applyFont="1"/>
    <xf numFmtId="10" fontId="11" fillId="0" borderId="0" xfId="0" applyNumberFormat="1" applyFont="1"/>
    <xf numFmtId="164" fontId="11" fillId="2" borderId="1" xfId="0" applyNumberFormat="1" applyFont="1" applyFill="1" applyBorder="1"/>
    <xf numFmtId="10" fontId="11" fillId="0" borderId="0" xfId="0" applyNumberFormat="1" applyFont="1" applyAlignment="1">
      <alignment horizontal="right"/>
    </xf>
    <xf numFmtId="10" fontId="11" fillId="2" borderId="1" xfId="0" applyNumberFormat="1" applyFont="1" applyFill="1" applyBorder="1"/>
    <xf numFmtId="0" fontId="10" fillId="0" borderId="0" xfId="0" applyFont="1"/>
    <xf numFmtId="0" fontId="10" fillId="3" borderId="1" xfId="0" applyFont="1" applyFill="1" applyBorder="1" applyAlignment="1">
      <alignment wrapText="1"/>
    </xf>
    <xf numFmtId="164" fontId="13" fillId="0" borderId="0" xfId="1" applyNumberFormat="1" applyFont="1"/>
    <xf numFmtId="10" fontId="13" fillId="0" borderId="0" xfId="0" applyNumberFormat="1" applyFont="1"/>
    <xf numFmtId="164" fontId="14" fillId="0" borderId="0" xfId="1" applyNumberFormat="1" applyFont="1"/>
    <xf numFmtId="164" fontId="15" fillId="0" borderId="0" xfId="1" applyNumberFormat="1" applyFont="1"/>
    <xf numFmtId="10" fontId="14" fillId="0" borderId="0" xfId="0" applyNumberFormat="1" applyFont="1"/>
    <xf numFmtId="164" fontId="15" fillId="0" borderId="0" xfId="1" applyNumberFormat="1" applyFont="1" applyAlignment="1"/>
    <xf numFmtId="164" fontId="11" fillId="0" borderId="0" xfId="1" applyNumberFormat="1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/>
    <xf numFmtId="9" fontId="16" fillId="0" borderId="0" xfId="0" applyNumberFormat="1" applyFont="1" applyAlignment="1">
      <alignment horizontal="center" vertical="center"/>
    </xf>
    <xf numFmtId="0" fontId="9" fillId="0" borderId="0" xfId="0" applyFont="1"/>
    <xf numFmtId="164" fontId="9" fillId="2" borderId="1" xfId="0" applyNumberFormat="1" applyFont="1" applyFill="1" applyBorder="1"/>
    <xf numFmtId="10" fontId="9" fillId="2" borderId="1" xfId="0" applyNumberFormat="1" applyFont="1" applyFill="1" applyBorder="1"/>
    <xf numFmtId="164" fontId="9" fillId="0" borderId="0" xfId="0" applyNumberFormat="1" applyFont="1"/>
    <xf numFmtId="10" fontId="9" fillId="0" borderId="0" xfId="0" applyNumberFormat="1" applyFont="1"/>
    <xf numFmtId="164" fontId="9" fillId="0" borderId="0" xfId="1" applyNumberFormat="1" applyFont="1"/>
    <xf numFmtId="0" fontId="9" fillId="0" borderId="0" xfId="0" applyFont="1" applyFill="1"/>
    <xf numFmtId="0" fontId="8" fillId="0" borderId="0" xfId="0" applyFont="1" applyFill="1"/>
    <xf numFmtId="0" fontId="11" fillId="0" borderId="0" xfId="0" applyFont="1" applyFill="1"/>
    <xf numFmtId="0" fontId="7" fillId="0" borderId="0" xfId="0" applyFont="1" applyFill="1"/>
    <xf numFmtId="0" fontId="11" fillId="0" borderId="0" xfId="0" applyFont="1" applyAlignment="1"/>
    <xf numFmtId="0" fontId="18" fillId="0" borderId="0" xfId="0" applyFont="1" applyAlignment="1"/>
    <xf numFmtId="0" fontId="11" fillId="0" borderId="1" xfId="0" applyFont="1" applyFill="1" applyBorder="1" applyAlignment="1"/>
    <xf numFmtId="0" fontId="11" fillId="0" borderId="0" xfId="0" applyFont="1" applyFill="1" applyAlignment="1"/>
    <xf numFmtId="0" fontId="11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/>
    <xf numFmtId="10" fontId="6" fillId="0" borderId="0" xfId="0" applyNumberFormat="1" applyFont="1"/>
    <xf numFmtId="2" fontId="6" fillId="0" borderId="0" xfId="0" applyNumberFormat="1" applyFont="1"/>
    <xf numFmtId="164" fontId="6" fillId="0" borderId="0" xfId="0" applyNumberFormat="1" applyFont="1"/>
    <xf numFmtId="3" fontId="6" fillId="0" borderId="0" xfId="0" applyNumberFormat="1" applyFont="1"/>
    <xf numFmtId="164" fontId="6" fillId="0" borderId="0" xfId="1" applyNumberFormat="1" applyFont="1"/>
    <xf numFmtId="0" fontId="5" fillId="0" borderId="0" xfId="0" applyFont="1"/>
    <xf numFmtId="164" fontId="5" fillId="0" borderId="0" xfId="0" applyNumberFormat="1" applyFont="1"/>
    <xf numFmtId="0" fontId="4" fillId="0" borderId="0" xfId="0" applyFont="1"/>
    <xf numFmtId="164" fontId="6" fillId="0" borderId="0" xfId="0" applyNumberFormat="1" applyFont="1" applyFill="1"/>
    <xf numFmtId="0" fontId="4" fillId="0" borderId="0" xfId="0" applyFont="1" applyFill="1"/>
    <xf numFmtId="10" fontId="4" fillId="0" borderId="0" xfId="0" applyNumberFormat="1" applyFont="1"/>
    <xf numFmtId="0" fontId="5" fillId="0" borderId="0" xfId="0" applyFont="1" applyFill="1"/>
    <xf numFmtId="0" fontId="6" fillId="0" borderId="0" xfId="0" applyFont="1" applyFill="1"/>
    <xf numFmtId="0" fontId="6" fillId="0" borderId="0" xfId="0" applyFont="1" applyFill="1" applyAlignment="1"/>
    <xf numFmtId="0" fontId="9" fillId="0" borderId="0" xfId="0" applyFont="1" applyFill="1" applyAlignment="1"/>
    <xf numFmtId="0" fontId="3" fillId="0" borderId="0" xfId="0" applyFont="1"/>
    <xf numFmtId="0" fontId="6" fillId="0" borderId="0" xfId="0" applyFont="1" applyAlignment="1"/>
    <xf numFmtId="0" fontId="2" fillId="0" borderId="0" xfId="0" applyFont="1" applyFill="1"/>
    <xf numFmtId="0" fontId="2" fillId="0" borderId="0" xfId="0" applyFont="1"/>
    <xf numFmtId="0" fontId="10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6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 wrapText="1"/>
    </xf>
    <xf numFmtId="9" fontId="16" fillId="0" borderId="0" xfId="0" applyNumberFormat="1" applyFont="1" applyFill="1" applyAlignment="1">
      <alignment horizontal="center" vertical="center"/>
    </xf>
    <xf numFmtId="9" fontId="16" fillId="0" borderId="1" xfId="0" applyNumberFormat="1" applyFont="1" applyFill="1" applyBorder="1" applyAlignment="1">
      <alignment horizontal="center" vertical="center"/>
    </xf>
    <xf numFmtId="9" fontId="16" fillId="0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/>
    <xf numFmtId="10" fontId="1" fillId="0" borderId="0" xfId="0" applyNumberFormat="1" applyFont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19" fillId="0" borderId="1" xfId="0" applyFont="1" applyBorder="1"/>
    <xf numFmtId="0" fontId="19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16" fillId="0" borderId="0" xfId="0" applyFont="1" applyFill="1" applyAlignment="1">
      <alignment horizontal="center" vertical="center"/>
    </xf>
    <xf numFmtId="0" fontId="6" fillId="0" borderId="0" xfId="0" applyFont="1" applyFill="1" applyAlignment="1"/>
    <xf numFmtId="0" fontId="11" fillId="0" borderId="0" xfId="0" applyFont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2.58203125" defaultRowHeight="14.5" x14ac:dyDescent="0.35"/>
  <cols>
    <col min="1" max="1" width="59.33203125" style="32" bestFit="1" customWidth="1"/>
    <col min="2" max="2" width="7.83203125" style="32" bestFit="1" customWidth="1"/>
    <col min="3" max="11" width="67.08203125" style="32" bestFit="1" customWidth="1"/>
    <col min="12" max="14" width="46.83203125" style="32" bestFit="1" customWidth="1"/>
    <col min="15" max="21" width="67.08203125" style="32" bestFit="1" customWidth="1"/>
    <col min="22" max="24" width="46.83203125" style="32" bestFit="1" customWidth="1"/>
    <col min="25" max="25" width="18.33203125" style="32" bestFit="1" customWidth="1"/>
    <col min="26" max="26" width="13.5" style="32" bestFit="1" customWidth="1"/>
    <col min="27" max="28" width="67.08203125" style="32" bestFit="1" customWidth="1"/>
    <col min="29" max="29" width="15.58203125" style="32" bestFit="1" customWidth="1"/>
    <col min="30" max="30" width="13.83203125" style="32" bestFit="1" customWidth="1"/>
    <col min="31" max="33" width="47.9140625" style="32" bestFit="1" customWidth="1"/>
    <col min="34" max="34" width="64.58203125" style="32" bestFit="1" customWidth="1"/>
    <col min="35" max="35" width="48.9140625" style="32" bestFit="1" customWidth="1"/>
    <col min="36" max="39" width="47.9140625" style="32" bestFit="1" customWidth="1"/>
    <col min="40" max="40" width="16.1640625" style="32" bestFit="1" customWidth="1"/>
    <col min="41" max="41" width="16.58203125" style="32" bestFit="1" customWidth="1"/>
    <col min="42" max="43" width="47.9140625" style="32" bestFit="1" customWidth="1"/>
    <col min="44" max="49" width="67.08203125" style="32" bestFit="1" customWidth="1"/>
    <col min="50" max="58" width="47.9140625" style="32" bestFit="1" customWidth="1"/>
    <col min="59" max="59" width="52.9140625" style="32" bestFit="1" customWidth="1"/>
    <col min="60" max="64" width="47.9140625" style="32" bestFit="1" customWidth="1"/>
    <col min="65" max="65" width="27" style="32" bestFit="1" customWidth="1"/>
    <col min="66" max="67" width="47.9140625" style="32" bestFit="1" customWidth="1"/>
    <col min="68" max="68" width="12.58203125" style="32" customWidth="1"/>
    <col min="69" max="16384" width="12.58203125" style="32"/>
  </cols>
  <sheetData>
    <row r="1" spans="1:67" ht="58" x14ac:dyDescent="0.35">
      <c r="A1" s="58" t="s">
        <v>0</v>
      </c>
      <c r="B1" s="58" t="s">
        <v>1</v>
      </c>
      <c r="C1" s="58" t="s">
        <v>2</v>
      </c>
      <c r="D1" s="58" t="s">
        <v>3</v>
      </c>
      <c r="E1" s="58" t="s">
        <v>4</v>
      </c>
      <c r="F1" s="58" t="s">
        <v>5</v>
      </c>
      <c r="G1" s="58" t="s">
        <v>6</v>
      </c>
      <c r="H1" s="58" t="s">
        <v>7</v>
      </c>
      <c r="I1" s="58" t="s">
        <v>8</v>
      </c>
      <c r="J1" s="58" t="s">
        <v>9</v>
      </c>
      <c r="K1" s="58" t="s">
        <v>10</v>
      </c>
      <c r="L1" s="58" t="s">
        <v>11</v>
      </c>
      <c r="M1" s="58" t="s">
        <v>12</v>
      </c>
      <c r="N1" s="58" t="s">
        <v>13</v>
      </c>
      <c r="O1" s="58" t="s">
        <v>14</v>
      </c>
      <c r="P1" s="58" t="s">
        <v>15</v>
      </c>
      <c r="Q1" s="58" t="s">
        <v>16</v>
      </c>
      <c r="R1" s="58" t="s">
        <v>17</v>
      </c>
      <c r="S1" s="58" t="s">
        <v>18</v>
      </c>
      <c r="T1" s="58" t="s">
        <v>19</v>
      </c>
      <c r="U1" s="58" t="s">
        <v>20</v>
      </c>
      <c r="V1" s="58" t="s">
        <v>21</v>
      </c>
      <c r="W1" s="58" t="s">
        <v>22</v>
      </c>
      <c r="X1" s="58" t="s">
        <v>23</v>
      </c>
      <c r="Y1" s="58" t="s">
        <v>24</v>
      </c>
      <c r="Z1" s="58" t="s">
        <v>25</v>
      </c>
      <c r="AA1" s="58" t="s">
        <v>24</v>
      </c>
      <c r="AB1" s="58" t="s">
        <v>25</v>
      </c>
      <c r="AC1" s="58" t="s">
        <v>26</v>
      </c>
      <c r="AD1" s="58" t="s">
        <v>27</v>
      </c>
      <c r="AE1" s="58" t="s">
        <v>28</v>
      </c>
      <c r="AF1" s="58" t="s">
        <v>29</v>
      </c>
      <c r="AG1" s="58" t="s">
        <v>30</v>
      </c>
      <c r="AH1" s="58" t="s">
        <v>31</v>
      </c>
      <c r="AI1" s="58" t="s">
        <v>32</v>
      </c>
      <c r="AJ1" s="58" t="s">
        <v>33</v>
      </c>
      <c r="AK1" s="58" t="s">
        <v>34</v>
      </c>
      <c r="AL1" s="58" t="s">
        <v>35</v>
      </c>
      <c r="AM1" s="58" t="s">
        <v>36</v>
      </c>
      <c r="AN1" s="58" t="s">
        <v>37</v>
      </c>
      <c r="AO1" s="58" t="s">
        <v>38</v>
      </c>
      <c r="AP1" s="58" t="s">
        <v>39</v>
      </c>
      <c r="AQ1" s="58" t="s">
        <v>40</v>
      </c>
      <c r="AR1" s="58" t="s">
        <v>41</v>
      </c>
      <c r="AS1" s="58" t="s">
        <v>42</v>
      </c>
      <c r="AT1" s="58" t="s">
        <v>43</v>
      </c>
      <c r="AU1" s="58" t="s">
        <v>44</v>
      </c>
      <c r="AV1" s="58" t="s">
        <v>45</v>
      </c>
      <c r="AW1" s="58" t="s">
        <v>46</v>
      </c>
      <c r="AX1" s="58" t="s">
        <v>47</v>
      </c>
      <c r="AY1" s="58" t="s">
        <v>48</v>
      </c>
      <c r="AZ1" s="58" t="s">
        <v>49</v>
      </c>
      <c r="BA1" s="58" t="s">
        <v>50</v>
      </c>
      <c r="BB1" s="58" t="s">
        <v>51</v>
      </c>
      <c r="BC1" s="58" t="s">
        <v>52</v>
      </c>
      <c r="BD1" s="58" t="s">
        <v>53</v>
      </c>
      <c r="BE1" s="58" t="s">
        <v>54</v>
      </c>
      <c r="BF1" s="58" t="s">
        <v>55</v>
      </c>
      <c r="BG1" s="58" t="s">
        <v>56</v>
      </c>
      <c r="BH1" s="58" t="s">
        <v>57</v>
      </c>
      <c r="BI1" s="58" t="s">
        <v>58</v>
      </c>
      <c r="BJ1" s="58" t="s">
        <v>59</v>
      </c>
      <c r="BK1" s="58" t="s">
        <v>60</v>
      </c>
      <c r="BL1" s="58" t="s">
        <v>61</v>
      </c>
      <c r="BM1" s="58" t="s">
        <v>62</v>
      </c>
      <c r="BN1" s="58" t="s">
        <v>48</v>
      </c>
      <c r="BO1" s="58" t="s">
        <v>63</v>
      </c>
    </row>
    <row r="2" spans="1:67" x14ac:dyDescent="0.35">
      <c r="A2" s="59" t="s">
        <v>64</v>
      </c>
      <c r="B2" s="59" t="s">
        <v>65</v>
      </c>
      <c r="C2" s="59" t="s">
        <v>66</v>
      </c>
      <c r="D2" s="59" t="s">
        <v>67</v>
      </c>
      <c r="E2" s="59" t="s">
        <v>68</v>
      </c>
      <c r="F2" s="59" t="s">
        <v>69</v>
      </c>
      <c r="G2" s="59" t="s">
        <v>70</v>
      </c>
      <c r="H2" s="59" t="s">
        <v>71</v>
      </c>
      <c r="I2" s="59" t="s">
        <v>72</v>
      </c>
      <c r="J2" s="59" t="s">
        <v>73</v>
      </c>
      <c r="K2" s="59" t="s">
        <v>74</v>
      </c>
      <c r="L2" s="59" t="s">
        <v>75</v>
      </c>
      <c r="M2" s="59" t="s">
        <v>76</v>
      </c>
      <c r="N2" s="59" t="s">
        <v>77</v>
      </c>
      <c r="O2" s="59" t="s">
        <v>78</v>
      </c>
      <c r="P2" s="59" t="s">
        <v>79</v>
      </c>
      <c r="Q2" s="59" t="s">
        <v>80</v>
      </c>
      <c r="R2" s="59" t="s">
        <v>81</v>
      </c>
      <c r="S2" s="59" t="s">
        <v>82</v>
      </c>
      <c r="T2" s="59" t="s">
        <v>83</v>
      </c>
      <c r="U2" s="59" t="s">
        <v>84</v>
      </c>
      <c r="V2" s="59" t="s">
        <v>85</v>
      </c>
      <c r="W2" s="59" t="s">
        <v>86</v>
      </c>
      <c r="X2" s="59" t="s">
        <v>87</v>
      </c>
      <c r="Y2" s="59" t="s">
        <v>88</v>
      </c>
      <c r="Z2" s="59" t="s">
        <v>89</v>
      </c>
      <c r="AA2" s="59" t="s">
        <v>90</v>
      </c>
      <c r="AB2" s="59" t="s">
        <v>91</v>
      </c>
      <c r="AC2" s="59" t="s">
        <v>92</v>
      </c>
      <c r="AD2" s="59" t="s">
        <v>88</v>
      </c>
      <c r="AE2" s="59" t="s">
        <v>93</v>
      </c>
      <c r="AF2" s="59" t="s">
        <v>94</v>
      </c>
      <c r="AG2" s="59" t="s">
        <v>95</v>
      </c>
      <c r="AH2" s="59" t="s">
        <v>96</v>
      </c>
      <c r="AI2" s="59" t="s">
        <v>97</v>
      </c>
      <c r="AJ2" s="59" t="s">
        <v>98</v>
      </c>
      <c r="AK2" s="59" t="s">
        <v>99</v>
      </c>
      <c r="AL2" s="59" t="s">
        <v>100</v>
      </c>
      <c r="AM2" s="59" t="s">
        <v>101</v>
      </c>
      <c r="AN2" s="59" t="s">
        <v>102</v>
      </c>
      <c r="AO2" s="59" t="s">
        <v>103</v>
      </c>
      <c r="AP2" s="59" t="s">
        <v>104</v>
      </c>
      <c r="AQ2" s="59" t="s">
        <v>105</v>
      </c>
      <c r="AR2" s="59" t="s">
        <v>106</v>
      </c>
      <c r="AS2" s="59" t="s">
        <v>107</v>
      </c>
      <c r="AT2" s="59" t="s">
        <v>108</v>
      </c>
      <c r="AU2" s="59" t="s">
        <v>109</v>
      </c>
      <c r="AV2" s="59" t="s">
        <v>110</v>
      </c>
      <c r="AW2" s="59" t="s">
        <v>111</v>
      </c>
      <c r="AX2" s="59" t="s">
        <v>112</v>
      </c>
      <c r="AY2" s="59" t="s">
        <v>113</v>
      </c>
      <c r="AZ2" s="59" t="s">
        <v>114</v>
      </c>
      <c r="BA2" s="59" t="s">
        <v>115</v>
      </c>
      <c r="BB2" s="59" t="s">
        <v>116</v>
      </c>
      <c r="BC2" s="59" t="s">
        <v>117</v>
      </c>
      <c r="BD2" s="59" t="s">
        <v>118</v>
      </c>
      <c r="BE2" s="59" t="s">
        <v>119</v>
      </c>
      <c r="BF2" s="59" t="s">
        <v>120</v>
      </c>
      <c r="BG2" s="59" t="s">
        <v>121</v>
      </c>
      <c r="BH2" s="59" t="s">
        <v>122</v>
      </c>
      <c r="BI2" s="59" t="s">
        <v>123</v>
      </c>
      <c r="BJ2" s="59" t="s">
        <v>124</v>
      </c>
      <c r="BK2" s="59" t="s">
        <v>125</v>
      </c>
      <c r="BL2" s="59" t="s">
        <v>126</v>
      </c>
      <c r="BM2" s="59" t="s">
        <v>127</v>
      </c>
      <c r="BN2" s="59" t="s">
        <v>113</v>
      </c>
      <c r="BO2" s="59" t="s">
        <v>128</v>
      </c>
    </row>
    <row r="3" spans="1:67" x14ac:dyDescent="0.35">
      <c r="A3" s="33" t="s">
        <v>927</v>
      </c>
      <c r="B3" s="1">
        <v>2014</v>
      </c>
      <c r="C3" s="2">
        <v>41820</v>
      </c>
      <c r="D3" s="2"/>
      <c r="E3" s="2">
        <v>41820</v>
      </c>
      <c r="F3" s="3">
        <v>10039</v>
      </c>
      <c r="G3" s="4">
        <v>1481</v>
      </c>
      <c r="H3" s="3">
        <v>975</v>
      </c>
      <c r="I3" s="3">
        <f>9438+1441</f>
        <v>10879</v>
      </c>
      <c r="J3" s="4">
        <v>23374</v>
      </c>
      <c r="K3" s="5">
        <v>7.9000000000000001E-2</v>
      </c>
      <c r="L3" s="5"/>
      <c r="M3" s="5"/>
      <c r="N3" s="1"/>
      <c r="O3" s="5"/>
      <c r="P3" s="5">
        <v>7.9000000000000001E-2</v>
      </c>
      <c r="Q3" s="17">
        <v>8353141000</v>
      </c>
      <c r="R3" s="17">
        <v>7273100000</v>
      </c>
      <c r="S3" s="17">
        <v>1080041000</v>
      </c>
      <c r="T3" s="7">
        <v>0.87070000000000003</v>
      </c>
      <c r="U3" s="3">
        <v>820333000</v>
      </c>
      <c r="V3" s="3"/>
      <c r="W3" s="3"/>
      <c r="X3" s="3"/>
      <c r="Y3" s="8">
        <f t="shared" ref="Y3:Y8" si="0">AA3/U3</f>
        <v>0.19990052820013335</v>
      </c>
      <c r="Z3" s="8">
        <f t="shared" ref="Z3:Z8" si="1">AB3/U3</f>
        <v>0.17265183772931236</v>
      </c>
      <c r="AA3" s="3">
        <v>163985000</v>
      </c>
      <c r="AB3" s="3">
        <v>141632000</v>
      </c>
      <c r="AC3" s="6">
        <f t="shared" ref="AC3:AC8" si="2">AA3-AB3</f>
        <v>22353000</v>
      </c>
      <c r="AD3" s="8">
        <f t="shared" ref="AD3:AD8" si="3">AB3/AA3</f>
        <v>0.86368875202000184</v>
      </c>
      <c r="AE3" s="17">
        <v>169124000</v>
      </c>
      <c r="AF3" s="17">
        <v>598165000</v>
      </c>
      <c r="AG3" s="17">
        <v>0</v>
      </c>
      <c r="AH3" s="17"/>
      <c r="AI3" s="17"/>
      <c r="AJ3" s="17">
        <v>-81213000</v>
      </c>
      <c r="AK3" s="17"/>
      <c r="AL3" s="17"/>
      <c r="AM3" s="17">
        <v>798000</v>
      </c>
      <c r="AN3" s="17"/>
      <c r="AO3" s="17"/>
      <c r="AP3" s="17"/>
      <c r="AQ3" s="17"/>
      <c r="AR3" s="5">
        <v>6.9000000000000006E-2</v>
      </c>
      <c r="AS3" s="5">
        <v>7.9000000000000001E-2</v>
      </c>
      <c r="AT3" s="5">
        <v>8.8999999999999996E-2</v>
      </c>
      <c r="AU3" s="17">
        <v>2163415000</v>
      </c>
      <c r="AV3" s="17">
        <v>1080041000</v>
      </c>
      <c r="AW3" s="17">
        <v>187255000</v>
      </c>
      <c r="AX3" s="17"/>
      <c r="AY3" s="17">
        <v>7714189000</v>
      </c>
      <c r="AZ3" s="17">
        <v>169124000</v>
      </c>
      <c r="BA3" s="17">
        <v>598165000</v>
      </c>
      <c r="BB3" s="17">
        <v>0</v>
      </c>
      <c r="BC3" s="17">
        <v>1813000</v>
      </c>
      <c r="BD3" s="17">
        <v>323945000</v>
      </c>
      <c r="BE3" s="17">
        <v>141632000</v>
      </c>
      <c r="BF3" s="17">
        <v>81213000</v>
      </c>
      <c r="BG3" s="17">
        <v>1158389000</v>
      </c>
      <c r="BH3" s="17">
        <v>-452462000</v>
      </c>
      <c r="BI3" s="17">
        <v>-1633000</v>
      </c>
      <c r="BJ3" s="17">
        <f>BH3+BI3</f>
        <v>-454095000</v>
      </c>
      <c r="BK3" s="17">
        <v>-798000</v>
      </c>
      <c r="BL3" s="17">
        <v>18000</v>
      </c>
      <c r="BM3" s="17"/>
      <c r="BN3" s="17">
        <v>6346741000</v>
      </c>
      <c r="BO3" s="17">
        <v>1080041000</v>
      </c>
    </row>
    <row r="4" spans="1:67" x14ac:dyDescent="0.35">
      <c r="A4" s="33" t="s">
        <v>927</v>
      </c>
      <c r="B4" s="1">
        <f t="shared" ref="B4:B7" si="4">B3+1</f>
        <v>2015</v>
      </c>
      <c r="C4" s="2">
        <v>42185</v>
      </c>
      <c r="D4" s="2">
        <f>E3</f>
        <v>41820</v>
      </c>
      <c r="E4" s="2">
        <v>42185</v>
      </c>
      <c r="F4" s="3">
        <f>7121+1894+1194</f>
        <v>10209</v>
      </c>
      <c r="G4" s="4"/>
      <c r="H4" s="4">
        <v>995</v>
      </c>
      <c r="I4" s="3">
        <f>11157+1560</f>
        <v>12717</v>
      </c>
      <c r="J4" s="4">
        <v>23921</v>
      </c>
      <c r="K4" s="5">
        <v>7.9000000000000001E-2</v>
      </c>
      <c r="L4" s="5"/>
      <c r="M4" s="5">
        <v>3.7999999999999999E-2</v>
      </c>
      <c r="N4" s="1">
        <v>2115</v>
      </c>
      <c r="O4" s="5">
        <f>P3</f>
        <v>7.9000000000000001E-2</v>
      </c>
      <c r="P4" s="5">
        <v>7.9000000000000001E-2</v>
      </c>
      <c r="Q4" s="17">
        <v>8484938000</v>
      </c>
      <c r="R4" s="17">
        <v>7348704000</v>
      </c>
      <c r="S4" s="17">
        <v>1136234000</v>
      </c>
      <c r="T4" s="7">
        <v>0.86609999999999998</v>
      </c>
      <c r="U4" s="3">
        <v>845076000</v>
      </c>
      <c r="V4" s="3">
        <v>116861000</v>
      </c>
      <c r="W4" s="3">
        <v>415142000</v>
      </c>
      <c r="X4" s="3">
        <v>583957000</v>
      </c>
      <c r="Y4" s="8">
        <f t="shared" si="0"/>
        <v>0.23349970890192126</v>
      </c>
      <c r="Z4" s="8">
        <f t="shared" si="1"/>
        <v>0.1814239192687995</v>
      </c>
      <c r="AA4" s="3">
        <v>197325000</v>
      </c>
      <c r="AB4" s="3">
        <v>153317000</v>
      </c>
      <c r="AC4" s="6">
        <f t="shared" si="2"/>
        <v>44008000</v>
      </c>
      <c r="AD4" s="8">
        <f t="shared" si="3"/>
        <v>0.77697706828835678</v>
      </c>
      <c r="AE4" s="17">
        <v>187959000</v>
      </c>
      <c r="AF4" s="17">
        <v>648233000</v>
      </c>
      <c r="AG4" s="17">
        <v>0</v>
      </c>
      <c r="AH4" s="17">
        <f>(-36852+302)*1000</f>
        <v>-36550000</v>
      </c>
      <c r="AI4" s="17">
        <f>0+53991000</f>
        <v>53991000</v>
      </c>
      <c r="AJ4" s="17">
        <v>-88733000</v>
      </c>
      <c r="AK4" s="17">
        <v>-565018000</v>
      </c>
      <c r="AL4" s="17">
        <f>(49492-133232)*1000</f>
        <v>-83740000</v>
      </c>
      <c r="AM4" s="17">
        <v>803000</v>
      </c>
      <c r="AN4" s="17"/>
      <c r="AO4" s="17"/>
      <c r="AP4" s="17">
        <v>-84000</v>
      </c>
      <c r="AQ4" s="17">
        <v>116861000</v>
      </c>
      <c r="AR4" s="5">
        <v>6.9000000000000006E-2</v>
      </c>
      <c r="AS4" s="5">
        <v>7.9000000000000001E-2</v>
      </c>
      <c r="AT4" s="5">
        <v>8.8999999999999996E-2</v>
      </c>
      <c r="AU4" s="17">
        <v>2214532000</v>
      </c>
      <c r="AV4" s="17">
        <v>1136234000</v>
      </c>
      <c r="AW4" s="17">
        <v>245372000</v>
      </c>
      <c r="AX4" s="17" t="s">
        <v>706</v>
      </c>
      <c r="AY4" s="17">
        <v>8353141000</v>
      </c>
      <c r="AZ4" s="17">
        <v>187959000</v>
      </c>
      <c r="BA4" s="17">
        <v>648233000</v>
      </c>
      <c r="BB4" s="17">
        <v>0</v>
      </c>
      <c r="BC4" s="17">
        <v>-221112000</v>
      </c>
      <c r="BD4" s="17">
        <v>0</v>
      </c>
      <c r="BE4" s="17">
        <v>153317000</v>
      </c>
      <c r="BF4" s="17">
        <v>88733000</v>
      </c>
      <c r="BG4" s="17">
        <v>317556000</v>
      </c>
      <c r="BH4" s="17">
        <v>-481330000</v>
      </c>
      <c r="BI4" s="17">
        <v>-1953000</v>
      </c>
      <c r="BJ4" s="17">
        <f t="shared" ref="BJ4:BJ8" si="5">BH4+BI4</f>
        <v>-483283000</v>
      </c>
      <c r="BK4" s="17">
        <v>-803000</v>
      </c>
      <c r="BL4" s="17">
        <v>84000</v>
      </c>
      <c r="BM4" s="17"/>
      <c r="BN4" s="17">
        <v>7273100000</v>
      </c>
      <c r="BO4" s="17">
        <v>1136234000</v>
      </c>
    </row>
    <row r="5" spans="1:67" x14ac:dyDescent="0.35">
      <c r="A5" s="33" t="s">
        <v>927</v>
      </c>
      <c r="B5" s="1">
        <f t="shared" si="4"/>
        <v>2016</v>
      </c>
      <c r="C5" s="2">
        <v>42551</v>
      </c>
      <c r="D5" s="2">
        <f t="shared" ref="D5:D8" si="6">E4</f>
        <v>42185</v>
      </c>
      <c r="E5" s="2">
        <v>42551</v>
      </c>
      <c r="F5" s="3">
        <f>7222+1873+1257</f>
        <v>10352</v>
      </c>
      <c r="G5" s="1"/>
      <c r="H5" s="3">
        <v>1059</v>
      </c>
      <c r="I5" s="3">
        <f>11398+1490</f>
        <v>12888</v>
      </c>
      <c r="J5" s="4">
        <v>24299</v>
      </c>
      <c r="K5" s="5">
        <v>7.4999999999999997E-2</v>
      </c>
      <c r="L5" s="5">
        <f>M4</f>
        <v>3.7999999999999999E-2</v>
      </c>
      <c r="M5" s="5">
        <v>2.8500000000000001E-2</v>
      </c>
      <c r="N5" s="1">
        <v>2056</v>
      </c>
      <c r="O5" s="5">
        <f t="shared" ref="O5:O8" si="7">P4</f>
        <v>7.9000000000000001E-2</v>
      </c>
      <c r="P5" s="5">
        <v>5.6000000000000001E-2</v>
      </c>
      <c r="Q5" s="17">
        <v>11111264000</v>
      </c>
      <c r="R5" s="17">
        <v>7098090000</v>
      </c>
      <c r="S5" s="17">
        <v>4013174000</v>
      </c>
      <c r="T5" s="7">
        <v>0.63880000000000003</v>
      </c>
      <c r="U5" s="3">
        <v>881222000</v>
      </c>
      <c r="V5" s="3">
        <v>616099000</v>
      </c>
      <c r="W5" s="3">
        <v>2983943000</v>
      </c>
      <c r="X5" s="3">
        <v>726852000</v>
      </c>
      <c r="Y5" s="8">
        <f t="shared" si="0"/>
        <v>0.21490044506378642</v>
      </c>
      <c r="Z5" s="8">
        <f t="shared" si="1"/>
        <v>0.18731375294761138</v>
      </c>
      <c r="AA5" s="3">
        <v>189375000</v>
      </c>
      <c r="AB5" s="3">
        <v>165065000</v>
      </c>
      <c r="AC5" s="6">
        <f t="shared" si="2"/>
        <v>24310000</v>
      </c>
      <c r="AD5" s="8">
        <f t="shared" si="3"/>
        <v>0.87163036303630359</v>
      </c>
      <c r="AE5" s="17">
        <v>194352000</v>
      </c>
      <c r="AF5" s="17">
        <v>658198000</v>
      </c>
      <c r="AG5" s="17">
        <v>0</v>
      </c>
      <c r="AH5" s="17">
        <f>(-62596-36550)*1000</f>
        <v>-99146000</v>
      </c>
      <c r="AI5" s="17">
        <f>(441725+53991)*1000</f>
        <v>495716000</v>
      </c>
      <c r="AJ5" s="17">
        <v>-95172000</v>
      </c>
      <c r="AK5" s="17">
        <v>-571002000</v>
      </c>
      <c r="AL5" s="17">
        <f>(115990-83740)*1000</f>
        <v>32250000</v>
      </c>
      <c r="AM5" s="17">
        <v>906000</v>
      </c>
      <c r="AN5" s="17"/>
      <c r="AO5" s="17"/>
      <c r="AP5" s="17">
        <v>-3000</v>
      </c>
      <c r="AQ5" s="17">
        <v>616099000</v>
      </c>
      <c r="AR5" s="5">
        <v>4.5999999999999999E-2</v>
      </c>
      <c r="AS5" s="5">
        <v>5.6000000000000001E-2</v>
      </c>
      <c r="AT5" s="5">
        <v>6.6000000000000003E-2</v>
      </c>
      <c r="AU5" s="17">
        <v>5617911000</v>
      </c>
      <c r="AV5" s="17">
        <v>4013174000</v>
      </c>
      <c r="AW5" s="17">
        <v>2701982000</v>
      </c>
      <c r="AX5" s="17" t="s">
        <v>706</v>
      </c>
      <c r="AY5" s="17">
        <v>8484938000</v>
      </c>
      <c r="AZ5" s="17">
        <v>194352000</v>
      </c>
      <c r="BA5" s="17">
        <v>658198000</v>
      </c>
      <c r="BB5" s="17">
        <v>0</v>
      </c>
      <c r="BC5" s="17">
        <v>-375575000</v>
      </c>
      <c r="BD5" s="17">
        <v>2650350000</v>
      </c>
      <c r="BE5" s="17">
        <v>165065000</v>
      </c>
      <c r="BF5" s="17">
        <v>95172000</v>
      </c>
      <c r="BG5" s="17">
        <v>-8949000</v>
      </c>
      <c r="BH5" s="17">
        <v>-498608000</v>
      </c>
      <c r="BI5" s="17">
        <v>-2391000</v>
      </c>
      <c r="BJ5" s="17">
        <f t="shared" si="5"/>
        <v>-500999000</v>
      </c>
      <c r="BK5" s="17">
        <v>-906000</v>
      </c>
      <c r="BL5" s="17">
        <v>3000</v>
      </c>
      <c r="BM5" s="17"/>
      <c r="BN5" s="17">
        <v>7348704000</v>
      </c>
      <c r="BO5" s="17">
        <v>4013174000</v>
      </c>
    </row>
    <row r="6" spans="1:67" x14ac:dyDescent="0.35">
      <c r="A6" s="33" t="s">
        <v>927</v>
      </c>
      <c r="B6" s="1">
        <f t="shared" si="4"/>
        <v>2017</v>
      </c>
      <c r="C6" s="2">
        <v>42916</v>
      </c>
      <c r="D6" s="2">
        <f t="shared" si="6"/>
        <v>42551</v>
      </c>
      <c r="E6" s="2">
        <v>42916</v>
      </c>
      <c r="F6" s="3">
        <f>7408+1861+1310</f>
        <v>10579</v>
      </c>
      <c r="G6" s="4"/>
      <c r="H6" s="3">
        <v>1134</v>
      </c>
      <c r="I6" s="3">
        <f>11522+1506</f>
        <v>13028</v>
      </c>
      <c r="J6" s="3">
        <v>24741</v>
      </c>
      <c r="K6" s="5">
        <v>7.4999999999999997E-2</v>
      </c>
      <c r="L6" s="5">
        <f t="shared" ref="L6:L8" si="8">M5</f>
        <v>2.8500000000000001E-2</v>
      </c>
      <c r="M6" s="5">
        <v>3.56E-2</v>
      </c>
      <c r="N6" s="1">
        <v>2117</v>
      </c>
      <c r="O6" s="5">
        <f t="shared" si="7"/>
        <v>5.6000000000000001E-2</v>
      </c>
      <c r="P6" s="5">
        <v>7.4999999999999997E-2</v>
      </c>
      <c r="Q6" s="17">
        <v>9268998000</v>
      </c>
      <c r="R6" s="17">
        <v>7918879000</v>
      </c>
      <c r="S6" s="17">
        <v>1350119000</v>
      </c>
      <c r="T6" s="7">
        <v>0.85429999999999995</v>
      </c>
      <c r="U6" s="3">
        <v>944296000</v>
      </c>
      <c r="V6" s="3">
        <v>255264000</v>
      </c>
      <c r="W6" s="3">
        <v>2353520000</v>
      </c>
      <c r="X6" s="3">
        <v>2839419000</v>
      </c>
      <c r="Y6" s="8">
        <f t="shared" si="0"/>
        <v>0.17500021179799555</v>
      </c>
      <c r="Z6" s="8">
        <f t="shared" si="1"/>
        <v>0.18567165380346839</v>
      </c>
      <c r="AA6" s="3">
        <v>165252000</v>
      </c>
      <c r="AB6" s="3">
        <v>175329000</v>
      </c>
      <c r="AC6" s="6">
        <f t="shared" si="2"/>
        <v>-10077000</v>
      </c>
      <c r="AD6" s="8">
        <f t="shared" si="3"/>
        <v>1.0609795948006682</v>
      </c>
      <c r="AE6" s="17">
        <v>318401000</v>
      </c>
      <c r="AF6" s="17">
        <v>616740000</v>
      </c>
      <c r="AG6" s="17">
        <v>0</v>
      </c>
      <c r="AH6" s="17">
        <f>(6215-99146)*1000</f>
        <v>-92931000</v>
      </c>
      <c r="AI6" s="17">
        <f>(-383367+495716)*1000</f>
        <v>112349000</v>
      </c>
      <c r="AJ6" s="17">
        <v>-101984000</v>
      </c>
      <c r="AK6" s="17">
        <v>-523426000</v>
      </c>
      <c r="AL6" s="17">
        <f>(-107103+32250)*1000</f>
        <v>-74853000</v>
      </c>
      <c r="AM6" s="17">
        <v>992000</v>
      </c>
      <c r="AN6" s="17"/>
      <c r="AO6" s="17"/>
      <c r="AP6" s="17">
        <v>-24000</v>
      </c>
      <c r="AQ6" s="17">
        <v>255264000</v>
      </c>
      <c r="AR6" s="5">
        <v>6.5000000000000002E-2</v>
      </c>
      <c r="AS6" s="5">
        <v>7.4999999999999997E-2</v>
      </c>
      <c r="AT6" s="5">
        <v>8.5000000000000006E-2</v>
      </c>
      <c r="AU6" s="17">
        <v>2542668000</v>
      </c>
      <c r="AV6" s="17">
        <v>1350119000</v>
      </c>
      <c r="AW6" s="17">
        <v>365604000</v>
      </c>
      <c r="AX6" s="17" t="s">
        <v>706</v>
      </c>
      <c r="AY6" s="17">
        <v>11111264000</v>
      </c>
      <c r="AZ6" s="17">
        <v>318401000</v>
      </c>
      <c r="BA6" s="17">
        <v>616740000</v>
      </c>
      <c r="BB6" s="17">
        <v>0</v>
      </c>
      <c r="BC6" s="17">
        <v>37292000</v>
      </c>
      <c r="BD6" s="17">
        <v>-2300201000</v>
      </c>
      <c r="BE6" s="17">
        <v>175329000</v>
      </c>
      <c r="BF6" s="17">
        <v>101984000</v>
      </c>
      <c r="BG6" s="17">
        <v>1058942000</v>
      </c>
      <c r="BH6" s="17">
        <v>-512379000</v>
      </c>
      <c r="BI6" s="17">
        <v>-2119000</v>
      </c>
      <c r="BJ6" s="17">
        <f t="shared" si="5"/>
        <v>-514498000</v>
      </c>
      <c r="BK6" s="17">
        <v>-992000</v>
      </c>
      <c r="BL6" s="17">
        <v>24000</v>
      </c>
      <c r="BM6" s="17"/>
      <c r="BN6" s="17">
        <v>7098090000</v>
      </c>
      <c r="BO6" s="17">
        <v>1350119000</v>
      </c>
    </row>
    <row r="7" spans="1:67" x14ac:dyDescent="0.35">
      <c r="A7" s="33" t="s">
        <v>927</v>
      </c>
      <c r="B7" s="1">
        <f t="shared" si="4"/>
        <v>2018</v>
      </c>
      <c r="C7" s="2">
        <v>43281</v>
      </c>
      <c r="D7" s="2">
        <f t="shared" si="6"/>
        <v>42916</v>
      </c>
      <c r="E7" s="2">
        <v>43281</v>
      </c>
      <c r="F7" s="3">
        <f>7534+1875+1347</f>
        <v>10756</v>
      </c>
      <c r="G7" s="1"/>
      <c r="H7" s="3">
        <v>1188</v>
      </c>
      <c r="I7" s="3">
        <f>11673+1580</f>
        <v>13253</v>
      </c>
      <c r="J7" s="3">
        <v>25197</v>
      </c>
      <c r="K7" s="5">
        <v>7.4999999999999997E-2</v>
      </c>
      <c r="L7" s="5">
        <f t="shared" si="8"/>
        <v>3.56E-2</v>
      </c>
      <c r="M7" s="5">
        <v>3.6200000000000003E-2</v>
      </c>
      <c r="N7" s="1">
        <v>2118</v>
      </c>
      <c r="O7" s="5">
        <f t="shared" si="7"/>
        <v>7.4999999999999997E-2</v>
      </c>
      <c r="P7" s="5">
        <v>7.4999999999999997E-2</v>
      </c>
      <c r="Q7" s="17">
        <v>9552804000</v>
      </c>
      <c r="R7" s="17">
        <v>8486907000</v>
      </c>
      <c r="S7" s="17">
        <v>1065897000</v>
      </c>
      <c r="T7" s="7">
        <v>0.88839999999999997</v>
      </c>
      <c r="U7" s="3">
        <v>976657000</v>
      </c>
      <c r="V7" s="3">
        <v>41114000</v>
      </c>
      <c r="W7" s="3">
        <v>1703904000</v>
      </c>
      <c r="X7" s="3">
        <v>2335358000</v>
      </c>
      <c r="Y7" s="8">
        <f t="shared" si="0"/>
        <v>0.19780025126528555</v>
      </c>
      <c r="Z7" s="8">
        <f t="shared" si="1"/>
        <v>0.1840779311467588</v>
      </c>
      <c r="AA7" s="3">
        <v>193183000</v>
      </c>
      <c r="AB7" s="3">
        <v>179781000</v>
      </c>
      <c r="AC7" s="6">
        <f t="shared" si="2"/>
        <v>13402000</v>
      </c>
      <c r="AD7" s="8">
        <f t="shared" si="3"/>
        <v>0.93062536558599873</v>
      </c>
      <c r="AE7" s="17">
        <v>203131000</v>
      </c>
      <c r="AF7" s="17">
        <v>682903000</v>
      </c>
      <c r="AG7" s="17">
        <v>-50771000</v>
      </c>
      <c r="AH7" s="17">
        <f>(3620-92931)*1000</f>
        <v>-89311000</v>
      </c>
      <c r="AI7" s="17">
        <f>(-7135+112349)*1000</f>
        <v>105214000</v>
      </c>
      <c r="AJ7" s="17">
        <v>-105479000</v>
      </c>
      <c r="AK7" s="17">
        <v>-584693000</v>
      </c>
      <c r="AL7" s="17">
        <f>(-45855-74853)*1000</f>
        <v>-120708000</v>
      </c>
      <c r="AM7" s="17">
        <v>886000</v>
      </c>
      <c r="AN7" s="17"/>
      <c r="AO7" s="17"/>
      <c r="AP7" s="17">
        <v>-58000</v>
      </c>
      <c r="AQ7" s="17">
        <v>41114000</v>
      </c>
      <c r="AR7" s="5">
        <v>6.5000000000000002E-2</v>
      </c>
      <c r="AS7" s="5">
        <v>7.4999999999999997E-2</v>
      </c>
      <c r="AT7" s="5">
        <v>8.5000000000000006E-2</v>
      </c>
      <c r="AU7" s="17">
        <v>2285350000</v>
      </c>
      <c r="AV7" s="17">
        <v>1065897000</v>
      </c>
      <c r="AW7" s="17">
        <v>57460000</v>
      </c>
      <c r="AX7" s="17" t="s">
        <v>706</v>
      </c>
      <c r="AY7" s="17">
        <v>9268998000</v>
      </c>
      <c r="AZ7" s="17">
        <v>203131000</v>
      </c>
      <c r="BA7" s="17">
        <v>682903000</v>
      </c>
      <c r="BB7" s="17">
        <v>-50771000</v>
      </c>
      <c r="BC7" s="17">
        <v>21720000</v>
      </c>
      <c r="BD7" s="17">
        <v>-42807000</v>
      </c>
      <c r="BE7" s="17">
        <v>179781000</v>
      </c>
      <c r="BF7" s="17">
        <v>105479000</v>
      </c>
      <c r="BG7" s="17">
        <v>813966000</v>
      </c>
      <c r="BH7" s="17">
        <v>-528468000</v>
      </c>
      <c r="BI7" s="17">
        <v>-1902000</v>
      </c>
      <c r="BJ7" s="17">
        <f t="shared" si="5"/>
        <v>-530370000</v>
      </c>
      <c r="BK7" s="17">
        <v>-886000</v>
      </c>
      <c r="BL7" s="17">
        <v>58000</v>
      </c>
      <c r="BM7" s="17"/>
      <c r="BN7" s="17">
        <v>7918879000</v>
      </c>
      <c r="BO7" s="17">
        <v>1065897000</v>
      </c>
    </row>
    <row r="8" spans="1:67" x14ac:dyDescent="0.35">
      <c r="A8" s="33" t="s">
        <v>927</v>
      </c>
      <c r="B8" s="1">
        <v>2019</v>
      </c>
      <c r="C8" s="2">
        <v>43646</v>
      </c>
      <c r="D8" s="2">
        <f t="shared" si="6"/>
        <v>43281</v>
      </c>
      <c r="E8" s="2">
        <v>43646</v>
      </c>
      <c r="F8" s="3">
        <f>7718+1900+1413</f>
        <v>11031</v>
      </c>
      <c r="G8" s="1"/>
      <c r="H8" s="3">
        <v>1145</v>
      </c>
      <c r="I8" s="3">
        <f>11763+1620</f>
        <v>13383</v>
      </c>
      <c r="J8" s="3">
        <v>25559</v>
      </c>
      <c r="K8" s="5">
        <v>7.4999999999999997E-2</v>
      </c>
      <c r="L8" s="5">
        <f t="shared" si="8"/>
        <v>3.6200000000000003E-2</v>
      </c>
      <c r="M8" s="5">
        <v>3.1300000000000001E-2</v>
      </c>
      <c r="N8" s="1">
        <v>2119</v>
      </c>
      <c r="O8" s="5">
        <f t="shared" si="7"/>
        <v>7.4999999999999997E-2</v>
      </c>
      <c r="P8" s="5">
        <v>7.4999999999999997E-2</v>
      </c>
      <c r="Q8" s="17">
        <v>9909153000</v>
      </c>
      <c r="R8" s="17">
        <v>8844552000</v>
      </c>
      <c r="S8" s="17">
        <v>1064601000</v>
      </c>
      <c r="T8" s="7">
        <v>0.89259999999999995</v>
      </c>
      <c r="U8" s="3">
        <v>1011421000</v>
      </c>
      <c r="V8" s="3">
        <v>205906000</v>
      </c>
      <c r="W8" s="3">
        <v>1058693000</v>
      </c>
      <c r="X8" s="3">
        <v>1709032000</v>
      </c>
      <c r="Y8" s="8">
        <f t="shared" si="0"/>
        <v>0.17150029512932793</v>
      </c>
      <c r="Z8" s="8">
        <f t="shared" si="1"/>
        <v>0.18619051809286144</v>
      </c>
      <c r="AA8" s="3">
        <v>173459000</v>
      </c>
      <c r="AB8" s="3">
        <v>188317000</v>
      </c>
      <c r="AC8" s="6">
        <f t="shared" si="2"/>
        <v>-14858000</v>
      </c>
      <c r="AD8" s="8">
        <f t="shared" si="3"/>
        <v>1.0856571293504518</v>
      </c>
      <c r="AE8" s="17">
        <v>209098000</v>
      </c>
      <c r="AF8" s="17">
        <v>703640000</v>
      </c>
      <c r="AG8" s="17">
        <v>0</v>
      </c>
      <c r="AH8" s="17">
        <f>(2415-89310)*1000</f>
        <v>-86895000</v>
      </c>
      <c r="AI8" s="17">
        <f>(-3316+105213)*1000</f>
        <v>101897000</v>
      </c>
      <c r="AJ8" s="17">
        <v>-111762000</v>
      </c>
      <c r="AK8" s="17">
        <v>-627073000</v>
      </c>
      <c r="AL8" s="17">
        <f>(3512+12525)*1000</f>
        <v>16037000</v>
      </c>
      <c r="AM8" s="17">
        <v>1018000</v>
      </c>
      <c r="AN8" s="17"/>
      <c r="AO8" s="17"/>
      <c r="AP8" s="17">
        <v>-54000</v>
      </c>
      <c r="AQ8" s="17">
        <v>205906000</v>
      </c>
      <c r="AR8" s="5">
        <v>6.5000000000000002E-2</v>
      </c>
      <c r="AS8" s="5">
        <v>7.4999999999999997E-2</v>
      </c>
      <c r="AT8" s="5">
        <v>8.5000000000000006E-2</v>
      </c>
      <c r="AU8" s="17">
        <v>2327020000</v>
      </c>
      <c r="AV8" s="17">
        <v>1064601000</v>
      </c>
      <c r="AW8" s="17">
        <v>20601000</v>
      </c>
      <c r="AX8" s="17" t="s">
        <v>706</v>
      </c>
      <c r="AY8" s="17">
        <v>9552804000</v>
      </c>
      <c r="AZ8" s="17">
        <v>209098000</v>
      </c>
      <c r="BA8" s="17">
        <v>703640000</v>
      </c>
      <c r="BB8" s="17">
        <v>0</v>
      </c>
      <c r="BC8" s="17">
        <v>14491000</v>
      </c>
      <c r="BD8" s="17">
        <v>-19898000</v>
      </c>
      <c r="BE8" s="17">
        <v>188317000</v>
      </c>
      <c r="BF8" s="17">
        <v>111762000</v>
      </c>
      <c r="BG8" s="17">
        <v>609512000</v>
      </c>
      <c r="BH8" s="17">
        <v>-547699000</v>
      </c>
      <c r="BI8" s="17">
        <v>-3283000</v>
      </c>
      <c r="BJ8" s="17">
        <f t="shared" si="5"/>
        <v>-550982000</v>
      </c>
      <c r="BK8" s="17">
        <v>-1018000</v>
      </c>
      <c r="BL8" s="17">
        <v>54000</v>
      </c>
      <c r="BM8" s="17"/>
      <c r="BN8" s="17">
        <v>8486907000</v>
      </c>
      <c r="BO8" s="17">
        <v>1064601000</v>
      </c>
    </row>
    <row r="9" spans="1:67" x14ac:dyDescent="0.35">
      <c r="A9" s="33" t="s">
        <v>927</v>
      </c>
      <c r="B9" s="1">
        <v>2020</v>
      </c>
      <c r="C9" s="2">
        <v>44012</v>
      </c>
      <c r="D9" s="2">
        <v>43646</v>
      </c>
      <c r="E9" s="2">
        <v>44012</v>
      </c>
      <c r="F9" s="3">
        <f>7793+1931+1477</f>
        <v>11201</v>
      </c>
      <c r="G9" s="1"/>
      <c r="H9" s="3">
        <v>894</v>
      </c>
      <c r="I9" s="3">
        <f>1686+12025</f>
        <v>13711</v>
      </c>
      <c r="J9" s="3">
        <v>25806</v>
      </c>
      <c r="K9" s="5">
        <v>7.4999999999999997E-2</v>
      </c>
      <c r="L9" s="5">
        <v>3.1300000000000001E-2</v>
      </c>
      <c r="M9" s="5">
        <v>2.4500000000000001E-2</v>
      </c>
      <c r="N9" s="1">
        <v>2120</v>
      </c>
      <c r="O9" s="5">
        <v>7.4999999999999997E-2</v>
      </c>
      <c r="P9" s="5">
        <v>7.4999999999999997E-2</v>
      </c>
      <c r="Q9" s="17">
        <v>10291567000</v>
      </c>
      <c r="R9" s="17">
        <v>8973460000</v>
      </c>
      <c r="S9" s="17">
        <v>1318107000</v>
      </c>
      <c r="T9" s="7">
        <v>0.87190000000000001</v>
      </c>
      <c r="U9" s="3">
        <v>1069481000</v>
      </c>
      <c r="V9" s="3">
        <v>155130000</v>
      </c>
      <c r="W9" s="3">
        <v>738818000</v>
      </c>
      <c r="X9" s="3">
        <v>1083462000</v>
      </c>
      <c r="Y9" s="8">
        <f t="shared" ref="Y9" si="9">AA9/U9</f>
        <v>0.16630028957971202</v>
      </c>
      <c r="Z9" s="8">
        <f t="shared" ref="Z9" si="10">AB9/U9</f>
        <v>0.19385010112381612</v>
      </c>
      <c r="AA9" s="3">
        <v>177855000</v>
      </c>
      <c r="AB9" s="3">
        <v>207319000</v>
      </c>
      <c r="AC9" s="6">
        <f t="shared" ref="AC9" si="11">AA9-AB9</f>
        <v>-29464000</v>
      </c>
      <c r="AD9" s="8">
        <f t="shared" ref="AD9" si="12">AB9/AA9</f>
        <v>1.1656630401169492</v>
      </c>
      <c r="AE9" s="17">
        <v>217127000</v>
      </c>
      <c r="AF9" s="17">
        <v>729945000</v>
      </c>
      <c r="AG9" s="17">
        <v>0</v>
      </c>
      <c r="AH9" s="17">
        <f>5058000-87198000</f>
        <v>-82140000</v>
      </c>
      <c r="AI9" s="17">
        <f>-4131000+47907000</f>
        <v>43776000</v>
      </c>
      <c r="AJ9" s="17">
        <v>-123525000</v>
      </c>
      <c r="AK9" s="17">
        <v>-654340000</v>
      </c>
      <c r="AL9" s="17">
        <f>(57078-33455)*1000</f>
        <v>23623000</v>
      </c>
      <c r="AM9" s="17">
        <v>924000</v>
      </c>
      <c r="AN9" s="17"/>
      <c r="AO9" s="17"/>
      <c r="AP9" s="17">
        <v>-260000</v>
      </c>
      <c r="AQ9" s="17">
        <v>155130000</v>
      </c>
      <c r="AR9" s="5">
        <v>6.5000000000000002E-2</v>
      </c>
      <c r="AS9" s="5">
        <v>7.4999999999999997E-2</v>
      </c>
      <c r="AT9" s="5">
        <v>8.5000000000000006E-2</v>
      </c>
      <c r="AU9" s="17">
        <v>2627177000</v>
      </c>
      <c r="AV9" s="17">
        <v>1318107000</v>
      </c>
      <c r="AW9" s="17">
        <v>235081000</v>
      </c>
      <c r="AX9" s="17" t="s">
        <v>706</v>
      </c>
      <c r="AY9" s="17">
        <v>9909153000</v>
      </c>
      <c r="AZ9" s="17">
        <v>217127000</v>
      </c>
      <c r="BA9" s="17">
        <v>729945000</v>
      </c>
      <c r="BB9" s="17">
        <v>0</v>
      </c>
      <c r="BC9" s="17">
        <v>30348000</v>
      </c>
      <c r="BD9" s="17">
        <v>-24785000</v>
      </c>
      <c r="BE9" s="17">
        <v>207319000</v>
      </c>
      <c r="BF9" s="17">
        <v>123525000</v>
      </c>
      <c r="BG9" s="17">
        <v>368949000</v>
      </c>
      <c r="BH9" s="17">
        <v>-567040000</v>
      </c>
      <c r="BI9" s="17">
        <v>-3181000</v>
      </c>
      <c r="BJ9" s="17">
        <f>(-567040-3181)*1000</f>
        <v>-570221000</v>
      </c>
      <c r="BK9" s="17">
        <v>-924000</v>
      </c>
      <c r="BL9" s="17">
        <v>260000</v>
      </c>
      <c r="BM9" s="17"/>
      <c r="BN9" s="17">
        <v>8844552000</v>
      </c>
      <c r="BO9" s="17">
        <v>1318107000</v>
      </c>
    </row>
    <row r="10" spans="1:67" s="35" customFormat="1" x14ac:dyDescent="0.3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</row>
    <row r="11" spans="1:67" s="35" customFormat="1" x14ac:dyDescent="0.35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</row>
    <row r="12" spans="1:67" x14ac:dyDescent="0.35">
      <c r="A12" s="9" t="s">
        <v>129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 spans="1:67" x14ac:dyDescent="0.35">
      <c r="A13" s="33" t="s">
        <v>927</v>
      </c>
      <c r="B13" s="1">
        <v>2014</v>
      </c>
      <c r="C13" s="30" t="s">
        <v>518</v>
      </c>
      <c r="D13" s="1"/>
      <c r="E13" s="30" t="s">
        <v>537</v>
      </c>
      <c r="F13" s="30" t="s">
        <v>538</v>
      </c>
      <c r="G13" s="30" t="s">
        <v>538</v>
      </c>
      <c r="H13" s="30" t="s">
        <v>538</v>
      </c>
      <c r="I13" s="30" t="s">
        <v>538</v>
      </c>
      <c r="J13" s="30" t="s">
        <v>538</v>
      </c>
      <c r="K13" s="30" t="s">
        <v>539</v>
      </c>
      <c r="L13" s="1"/>
      <c r="M13" s="1"/>
      <c r="N13" s="1"/>
      <c r="O13" s="1"/>
      <c r="P13" s="30" t="s">
        <v>539</v>
      </c>
      <c r="Q13" s="30" t="s">
        <v>540</v>
      </c>
      <c r="R13" s="30" t="s">
        <v>540</v>
      </c>
      <c r="S13" s="30" t="s">
        <v>540</v>
      </c>
      <c r="T13" s="30" t="s">
        <v>540</v>
      </c>
      <c r="U13" s="30" t="s">
        <v>540</v>
      </c>
      <c r="V13" s="1"/>
      <c r="W13" s="1"/>
      <c r="X13" s="1"/>
      <c r="Y13" s="1"/>
      <c r="Z13" s="1"/>
      <c r="AA13" s="30" t="s">
        <v>512</v>
      </c>
      <c r="AB13" s="30" t="s">
        <v>512</v>
      </c>
      <c r="AC13" s="1"/>
      <c r="AD13" s="1"/>
      <c r="AE13" s="1" t="s">
        <v>554</v>
      </c>
      <c r="AF13" s="1" t="s">
        <v>554</v>
      </c>
      <c r="AG13" s="1" t="s">
        <v>554</v>
      </c>
      <c r="AH13" s="1"/>
      <c r="AI13" s="1"/>
      <c r="AJ13" s="1" t="s">
        <v>554</v>
      </c>
      <c r="AK13" s="1"/>
      <c r="AL13" s="1"/>
      <c r="AM13" s="1" t="s">
        <v>554</v>
      </c>
      <c r="AN13" s="1"/>
      <c r="AO13" s="1"/>
      <c r="AP13" s="1"/>
      <c r="AQ13" s="1"/>
      <c r="AR13" s="30" t="s">
        <v>539</v>
      </c>
      <c r="AS13" s="30" t="s">
        <v>539</v>
      </c>
      <c r="AT13" s="30" t="s">
        <v>539</v>
      </c>
      <c r="AU13" s="30" t="s">
        <v>539</v>
      </c>
      <c r="AV13" s="30" t="s">
        <v>539</v>
      </c>
      <c r="AW13" s="30" t="s">
        <v>539</v>
      </c>
      <c r="AX13" s="1"/>
      <c r="AY13" s="1" t="s">
        <v>554</v>
      </c>
      <c r="AZ13" s="1" t="s">
        <v>554</v>
      </c>
      <c r="BA13" s="1" t="s">
        <v>554</v>
      </c>
      <c r="BB13" s="1" t="s">
        <v>554</v>
      </c>
      <c r="BC13" s="1" t="s">
        <v>554</v>
      </c>
      <c r="BD13" s="1" t="s">
        <v>554</v>
      </c>
      <c r="BE13" s="1" t="s">
        <v>554</v>
      </c>
      <c r="BF13" s="1" t="s">
        <v>554</v>
      </c>
      <c r="BG13" s="1" t="s">
        <v>554</v>
      </c>
      <c r="BH13" s="1" t="s">
        <v>554</v>
      </c>
      <c r="BI13" s="1" t="s">
        <v>554</v>
      </c>
      <c r="BJ13" s="1" t="s">
        <v>554</v>
      </c>
      <c r="BK13" s="1" t="s">
        <v>554</v>
      </c>
      <c r="BL13" s="1" t="s">
        <v>554</v>
      </c>
      <c r="BM13" s="1"/>
      <c r="BN13" s="1" t="s">
        <v>554</v>
      </c>
      <c r="BO13" s="1" t="s">
        <v>554</v>
      </c>
    </row>
    <row r="14" spans="1:67" x14ac:dyDescent="0.35">
      <c r="A14" s="33" t="s">
        <v>927</v>
      </c>
      <c r="B14" s="1">
        <f t="shared" ref="B14:B17" si="13">B13+1</f>
        <v>2015</v>
      </c>
      <c r="C14" s="1" t="s">
        <v>541</v>
      </c>
      <c r="D14" s="1" t="str">
        <f>E13</f>
        <v>Minnesota MPERA_General_Correctional_PoliceFire_VolFire CAFR 2014.pdf Pg.No 20</v>
      </c>
      <c r="E14" s="1" t="s">
        <v>541</v>
      </c>
      <c r="F14" s="1" t="s">
        <v>541</v>
      </c>
      <c r="G14" s="1"/>
      <c r="H14" s="1" t="s">
        <v>541</v>
      </c>
      <c r="I14" s="1" t="s">
        <v>541</v>
      </c>
      <c r="J14" s="1" t="s">
        <v>541</v>
      </c>
      <c r="K14" s="1" t="s">
        <v>541</v>
      </c>
      <c r="L14" s="1"/>
      <c r="M14" s="1" t="s">
        <v>541</v>
      </c>
      <c r="N14" s="1" t="s">
        <v>541</v>
      </c>
      <c r="O14" s="1" t="str">
        <f>P13</f>
        <v>Minnesota MPERA_General_Correctional_PoliceFire_VolFire CAFR 2014.pdf Pg.No 40</v>
      </c>
      <c r="P14" s="1" t="s">
        <v>541</v>
      </c>
      <c r="Q14" s="1" t="s">
        <v>541</v>
      </c>
      <c r="R14" s="1" t="s">
        <v>541</v>
      </c>
      <c r="S14" s="1" t="s">
        <v>541</v>
      </c>
      <c r="T14" s="1" t="s">
        <v>541</v>
      </c>
      <c r="U14" s="1" t="s">
        <v>541</v>
      </c>
      <c r="V14" s="1" t="s">
        <v>541</v>
      </c>
      <c r="W14" s="1" t="s">
        <v>541</v>
      </c>
      <c r="X14" s="1" t="s">
        <v>541</v>
      </c>
      <c r="Y14" s="1"/>
      <c r="Z14" s="1"/>
      <c r="AA14" s="1" t="s">
        <v>549</v>
      </c>
      <c r="AB14" s="1" t="s">
        <v>549</v>
      </c>
      <c r="AC14" s="1"/>
      <c r="AE14" s="1" t="s">
        <v>310</v>
      </c>
      <c r="AF14" s="1" t="s">
        <v>310</v>
      </c>
      <c r="AG14" s="1" t="s">
        <v>310</v>
      </c>
      <c r="AH14" s="1" t="s">
        <v>310</v>
      </c>
      <c r="AI14" s="1" t="s">
        <v>310</v>
      </c>
      <c r="AJ14" s="1" t="s">
        <v>310</v>
      </c>
      <c r="AK14" s="1" t="s">
        <v>310</v>
      </c>
      <c r="AL14" s="1" t="s">
        <v>310</v>
      </c>
      <c r="AM14" s="1" t="s">
        <v>310</v>
      </c>
      <c r="AN14" s="1"/>
      <c r="AO14" s="1"/>
      <c r="AP14" s="1" t="s">
        <v>310</v>
      </c>
      <c r="AQ14" s="1" t="s">
        <v>310</v>
      </c>
      <c r="AR14" s="1" t="s">
        <v>315</v>
      </c>
      <c r="AS14" s="1" t="s">
        <v>315</v>
      </c>
      <c r="AT14" s="1" t="s">
        <v>315</v>
      </c>
      <c r="AU14" s="1" t="s">
        <v>315</v>
      </c>
      <c r="AV14" s="1" t="s">
        <v>315</v>
      </c>
      <c r="AW14" s="1" t="s">
        <v>315</v>
      </c>
      <c r="AX14" s="1" t="s">
        <v>711</v>
      </c>
      <c r="AY14" s="1" t="s">
        <v>554</v>
      </c>
      <c r="AZ14" s="1" t="s">
        <v>554</v>
      </c>
      <c r="BA14" s="1" t="s">
        <v>554</v>
      </c>
      <c r="BB14" s="1" t="s">
        <v>554</v>
      </c>
      <c r="BC14" s="1" t="s">
        <v>554</v>
      </c>
      <c r="BD14" s="1" t="s">
        <v>554</v>
      </c>
      <c r="BE14" s="1" t="s">
        <v>554</v>
      </c>
      <c r="BF14" s="1" t="s">
        <v>554</v>
      </c>
      <c r="BG14" s="1" t="s">
        <v>554</v>
      </c>
      <c r="BH14" s="1" t="s">
        <v>554</v>
      </c>
      <c r="BI14" s="1" t="s">
        <v>554</v>
      </c>
      <c r="BJ14" s="1" t="s">
        <v>554</v>
      </c>
      <c r="BK14" s="1" t="s">
        <v>554</v>
      </c>
      <c r="BL14" s="1" t="s">
        <v>554</v>
      </c>
      <c r="BM14" s="1"/>
      <c r="BN14" s="1" t="s">
        <v>554</v>
      </c>
      <c r="BO14" s="1" t="s">
        <v>554</v>
      </c>
    </row>
    <row r="15" spans="1:67" x14ac:dyDescent="0.35">
      <c r="A15" s="33" t="s">
        <v>927</v>
      </c>
      <c r="B15" s="1">
        <f t="shared" si="13"/>
        <v>2016</v>
      </c>
      <c r="C15" s="1" t="s">
        <v>542</v>
      </c>
      <c r="D15" s="1" t="str">
        <f t="shared" ref="D15:D18" si="14">E14</f>
        <v>Minnesota MPERA_PoliceFire GASB67_68 2015.pdf Pg.No 6</v>
      </c>
      <c r="E15" s="1" t="s">
        <v>542</v>
      </c>
      <c r="F15" s="1" t="s">
        <v>542</v>
      </c>
      <c r="G15" s="1"/>
      <c r="H15" s="1" t="s">
        <v>542</v>
      </c>
      <c r="I15" s="1" t="s">
        <v>542</v>
      </c>
      <c r="J15" s="1" t="s">
        <v>542</v>
      </c>
      <c r="K15" s="1" t="s">
        <v>542</v>
      </c>
      <c r="L15" s="1" t="str">
        <f>M14</f>
        <v>Minnesota MPERA_PoliceFire GASB67_68 2015.pdf Pg.No 6</v>
      </c>
      <c r="M15" s="1" t="s">
        <v>542</v>
      </c>
      <c r="N15" s="1" t="s">
        <v>542</v>
      </c>
      <c r="O15" s="1" t="str">
        <f t="shared" ref="O15:O18" si="15">P14</f>
        <v>Minnesota MPERA_PoliceFire GASB67_68 2015.pdf Pg.No 6</v>
      </c>
      <c r="P15" s="1" t="s">
        <v>542</v>
      </c>
      <c r="Q15" s="1" t="s">
        <v>542</v>
      </c>
      <c r="R15" s="1" t="s">
        <v>542</v>
      </c>
      <c r="S15" s="1" t="s">
        <v>542</v>
      </c>
      <c r="T15" s="1" t="s">
        <v>542</v>
      </c>
      <c r="U15" s="1" t="s">
        <v>542</v>
      </c>
      <c r="V15" s="1" t="s">
        <v>542</v>
      </c>
      <c r="W15" s="1" t="s">
        <v>542</v>
      </c>
      <c r="X15" s="1" t="s">
        <v>542</v>
      </c>
      <c r="Y15" s="1"/>
      <c r="Z15" s="1"/>
      <c r="AA15" s="1" t="s">
        <v>550</v>
      </c>
      <c r="AB15" s="1" t="s">
        <v>550</v>
      </c>
      <c r="AC15" s="1"/>
      <c r="AE15" s="1" t="s">
        <v>311</v>
      </c>
      <c r="AF15" s="1" t="s">
        <v>311</v>
      </c>
      <c r="AG15" s="1" t="s">
        <v>311</v>
      </c>
      <c r="AH15" s="1" t="s">
        <v>311</v>
      </c>
      <c r="AI15" s="1" t="s">
        <v>311</v>
      </c>
      <c r="AJ15" s="1" t="s">
        <v>311</v>
      </c>
      <c r="AK15" s="1" t="s">
        <v>311</v>
      </c>
      <c r="AL15" s="1" t="s">
        <v>311</v>
      </c>
      <c r="AM15" s="1" t="s">
        <v>311</v>
      </c>
      <c r="AN15" s="1"/>
      <c r="AO15" s="1"/>
      <c r="AP15" s="1" t="s">
        <v>311</v>
      </c>
      <c r="AQ15" s="1" t="s">
        <v>311</v>
      </c>
      <c r="AR15" s="1" t="s">
        <v>316</v>
      </c>
      <c r="AS15" s="1" t="s">
        <v>316</v>
      </c>
      <c r="AT15" s="1" t="s">
        <v>316</v>
      </c>
      <c r="AU15" s="1" t="s">
        <v>316</v>
      </c>
      <c r="AV15" s="1" t="s">
        <v>316</v>
      </c>
      <c r="AW15" s="1" t="s">
        <v>316</v>
      </c>
      <c r="AX15" s="1" t="s">
        <v>710</v>
      </c>
      <c r="AY15" s="1" t="s">
        <v>555</v>
      </c>
      <c r="AZ15" s="1" t="s">
        <v>555</v>
      </c>
      <c r="BA15" s="1" t="s">
        <v>555</v>
      </c>
      <c r="BB15" s="1" t="s">
        <v>555</v>
      </c>
      <c r="BC15" s="1" t="s">
        <v>555</v>
      </c>
      <c r="BD15" s="1" t="s">
        <v>555</v>
      </c>
      <c r="BE15" s="1" t="s">
        <v>555</v>
      </c>
      <c r="BF15" s="1" t="s">
        <v>555</v>
      </c>
      <c r="BG15" s="1" t="s">
        <v>555</v>
      </c>
      <c r="BH15" s="1" t="s">
        <v>555</v>
      </c>
      <c r="BI15" s="1" t="s">
        <v>555</v>
      </c>
      <c r="BJ15" s="1" t="s">
        <v>555</v>
      </c>
      <c r="BK15" s="1" t="s">
        <v>555</v>
      </c>
      <c r="BL15" s="1" t="s">
        <v>555</v>
      </c>
      <c r="BM15" s="1"/>
      <c r="BN15" s="1" t="s">
        <v>555</v>
      </c>
      <c r="BO15" s="1" t="s">
        <v>555</v>
      </c>
    </row>
    <row r="16" spans="1:67" x14ac:dyDescent="0.35">
      <c r="A16" s="33" t="s">
        <v>927</v>
      </c>
      <c r="B16" s="1">
        <f t="shared" si="13"/>
        <v>2017</v>
      </c>
      <c r="C16" s="1" t="s">
        <v>543</v>
      </c>
      <c r="D16" s="1" t="str">
        <f t="shared" si="14"/>
        <v>Minnesota MPERA_PoliceFire GASB67_68 2016.pdf Pg.No 6</v>
      </c>
      <c r="E16" s="1" t="s">
        <v>543</v>
      </c>
      <c r="F16" s="1" t="s">
        <v>543</v>
      </c>
      <c r="G16" s="1"/>
      <c r="H16" s="1" t="s">
        <v>543</v>
      </c>
      <c r="I16" s="1" t="s">
        <v>543</v>
      </c>
      <c r="J16" s="1" t="s">
        <v>543</v>
      </c>
      <c r="K16" s="1" t="s">
        <v>543</v>
      </c>
      <c r="L16" s="1" t="str">
        <f t="shared" ref="L16:L18" si="16">M15</f>
        <v>Minnesota MPERA_PoliceFire GASB67_68 2016.pdf Pg.No 6</v>
      </c>
      <c r="M16" s="1" t="s">
        <v>543</v>
      </c>
      <c r="N16" s="1" t="s">
        <v>543</v>
      </c>
      <c r="O16" s="1" t="str">
        <f t="shared" si="15"/>
        <v>Minnesota MPERA_PoliceFire GASB67_68 2016.pdf Pg.No 6</v>
      </c>
      <c r="P16" s="1" t="s">
        <v>543</v>
      </c>
      <c r="Q16" s="1" t="s">
        <v>543</v>
      </c>
      <c r="R16" s="1" t="s">
        <v>543</v>
      </c>
      <c r="S16" s="1" t="s">
        <v>543</v>
      </c>
      <c r="T16" s="1" t="s">
        <v>543</v>
      </c>
      <c r="U16" s="1" t="s">
        <v>543</v>
      </c>
      <c r="V16" s="1" t="s">
        <v>543</v>
      </c>
      <c r="W16" s="1" t="s">
        <v>543</v>
      </c>
      <c r="X16" s="1" t="s">
        <v>543</v>
      </c>
      <c r="Y16" s="1"/>
      <c r="Z16" s="1"/>
      <c r="AA16" s="1" t="s">
        <v>551</v>
      </c>
      <c r="AB16" s="1" t="s">
        <v>551</v>
      </c>
      <c r="AC16" s="1"/>
      <c r="AE16" s="1" t="s">
        <v>312</v>
      </c>
      <c r="AF16" s="1" t="s">
        <v>312</v>
      </c>
      <c r="AG16" s="1" t="s">
        <v>312</v>
      </c>
      <c r="AH16" s="1" t="s">
        <v>312</v>
      </c>
      <c r="AI16" s="1" t="s">
        <v>312</v>
      </c>
      <c r="AJ16" s="1" t="s">
        <v>312</v>
      </c>
      <c r="AK16" s="1" t="s">
        <v>312</v>
      </c>
      <c r="AL16" s="1" t="s">
        <v>312</v>
      </c>
      <c r="AM16" s="1" t="s">
        <v>312</v>
      </c>
      <c r="AN16" s="1"/>
      <c r="AO16" s="1"/>
      <c r="AP16" s="1" t="s">
        <v>312</v>
      </c>
      <c r="AQ16" s="1" t="s">
        <v>312</v>
      </c>
      <c r="AR16" s="1" t="s">
        <v>317</v>
      </c>
      <c r="AS16" s="1" t="s">
        <v>317</v>
      </c>
      <c r="AT16" s="1" t="s">
        <v>317</v>
      </c>
      <c r="AU16" s="1" t="s">
        <v>317</v>
      </c>
      <c r="AV16" s="1" t="s">
        <v>317</v>
      </c>
      <c r="AW16" s="1" t="s">
        <v>317</v>
      </c>
      <c r="AX16" s="1" t="s">
        <v>709</v>
      </c>
      <c r="AY16" s="1" t="s">
        <v>556</v>
      </c>
      <c r="AZ16" s="1" t="s">
        <v>556</v>
      </c>
      <c r="BA16" s="1" t="s">
        <v>556</v>
      </c>
      <c r="BB16" s="1" t="s">
        <v>556</v>
      </c>
      <c r="BC16" s="1" t="s">
        <v>556</v>
      </c>
      <c r="BD16" s="1" t="s">
        <v>556</v>
      </c>
      <c r="BE16" s="1" t="s">
        <v>556</v>
      </c>
      <c r="BF16" s="1" t="s">
        <v>556</v>
      </c>
      <c r="BG16" s="1" t="s">
        <v>556</v>
      </c>
      <c r="BH16" s="1" t="s">
        <v>556</v>
      </c>
      <c r="BI16" s="1" t="s">
        <v>556</v>
      </c>
      <c r="BJ16" s="1" t="s">
        <v>556</v>
      </c>
      <c r="BK16" s="1" t="s">
        <v>556</v>
      </c>
      <c r="BL16" s="1" t="s">
        <v>556</v>
      </c>
      <c r="BM16" s="1"/>
      <c r="BN16" s="1" t="s">
        <v>556</v>
      </c>
      <c r="BO16" s="1" t="s">
        <v>556</v>
      </c>
    </row>
    <row r="17" spans="1:67" x14ac:dyDescent="0.35">
      <c r="A17" s="33" t="s">
        <v>927</v>
      </c>
      <c r="B17" s="1">
        <f t="shared" si="13"/>
        <v>2018</v>
      </c>
      <c r="C17" s="1" t="s">
        <v>544</v>
      </c>
      <c r="D17" s="1" t="str">
        <f t="shared" si="14"/>
        <v>Minnesota MPERA_PoliceFire GASB67_68 2017.pdf Pg.No 6</v>
      </c>
      <c r="E17" s="1" t="s">
        <v>544</v>
      </c>
      <c r="F17" s="1" t="s">
        <v>544</v>
      </c>
      <c r="G17" s="1"/>
      <c r="H17" s="1" t="s">
        <v>544</v>
      </c>
      <c r="I17" s="1" t="s">
        <v>544</v>
      </c>
      <c r="J17" s="1" t="s">
        <v>544</v>
      </c>
      <c r="K17" s="1" t="s">
        <v>544</v>
      </c>
      <c r="L17" s="1" t="str">
        <f t="shared" si="16"/>
        <v>Minnesota MPERA_PoliceFire GASB67_68 2017.pdf Pg.No 6</v>
      </c>
      <c r="M17" s="1" t="s">
        <v>544</v>
      </c>
      <c r="N17" s="1" t="s">
        <v>544</v>
      </c>
      <c r="O17" s="1" t="str">
        <f t="shared" si="15"/>
        <v>Minnesota MPERA_PoliceFire GASB67_68 2017.pdf Pg.No 6</v>
      </c>
      <c r="P17" s="1" t="s">
        <v>544</v>
      </c>
      <c r="Q17" s="1" t="s">
        <v>544</v>
      </c>
      <c r="R17" s="1" t="s">
        <v>544</v>
      </c>
      <c r="S17" s="1" t="s">
        <v>544</v>
      </c>
      <c r="T17" s="1" t="s">
        <v>544</v>
      </c>
      <c r="U17" s="1" t="s">
        <v>544</v>
      </c>
      <c r="V17" s="1" t="s">
        <v>544</v>
      </c>
      <c r="W17" s="1" t="s">
        <v>544</v>
      </c>
      <c r="X17" s="1" t="s">
        <v>544</v>
      </c>
      <c r="Y17" s="1"/>
      <c r="Z17" s="1"/>
      <c r="AA17" s="1" t="s">
        <v>552</v>
      </c>
      <c r="AB17" s="1" t="s">
        <v>552</v>
      </c>
      <c r="AC17" s="1"/>
      <c r="AE17" s="1" t="s">
        <v>313</v>
      </c>
      <c r="AF17" s="1" t="s">
        <v>313</v>
      </c>
      <c r="AG17" s="1" t="s">
        <v>313</v>
      </c>
      <c r="AH17" s="1" t="s">
        <v>313</v>
      </c>
      <c r="AI17" s="1" t="s">
        <v>313</v>
      </c>
      <c r="AJ17" s="1" t="s">
        <v>313</v>
      </c>
      <c r="AK17" s="1" t="s">
        <v>313</v>
      </c>
      <c r="AL17" s="1" t="s">
        <v>313</v>
      </c>
      <c r="AM17" s="1" t="s">
        <v>313</v>
      </c>
      <c r="AN17" s="1"/>
      <c r="AO17" s="1"/>
      <c r="AP17" s="1" t="s">
        <v>313</v>
      </c>
      <c r="AQ17" s="1" t="s">
        <v>313</v>
      </c>
      <c r="AR17" s="1" t="s">
        <v>318</v>
      </c>
      <c r="AS17" s="1" t="s">
        <v>318</v>
      </c>
      <c r="AT17" s="1" t="s">
        <v>318</v>
      </c>
      <c r="AU17" s="1" t="s">
        <v>318</v>
      </c>
      <c r="AV17" s="1" t="s">
        <v>318</v>
      </c>
      <c r="AW17" s="1" t="s">
        <v>318</v>
      </c>
      <c r="AX17" s="1" t="s">
        <v>708</v>
      </c>
      <c r="AY17" s="1" t="s">
        <v>557</v>
      </c>
      <c r="AZ17" s="1" t="s">
        <v>557</v>
      </c>
      <c r="BA17" s="1" t="s">
        <v>557</v>
      </c>
      <c r="BB17" s="1" t="s">
        <v>557</v>
      </c>
      <c r="BC17" s="1" t="s">
        <v>557</v>
      </c>
      <c r="BD17" s="1" t="s">
        <v>557</v>
      </c>
      <c r="BE17" s="1" t="s">
        <v>557</v>
      </c>
      <c r="BF17" s="1" t="s">
        <v>557</v>
      </c>
      <c r="BG17" s="1" t="s">
        <v>557</v>
      </c>
      <c r="BH17" s="1" t="s">
        <v>557</v>
      </c>
      <c r="BI17" s="1" t="s">
        <v>557</v>
      </c>
      <c r="BJ17" s="1" t="s">
        <v>557</v>
      </c>
      <c r="BK17" s="1" t="s">
        <v>557</v>
      </c>
      <c r="BL17" s="1" t="s">
        <v>557</v>
      </c>
      <c r="BM17" s="1"/>
      <c r="BN17" s="1" t="s">
        <v>557</v>
      </c>
      <c r="BO17" s="1" t="s">
        <v>557</v>
      </c>
    </row>
    <row r="18" spans="1:67" x14ac:dyDescent="0.35">
      <c r="A18" s="33" t="s">
        <v>927</v>
      </c>
      <c r="B18" s="1">
        <v>2019</v>
      </c>
      <c r="C18" s="1" t="s">
        <v>545</v>
      </c>
      <c r="D18" s="1" t="str">
        <f t="shared" si="14"/>
        <v>Minnesota MPERA_PoliceFire GASB67_68 2018.pdf Pg.No 6</v>
      </c>
      <c r="E18" s="1" t="s">
        <v>545</v>
      </c>
      <c r="F18" s="1" t="s">
        <v>545</v>
      </c>
      <c r="G18" s="1"/>
      <c r="H18" s="1" t="s">
        <v>545</v>
      </c>
      <c r="I18" s="1" t="s">
        <v>545</v>
      </c>
      <c r="J18" s="1" t="s">
        <v>545</v>
      </c>
      <c r="K18" s="1" t="s">
        <v>545</v>
      </c>
      <c r="L18" s="1" t="str">
        <f t="shared" si="16"/>
        <v>Minnesota MPERA_PoliceFire GASB67_68 2018.pdf Pg.No 6</v>
      </c>
      <c r="M18" s="1" t="s">
        <v>545</v>
      </c>
      <c r="N18" s="1" t="s">
        <v>545</v>
      </c>
      <c r="O18" s="1" t="str">
        <f t="shared" si="15"/>
        <v>Minnesota MPERA_PoliceFire GASB67_68 2018.pdf Pg.No 6</v>
      </c>
      <c r="P18" s="1" t="s">
        <v>545</v>
      </c>
      <c r="Q18" s="1" t="s">
        <v>545</v>
      </c>
      <c r="R18" s="1" t="s">
        <v>545</v>
      </c>
      <c r="S18" s="1" t="s">
        <v>545</v>
      </c>
      <c r="T18" s="1" t="s">
        <v>545</v>
      </c>
      <c r="U18" s="1" t="s">
        <v>545</v>
      </c>
      <c r="V18" s="1" t="s">
        <v>545</v>
      </c>
      <c r="W18" s="1" t="s">
        <v>545</v>
      </c>
      <c r="X18" s="1" t="s">
        <v>545</v>
      </c>
      <c r="Y18" s="1"/>
      <c r="Z18" s="1"/>
      <c r="AA18" s="1" t="s">
        <v>548</v>
      </c>
      <c r="AB18" s="1" t="s">
        <v>548</v>
      </c>
      <c r="AC18" s="1"/>
      <c r="AE18" s="1" t="s">
        <v>314</v>
      </c>
      <c r="AF18" s="1" t="s">
        <v>314</v>
      </c>
      <c r="AG18" s="1" t="s">
        <v>314</v>
      </c>
      <c r="AH18" s="1" t="s">
        <v>314</v>
      </c>
      <c r="AI18" s="1" t="s">
        <v>314</v>
      </c>
      <c r="AJ18" s="1" t="s">
        <v>314</v>
      </c>
      <c r="AK18" s="1" t="s">
        <v>314</v>
      </c>
      <c r="AL18" s="1" t="s">
        <v>314</v>
      </c>
      <c r="AM18" s="1" t="s">
        <v>314</v>
      </c>
      <c r="AN18" s="1"/>
      <c r="AO18" s="1"/>
      <c r="AP18" s="1" t="s">
        <v>314</v>
      </c>
      <c r="AQ18" s="1" t="s">
        <v>314</v>
      </c>
      <c r="AR18" s="1" t="s">
        <v>319</v>
      </c>
      <c r="AS18" s="1" t="s">
        <v>319</v>
      </c>
      <c r="AT18" s="1" t="s">
        <v>319</v>
      </c>
      <c r="AU18" s="1" t="s">
        <v>319</v>
      </c>
      <c r="AV18" s="1" t="s">
        <v>319</v>
      </c>
      <c r="AW18" s="1" t="s">
        <v>319</v>
      </c>
      <c r="AX18" s="1" t="s">
        <v>707</v>
      </c>
      <c r="AY18" s="1" t="s">
        <v>558</v>
      </c>
      <c r="AZ18" s="1" t="s">
        <v>558</v>
      </c>
      <c r="BA18" s="1" t="s">
        <v>558</v>
      </c>
      <c r="BB18" s="1" t="s">
        <v>558</v>
      </c>
      <c r="BC18" s="1" t="s">
        <v>558</v>
      </c>
      <c r="BD18" s="1" t="s">
        <v>558</v>
      </c>
      <c r="BE18" s="1" t="s">
        <v>558</v>
      </c>
      <c r="BF18" s="1" t="s">
        <v>558</v>
      </c>
      <c r="BG18" s="1" t="s">
        <v>558</v>
      </c>
      <c r="BH18" s="1" t="s">
        <v>558</v>
      </c>
      <c r="BI18" s="1" t="s">
        <v>558</v>
      </c>
      <c r="BJ18" s="1" t="s">
        <v>558</v>
      </c>
      <c r="BK18" s="1" t="s">
        <v>558</v>
      </c>
      <c r="BL18" s="1" t="s">
        <v>558</v>
      </c>
      <c r="BM18" s="1"/>
      <c r="BN18" s="1" t="s">
        <v>558</v>
      </c>
      <c r="BO18" s="1" t="s">
        <v>558</v>
      </c>
    </row>
    <row r="19" spans="1:67" x14ac:dyDescent="0.35">
      <c r="A19" s="33" t="s">
        <v>927</v>
      </c>
      <c r="B19" s="1">
        <v>2020</v>
      </c>
      <c r="C19" s="1" t="s">
        <v>700</v>
      </c>
      <c r="D19" s="1" t="s">
        <v>545</v>
      </c>
      <c r="E19" s="1" t="s">
        <v>700</v>
      </c>
      <c r="F19" s="1" t="s">
        <v>700</v>
      </c>
      <c r="G19" s="1"/>
      <c r="H19" s="1" t="s">
        <v>700</v>
      </c>
      <c r="I19" s="1" t="s">
        <v>700</v>
      </c>
      <c r="J19" s="1" t="s">
        <v>700</v>
      </c>
      <c r="K19" s="1" t="s">
        <v>700</v>
      </c>
      <c r="L19" s="1" t="s">
        <v>545</v>
      </c>
      <c r="M19" s="1" t="s">
        <v>700</v>
      </c>
      <c r="N19" s="1" t="s">
        <v>700</v>
      </c>
      <c r="O19" s="1" t="s">
        <v>545</v>
      </c>
      <c r="P19" s="1" t="s">
        <v>700</v>
      </c>
      <c r="Q19" s="1" t="s">
        <v>700</v>
      </c>
      <c r="R19" s="1" t="s">
        <v>700</v>
      </c>
      <c r="S19" s="1" t="s">
        <v>700</v>
      </c>
      <c r="T19" s="1" t="s">
        <v>700</v>
      </c>
      <c r="U19" s="1" t="s">
        <v>700</v>
      </c>
      <c r="V19" s="1" t="s">
        <v>700</v>
      </c>
      <c r="W19" s="1" t="s">
        <v>700</v>
      </c>
      <c r="X19" s="1" t="s">
        <v>700</v>
      </c>
      <c r="Y19" s="1"/>
      <c r="Z19" s="1"/>
      <c r="AA19" s="1" t="s">
        <v>703</v>
      </c>
      <c r="AB19" s="1" t="s">
        <v>703</v>
      </c>
      <c r="AC19" s="1"/>
      <c r="AD19" s="1"/>
      <c r="AE19" s="1" t="s">
        <v>704</v>
      </c>
      <c r="AF19" s="1" t="s">
        <v>704</v>
      </c>
      <c r="AG19" s="1" t="s">
        <v>704</v>
      </c>
      <c r="AH19" s="1" t="s">
        <v>704</v>
      </c>
      <c r="AI19" s="1" t="s">
        <v>704</v>
      </c>
      <c r="AJ19" s="1" t="s">
        <v>704</v>
      </c>
      <c r="AK19" s="1" t="s">
        <v>704</v>
      </c>
      <c r="AL19" s="1" t="s">
        <v>704</v>
      </c>
      <c r="AM19" s="1" t="s">
        <v>704</v>
      </c>
      <c r="AN19" s="1"/>
      <c r="AO19" s="1"/>
      <c r="AP19" s="1" t="s">
        <v>704</v>
      </c>
      <c r="AQ19" s="1" t="s">
        <v>704</v>
      </c>
      <c r="AR19" s="1" t="s">
        <v>705</v>
      </c>
      <c r="AS19" s="1" t="s">
        <v>705</v>
      </c>
      <c r="AT19" s="1" t="s">
        <v>705</v>
      </c>
      <c r="AU19" s="1" t="s">
        <v>705</v>
      </c>
      <c r="AV19" s="1" t="s">
        <v>705</v>
      </c>
      <c r="AW19" s="1" t="s">
        <v>705</v>
      </c>
      <c r="AX19" s="1" t="s">
        <v>704</v>
      </c>
      <c r="AY19" s="1" t="s">
        <v>712</v>
      </c>
      <c r="AZ19" s="1" t="s">
        <v>712</v>
      </c>
      <c r="BA19" s="1" t="s">
        <v>712</v>
      </c>
      <c r="BB19" s="1" t="s">
        <v>712</v>
      </c>
      <c r="BC19" s="1" t="s">
        <v>712</v>
      </c>
      <c r="BD19" s="1" t="s">
        <v>712</v>
      </c>
      <c r="BE19" s="1" t="s">
        <v>712</v>
      </c>
      <c r="BF19" s="1" t="s">
        <v>712</v>
      </c>
      <c r="BG19" s="1" t="s">
        <v>712</v>
      </c>
      <c r="BH19" s="1" t="s">
        <v>712</v>
      </c>
      <c r="BI19" s="1" t="s">
        <v>712</v>
      </c>
      <c r="BJ19" s="1" t="s">
        <v>712</v>
      </c>
      <c r="BK19" s="1" t="s">
        <v>712</v>
      </c>
      <c r="BL19" s="1" t="s">
        <v>712</v>
      </c>
      <c r="BM19" s="1"/>
      <c r="BN19" s="1" t="s">
        <v>712</v>
      </c>
      <c r="BO19" s="1" t="s">
        <v>712</v>
      </c>
    </row>
    <row r="20" spans="1:67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  <row r="1001" spans="1:67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1"/>
  <sheetViews>
    <sheetView zoomScale="80" zoomScaleNormal="80" workbookViewId="0"/>
  </sheetViews>
  <sheetFormatPr defaultColWidth="12.58203125" defaultRowHeight="14.5" x14ac:dyDescent="0.35"/>
  <cols>
    <col min="1" max="1" width="59.33203125" style="37" bestFit="1" customWidth="1"/>
    <col min="2" max="2" width="12" style="37" bestFit="1" customWidth="1"/>
    <col min="3" max="3" width="45.5" style="37" bestFit="1" customWidth="1"/>
    <col min="4" max="4" width="26.6640625" style="37" bestFit="1" customWidth="1"/>
    <col min="5" max="5" width="46.4140625" style="37" bestFit="1" customWidth="1"/>
    <col min="6" max="6" width="19.25" style="37" bestFit="1" customWidth="1"/>
    <col min="7" max="7" width="11.1640625" style="37" bestFit="1" customWidth="1"/>
    <col min="8" max="8" width="48.75" style="37" customWidth="1"/>
    <col min="9" max="9" width="46.4140625" style="37" bestFit="1" customWidth="1"/>
    <col min="10" max="10" width="16.58203125" style="37" bestFit="1" customWidth="1"/>
    <col min="11" max="11" width="16.83203125" style="37" bestFit="1" customWidth="1"/>
    <col min="12" max="12" width="67.08203125" style="37" bestFit="1" customWidth="1"/>
    <col min="13" max="14" width="46.4140625" style="37" bestFit="1" customWidth="1"/>
    <col min="15" max="16" width="17.83203125" style="37" bestFit="1" customWidth="1"/>
    <col min="17" max="19" width="46.4140625" style="37" bestFit="1" customWidth="1"/>
    <col min="20" max="20" width="12.58203125" style="37" bestFit="1" customWidth="1"/>
    <col min="21" max="21" width="12.9140625" style="37" bestFit="1" customWidth="1"/>
    <col min="22" max="22" width="46.4140625" style="37" bestFit="1" customWidth="1"/>
    <col min="23" max="25" width="46.33203125" style="37" bestFit="1" customWidth="1"/>
    <col min="26" max="26" width="12.6640625" style="37" bestFit="1" customWidth="1"/>
    <col min="27" max="27" width="46.33203125" style="37" bestFit="1" customWidth="1"/>
    <col min="28" max="28" width="20.5" style="37" bestFit="1" customWidth="1"/>
    <col min="29" max="29" width="15.25" style="37" bestFit="1" customWidth="1"/>
    <col min="30" max="30" width="23.9140625" style="37" bestFit="1" customWidth="1"/>
    <col min="31" max="31" width="31.6640625" style="37" bestFit="1" customWidth="1"/>
    <col min="32" max="32" width="15.9140625" style="37" bestFit="1" customWidth="1"/>
    <col min="33" max="33" width="29.6640625" style="37" bestFit="1" customWidth="1"/>
    <col min="34" max="34" width="67.1640625" style="37" bestFit="1" customWidth="1"/>
    <col min="35" max="38" width="67.08203125" style="37" bestFit="1" customWidth="1"/>
    <col min="39" max="39" width="20.9140625" style="37" bestFit="1" customWidth="1"/>
    <col min="40" max="40" width="19.58203125" style="37" bestFit="1" customWidth="1"/>
    <col min="41" max="42" width="67.08203125" style="37" bestFit="1" customWidth="1"/>
    <col min="43" max="43" width="46.4140625" style="37" bestFit="1" customWidth="1"/>
    <col min="44" max="44" width="67.08203125" style="37" bestFit="1" customWidth="1"/>
    <col min="45" max="45" width="29.9140625" style="37" bestFit="1" customWidth="1"/>
    <col min="46" max="46" width="47.4140625" style="37" bestFit="1" customWidth="1"/>
    <col min="47" max="48" width="46.4140625" style="37" bestFit="1" customWidth="1"/>
    <col min="49" max="49" width="67.08203125" style="37" bestFit="1" customWidth="1"/>
    <col min="50" max="50" width="46.33203125" style="37" bestFit="1" customWidth="1"/>
    <col min="51" max="51" width="67.08203125" style="37" bestFit="1" customWidth="1"/>
    <col min="52" max="54" width="46.4140625" style="37" bestFit="1" customWidth="1"/>
    <col min="55" max="55" width="67.08203125" style="37" bestFit="1" customWidth="1"/>
    <col min="56" max="56" width="46.33203125" style="37" bestFit="1" customWidth="1"/>
    <col min="57" max="61" width="46.4140625" style="37" bestFit="1" customWidth="1"/>
    <col min="62" max="93" width="48.9140625" style="37" customWidth="1"/>
    <col min="94" max="16384" width="12.58203125" style="37"/>
  </cols>
  <sheetData>
    <row r="1" spans="1:93" s="52" customFormat="1" ht="43" customHeight="1" x14ac:dyDescent="0.35">
      <c r="A1" s="60" t="s">
        <v>0</v>
      </c>
      <c r="B1" s="60" t="s">
        <v>1</v>
      </c>
      <c r="C1" s="61" t="s">
        <v>719</v>
      </c>
      <c r="D1" s="60" t="s">
        <v>130</v>
      </c>
      <c r="E1" s="60" t="s">
        <v>131</v>
      </c>
      <c r="F1" s="60" t="s">
        <v>132</v>
      </c>
      <c r="G1" s="60" t="s">
        <v>133</v>
      </c>
      <c r="H1" s="61" t="s">
        <v>134</v>
      </c>
      <c r="I1" s="60" t="s">
        <v>720</v>
      </c>
      <c r="J1" s="60" t="s">
        <v>135</v>
      </c>
      <c r="K1" s="60" t="s">
        <v>136</v>
      </c>
      <c r="L1" s="61" t="s">
        <v>137</v>
      </c>
      <c r="M1" s="60" t="s">
        <v>138</v>
      </c>
      <c r="N1" s="60" t="s">
        <v>139</v>
      </c>
      <c r="O1" s="60" t="s">
        <v>140</v>
      </c>
      <c r="P1" s="60" t="s">
        <v>141</v>
      </c>
      <c r="Q1" s="60" t="s">
        <v>142</v>
      </c>
      <c r="R1" s="60" t="s">
        <v>143</v>
      </c>
      <c r="S1" s="60" t="s">
        <v>144</v>
      </c>
      <c r="T1" s="60" t="s">
        <v>145</v>
      </c>
      <c r="U1" s="60" t="s">
        <v>146</v>
      </c>
      <c r="V1" s="60" t="s">
        <v>147</v>
      </c>
      <c r="W1" s="60" t="s">
        <v>148</v>
      </c>
      <c r="X1" s="60" t="s">
        <v>149</v>
      </c>
      <c r="Y1" s="62" t="s">
        <v>150</v>
      </c>
      <c r="Z1" s="62" t="s">
        <v>151</v>
      </c>
      <c r="AA1" s="60" t="s">
        <v>152</v>
      </c>
      <c r="AB1" s="60" t="s">
        <v>153</v>
      </c>
      <c r="AC1" s="60" t="s">
        <v>154</v>
      </c>
      <c r="AD1" s="60" t="s">
        <v>155</v>
      </c>
      <c r="AE1" s="60" t="s">
        <v>156</v>
      </c>
      <c r="AF1" s="60" t="s">
        <v>157</v>
      </c>
      <c r="AG1" s="60" t="s">
        <v>158</v>
      </c>
      <c r="AH1" s="60" t="s">
        <v>159</v>
      </c>
      <c r="AI1" s="60" t="s">
        <v>160</v>
      </c>
      <c r="AJ1" s="60" t="s">
        <v>161</v>
      </c>
      <c r="AK1" s="60" t="s">
        <v>162</v>
      </c>
      <c r="AL1" s="60" t="s">
        <v>163</v>
      </c>
      <c r="AM1" s="60" t="s">
        <v>164</v>
      </c>
      <c r="AN1" s="60" t="s">
        <v>165</v>
      </c>
      <c r="AO1" s="60" t="s">
        <v>166</v>
      </c>
      <c r="AP1" s="60" t="s">
        <v>167</v>
      </c>
      <c r="AQ1" s="60" t="s">
        <v>168</v>
      </c>
      <c r="AR1" s="60" t="s">
        <v>721</v>
      </c>
      <c r="AS1" s="60" t="s">
        <v>722</v>
      </c>
      <c r="AT1" s="60" t="s">
        <v>169</v>
      </c>
      <c r="AU1" s="60" t="s">
        <v>170</v>
      </c>
      <c r="AV1" s="60" t="s">
        <v>171</v>
      </c>
      <c r="AW1" s="60" t="s">
        <v>172</v>
      </c>
      <c r="AX1" s="60" t="s">
        <v>173</v>
      </c>
      <c r="AY1" s="60" t="s">
        <v>174</v>
      </c>
      <c r="AZ1" s="60" t="s">
        <v>175</v>
      </c>
      <c r="BA1" s="60" t="s">
        <v>176</v>
      </c>
      <c r="BB1" s="60" t="s">
        <v>177</v>
      </c>
      <c r="BC1" s="61" t="s">
        <v>178</v>
      </c>
      <c r="BD1" s="60" t="s">
        <v>179</v>
      </c>
      <c r="BE1" s="60" t="s">
        <v>180</v>
      </c>
      <c r="BF1" s="60" t="s">
        <v>181</v>
      </c>
      <c r="BG1" s="60" t="s">
        <v>182</v>
      </c>
      <c r="BH1" s="60" t="s">
        <v>183</v>
      </c>
      <c r="BI1" s="60" t="s">
        <v>20</v>
      </c>
      <c r="BJ1" s="63"/>
      <c r="BK1" s="78" t="s">
        <v>184</v>
      </c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63"/>
      <c r="CE1" s="63"/>
      <c r="CF1" s="63"/>
      <c r="CG1" s="63"/>
      <c r="CH1" s="63"/>
      <c r="CI1" s="63"/>
      <c r="CJ1" s="63"/>
      <c r="CK1" s="63"/>
      <c r="CL1" s="63"/>
      <c r="CM1" s="62"/>
      <c r="CN1" s="64"/>
      <c r="CO1" s="63"/>
    </row>
    <row r="2" spans="1:93" s="52" customFormat="1" ht="25" customHeight="1" x14ac:dyDescent="0.35">
      <c r="A2" s="65" t="s">
        <v>64</v>
      </c>
      <c r="B2" s="65" t="s">
        <v>65</v>
      </c>
      <c r="C2" s="66" t="s">
        <v>185</v>
      </c>
      <c r="D2" s="65" t="s">
        <v>186</v>
      </c>
      <c r="E2" s="65" t="s">
        <v>187</v>
      </c>
      <c r="F2" s="65" t="s">
        <v>188</v>
      </c>
      <c r="G2" s="65" t="s">
        <v>189</v>
      </c>
      <c r="H2" s="66" t="s">
        <v>190</v>
      </c>
      <c r="I2" s="65" t="s">
        <v>191</v>
      </c>
      <c r="J2" s="65" t="s">
        <v>192</v>
      </c>
      <c r="K2" s="60" t="s">
        <v>193</v>
      </c>
      <c r="L2" s="66" t="s">
        <v>194</v>
      </c>
      <c r="M2" s="67" t="s">
        <v>195</v>
      </c>
      <c r="N2" s="67" t="s">
        <v>196</v>
      </c>
      <c r="O2" s="63" t="s">
        <v>197</v>
      </c>
      <c r="P2" s="63" t="s">
        <v>198</v>
      </c>
      <c r="Q2" s="65" t="s">
        <v>199</v>
      </c>
      <c r="R2" s="65" t="s">
        <v>200</v>
      </c>
      <c r="S2" s="65" t="s">
        <v>201</v>
      </c>
      <c r="T2" s="65" t="s">
        <v>202</v>
      </c>
      <c r="U2" s="65" t="s">
        <v>203</v>
      </c>
      <c r="V2" s="65" t="s">
        <v>204</v>
      </c>
      <c r="W2" s="65" t="s">
        <v>205</v>
      </c>
      <c r="X2" s="65" t="s">
        <v>206</v>
      </c>
      <c r="Y2" s="66" t="s">
        <v>207</v>
      </c>
      <c r="Z2" s="66" t="s">
        <v>208</v>
      </c>
      <c r="AA2" s="65" t="s">
        <v>209</v>
      </c>
      <c r="AB2" s="65" t="s">
        <v>210</v>
      </c>
      <c r="AC2" s="65" t="s">
        <v>211</v>
      </c>
      <c r="AD2" s="65" t="s">
        <v>212</v>
      </c>
      <c r="AE2" s="65" t="s">
        <v>213</v>
      </c>
      <c r="AF2" s="65" t="s">
        <v>214</v>
      </c>
      <c r="AG2" s="65" t="s">
        <v>215</v>
      </c>
      <c r="AH2" s="65" t="s">
        <v>216</v>
      </c>
      <c r="AI2" s="65" t="s">
        <v>217</v>
      </c>
      <c r="AJ2" s="65" t="s">
        <v>218</v>
      </c>
      <c r="AK2" s="65" t="s">
        <v>219</v>
      </c>
      <c r="AL2" s="65" t="s">
        <v>220</v>
      </c>
      <c r="AM2" s="65" t="s">
        <v>221</v>
      </c>
      <c r="AN2" s="65" t="s">
        <v>222</v>
      </c>
      <c r="AO2" s="65" t="s">
        <v>223</v>
      </c>
      <c r="AP2" s="65" t="s">
        <v>224</v>
      </c>
      <c r="AQ2" s="65" t="s">
        <v>225</v>
      </c>
      <c r="AR2" s="65" t="s">
        <v>226</v>
      </c>
      <c r="AS2" s="65" t="s">
        <v>227</v>
      </c>
      <c r="AT2" s="65" t="s">
        <v>228</v>
      </c>
      <c r="AU2" s="65" t="s">
        <v>229</v>
      </c>
      <c r="AV2" s="65" t="s">
        <v>230</v>
      </c>
      <c r="AW2" s="65" t="s">
        <v>231</v>
      </c>
      <c r="AX2" s="65" t="s">
        <v>232</v>
      </c>
      <c r="AY2" s="65" t="s">
        <v>233</v>
      </c>
      <c r="AZ2" s="65" t="s">
        <v>234</v>
      </c>
      <c r="BA2" s="65" t="s">
        <v>235</v>
      </c>
      <c r="BB2" s="65" t="s">
        <v>236</v>
      </c>
      <c r="BC2" s="66" t="s">
        <v>237</v>
      </c>
      <c r="BD2" s="65" t="s">
        <v>238</v>
      </c>
      <c r="BE2" s="65" t="s">
        <v>239</v>
      </c>
      <c r="BF2" s="65" t="s">
        <v>240</v>
      </c>
      <c r="BG2" s="65" t="s">
        <v>241</v>
      </c>
      <c r="BH2" s="65" t="s">
        <v>242</v>
      </c>
      <c r="BI2" s="65" t="s">
        <v>243</v>
      </c>
      <c r="BJ2" s="60" t="s">
        <v>723</v>
      </c>
      <c r="BK2" s="60" t="s">
        <v>724</v>
      </c>
      <c r="BL2" s="60" t="s">
        <v>725</v>
      </c>
      <c r="BM2" s="60" t="s">
        <v>726</v>
      </c>
      <c r="BN2" s="60" t="s">
        <v>727</v>
      </c>
      <c r="BO2" s="60" t="s">
        <v>728</v>
      </c>
      <c r="BP2" s="60" t="s">
        <v>729</v>
      </c>
      <c r="BQ2" s="60" t="s">
        <v>730</v>
      </c>
      <c r="BR2" s="60" t="s">
        <v>731</v>
      </c>
      <c r="BS2" s="60" t="s">
        <v>732</v>
      </c>
      <c r="BT2" s="60" t="s">
        <v>733</v>
      </c>
      <c r="BU2" s="60" t="s">
        <v>734</v>
      </c>
      <c r="BV2" s="60" t="s">
        <v>735</v>
      </c>
      <c r="BW2" s="60" t="s">
        <v>736</v>
      </c>
      <c r="BX2" s="60" t="s">
        <v>737</v>
      </c>
      <c r="BY2" s="60" t="s">
        <v>738</v>
      </c>
      <c r="BZ2" s="60" t="s">
        <v>739</v>
      </c>
      <c r="CA2" s="60" t="s">
        <v>740</v>
      </c>
      <c r="CB2" s="60" t="s">
        <v>741</v>
      </c>
      <c r="CC2" s="60" t="s">
        <v>742</v>
      </c>
      <c r="CD2" s="60" t="s">
        <v>743</v>
      </c>
      <c r="CE2" s="60" t="s">
        <v>744</v>
      </c>
      <c r="CF2" s="61" t="s">
        <v>244</v>
      </c>
      <c r="CG2" s="60" t="s">
        <v>745</v>
      </c>
      <c r="CH2" s="61" t="s">
        <v>245</v>
      </c>
      <c r="CI2" s="61" t="s">
        <v>246</v>
      </c>
      <c r="CJ2" s="61" t="s">
        <v>247</v>
      </c>
      <c r="CK2" s="60" t="s">
        <v>746</v>
      </c>
      <c r="CL2" s="60" t="s">
        <v>747</v>
      </c>
      <c r="CM2" s="60" t="s">
        <v>748</v>
      </c>
      <c r="CN2" s="61" t="s">
        <v>248</v>
      </c>
      <c r="CO2" s="60" t="s">
        <v>749</v>
      </c>
    </row>
    <row r="3" spans="1:93" s="52" customFormat="1" ht="20" customHeight="1" x14ac:dyDescent="0.35">
      <c r="A3" s="65"/>
      <c r="B3" s="65"/>
      <c r="C3" s="65"/>
      <c r="D3" s="65"/>
      <c r="E3" s="65"/>
      <c r="F3" s="65"/>
      <c r="G3" s="65"/>
      <c r="H3" s="62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5"/>
      <c r="AW3" s="65"/>
      <c r="AX3" s="65"/>
      <c r="AY3" s="65"/>
      <c r="AZ3" s="65"/>
      <c r="BA3" s="65"/>
      <c r="BB3" s="65"/>
      <c r="BC3" s="65"/>
      <c r="BD3" s="65"/>
      <c r="BE3" s="65"/>
      <c r="BF3" s="65"/>
      <c r="BG3" s="65"/>
      <c r="BH3" s="65"/>
      <c r="BI3" s="65"/>
      <c r="BJ3" s="60" t="s">
        <v>249</v>
      </c>
      <c r="BK3" s="60" t="s">
        <v>250</v>
      </c>
      <c r="BL3" s="67" t="s">
        <v>251</v>
      </c>
      <c r="BM3" s="67"/>
      <c r="BN3" s="67"/>
      <c r="BO3" s="67"/>
      <c r="BP3" s="67" t="s">
        <v>252</v>
      </c>
      <c r="BQ3" s="67"/>
      <c r="BR3" s="67"/>
      <c r="BS3" s="67"/>
      <c r="BT3" s="67" t="s">
        <v>253</v>
      </c>
      <c r="BU3" s="67"/>
      <c r="BV3" s="67"/>
      <c r="BW3" s="67"/>
      <c r="BX3" s="60" t="s">
        <v>254</v>
      </c>
      <c r="BY3" s="60" t="s">
        <v>255</v>
      </c>
      <c r="BZ3" s="60" t="s">
        <v>256</v>
      </c>
      <c r="CA3" s="60" t="s">
        <v>257</v>
      </c>
      <c r="CB3" s="60"/>
      <c r="CC3" s="60" t="s">
        <v>258</v>
      </c>
      <c r="CD3" s="60"/>
      <c r="CE3" s="60" t="s">
        <v>259</v>
      </c>
      <c r="CF3" s="61" t="s">
        <v>260</v>
      </c>
      <c r="CG3" s="60" t="s">
        <v>261</v>
      </c>
      <c r="CH3" s="61" t="s">
        <v>262</v>
      </c>
      <c r="CI3" s="61" t="s">
        <v>263</v>
      </c>
      <c r="CJ3" s="61" t="s">
        <v>264</v>
      </c>
      <c r="CK3" s="60" t="s">
        <v>265</v>
      </c>
      <c r="CL3" s="60" t="s">
        <v>266</v>
      </c>
      <c r="CM3" s="60" t="s">
        <v>267</v>
      </c>
      <c r="CN3" s="61" t="s">
        <v>268</v>
      </c>
      <c r="CO3" s="60" t="s">
        <v>269</v>
      </c>
    </row>
    <row r="4" spans="1:93" x14ac:dyDescent="0.35">
      <c r="A4" s="33" t="s">
        <v>927</v>
      </c>
      <c r="B4" s="38">
        <v>2001</v>
      </c>
      <c r="C4" s="38"/>
      <c r="D4" s="38"/>
      <c r="E4" s="39"/>
      <c r="F4" s="39"/>
      <c r="G4" s="39"/>
      <c r="H4" s="40"/>
      <c r="I4" s="39"/>
      <c r="J4" s="38"/>
      <c r="K4" s="38"/>
      <c r="L4" s="43">
        <v>31341000</v>
      </c>
      <c r="M4" s="43"/>
      <c r="N4" s="39"/>
      <c r="O4" s="39"/>
      <c r="P4" s="39"/>
      <c r="Q4" s="39"/>
      <c r="R4" s="39"/>
      <c r="S4" s="38"/>
      <c r="T4" s="39"/>
      <c r="U4" s="39"/>
      <c r="V4" s="38"/>
      <c r="W4" s="38" t="s">
        <v>435</v>
      </c>
      <c r="X4" s="38"/>
      <c r="Y4" s="39"/>
      <c r="Z4" s="39"/>
      <c r="AA4" s="39"/>
      <c r="AB4" s="38"/>
      <c r="AC4" s="38"/>
      <c r="AD4" s="38"/>
      <c r="AE4" s="38"/>
      <c r="AF4" s="38"/>
      <c r="AG4" s="38"/>
      <c r="AH4" s="46" t="s">
        <v>377</v>
      </c>
      <c r="AI4" s="39">
        <v>0.05</v>
      </c>
      <c r="AJ4" s="39">
        <v>8.5000000000000006E-2</v>
      </c>
      <c r="AK4" s="39">
        <v>0.06</v>
      </c>
      <c r="AL4" s="46" t="s">
        <v>660</v>
      </c>
      <c r="AM4" s="38" t="s">
        <v>611</v>
      </c>
      <c r="AN4" s="38"/>
      <c r="AO4" s="38" t="s">
        <v>597</v>
      </c>
      <c r="AP4" s="38">
        <v>1983</v>
      </c>
      <c r="AQ4" s="38"/>
      <c r="AR4" s="38"/>
      <c r="AS4" s="38"/>
      <c r="AT4" s="38"/>
      <c r="AU4" s="38"/>
      <c r="AV4" s="38"/>
      <c r="AW4" s="39">
        <v>8.5000000000000006E-2</v>
      </c>
      <c r="AX4" s="46" t="s">
        <v>435</v>
      </c>
      <c r="AY4" s="39">
        <v>8.5000000000000006E-2</v>
      </c>
      <c r="AZ4" s="38"/>
      <c r="BA4" s="39"/>
      <c r="BB4" s="39"/>
      <c r="BC4" s="39">
        <f>639000/4185783000</f>
        <v>1.5265960992244461E-4</v>
      </c>
      <c r="BD4" s="38"/>
      <c r="BE4" s="16">
        <v>4472041000</v>
      </c>
      <c r="BF4" s="14">
        <v>3712360000</v>
      </c>
      <c r="BG4" s="14">
        <v>-759681000</v>
      </c>
      <c r="BH4" s="39">
        <v>1.2046355956857633</v>
      </c>
      <c r="BI4" s="14">
        <v>500839000</v>
      </c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41"/>
      <c r="CH4" s="41"/>
      <c r="CI4" s="41"/>
      <c r="CJ4" s="41"/>
      <c r="CK4" s="41"/>
      <c r="CL4" s="38"/>
      <c r="CM4" s="38"/>
      <c r="CN4" s="38"/>
      <c r="CO4" s="38"/>
    </row>
    <row r="5" spans="1:93" x14ac:dyDescent="0.35">
      <c r="A5" s="33" t="s">
        <v>927</v>
      </c>
      <c r="B5" s="38">
        <f t="shared" ref="B5:B21" si="0">B4+1</f>
        <v>2002</v>
      </c>
      <c r="C5" s="38"/>
      <c r="D5" s="38"/>
      <c r="E5" s="39"/>
      <c r="F5" s="39"/>
      <c r="G5" s="39"/>
      <c r="H5" s="40"/>
      <c r="I5" s="39"/>
      <c r="J5" s="38"/>
      <c r="K5" s="38"/>
      <c r="L5" s="43"/>
      <c r="M5" s="43"/>
      <c r="N5" s="39"/>
      <c r="O5" s="39"/>
      <c r="P5" s="39"/>
      <c r="Q5" s="39"/>
      <c r="R5" s="39"/>
      <c r="S5" s="38"/>
      <c r="T5" s="39"/>
      <c r="U5" s="39"/>
      <c r="V5" s="38"/>
      <c r="W5" s="38"/>
      <c r="X5" s="38"/>
      <c r="Y5" s="39"/>
      <c r="Z5" s="39"/>
      <c r="AA5" s="39"/>
      <c r="AB5" s="38"/>
      <c r="AC5" s="38"/>
      <c r="AD5" s="38"/>
      <c r="AE5" s="38"/>
      <c r="AF5" s="38"/>
      <c r="AG5" s="38"/>
      <c r="AH5" s="38"/>
      <c r="AI5" s="39"/>
      <c r="AJ5" s="39"/>
      <c r="AK5" s="39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9"/>
      <c r="AX5" s="38"/>
      <c r="AY5" s="39"/>
      <c r="AZ5" s="51"/>
      <c r="BA5" s="39"/>
      <c r="BB5" s="39"/>
      <c r="BC5" s="39"/>
      <c r="BD5" s="38"/>
      <c r="BE5" s="16">
        <v>4672679000</v>
      </c>
      <c r="BF5" s="14">
        <v>3886311000</v>
      </c>
      <c r="BG5" s="14">
        <v>-786368000</v>
      </c>
      <c r="BH5" s="39">
        <v>1.2023430445993644</v>
      </c>
      <c r="BI5" s="14">
        <v>522153000</v>
      </c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41"/>
      <c r="CH5" s="41"/>
      <c r="CI5" s="41"/>
      <c r="CJ5" s="41"/>
      <c r="CK5" s="41"/>
      <c r="CL5" s="38"/>
      <c r="CM5" s="38"/>
      <c r="CN5" s="38"/>
      <c r="CO5" s="38"/>
    </row>
    <row r="6" spans="1:93" x14ac:dyDescent="0.35">
      <c r="A6" s="33" t="s">
        <v>927</v>
      </c>
      <c r="B6" s="38">
        <f t="shared" si="0"/>
        <v>2003</v>
      </c>
      <c r="C6" s="38"/>
      <c r="D6" s="38"/>
      <c r="E6" s="39"/>
      <c r="F6" s="39"/>
      <c r="G6" s="39"/>
      <c r="H6" s="40"/>
      <c r="I6" s="39"/>
      <c r="J6" s="38"/>
      <c r="K6" s="38"/>
      <c r="L6" s="43">
        <v>34751000</v>
      </c>
      <c r="M6" s="43"/>
      <c r="N6" s="39"/>
      <c r="O6" s="39"/>
      <c r="P6" s="39"/>
      <c r="Q6" s="39"/>
      <c r="R6" s="39"/>
      <c r="S6" s="38"/>
      <c r="T6" s="39"/>
      <c r="U6" s="39"/>
      <c r="V6" s="38"/>
      <c r="W6" s="38" t="s">
        <v>435</v>
      </c>
      <c r="X6" s="38"/>
      <c r="Y6" s="39"/>
      <c r="Z6" s="39"/>
      <c r="AA6" s="39"/>
      <c r="AB6" s="38"/>
      <c r="AC6" s="38"/>
      <c r="AD6" s="38"/>
      <c r="AE6" s="38"/>
      <c r="AF6" s="38"/>
      <c r="AG6" s="38"/>
      <c r="AH6" s="46" t="s">
        <v>377</v>
      </c>
      <c r="AI6" s="39">
        <v>0.05</v>
      </c>
      <c r="AJ6" s="39">
        <v>8.5000000000000006E-2</v>
      </c>
      <c r="AK6" s="39">
        <v>0.06</v>
      </c>
      <c r="AL6" s="46" t="s">
        <v>660</v>
      </c>
      <c r="AM6" s="38" t="s">
        <v>610</v>
      </c>
      <c r="AN6" s="38"/>
      <c r="AO6" s="38" t="s">
        <v>597</v>
      </c>
      <c r="AP6" s="38">
        <v>1983</v>
      </c>
      <c r="AQ6" s="38"/>
      <c r="AR6" s="38" t="s">
        <v>598</v>
      </c>
      <c r="AS6" s="38"/>
      <c r="AT6" s="38"/>
      <c r="AU6" s="38"/>
      <c r="AV6" s="38"/>
      <c r="AW6" s="39">
        <v>8.5000000000000006E-2</v>
      </c>
      <c r="AX6" s="46" t="s">
        <v>435</v>
      </c>
      <c r="AY6" s="39">
        <v>8.5000000000000006E-2</v>
      </c>
      <c r="AZ6" s="51"/>
      <c r="BA6" s="39"/>
      <c r="BB6" s="39"/>
      <c r="BC6" s="39">
        <f>675000/3708020000</f>
        <v>1.8203785308601355E-4</v>
      </c>
      <c r="BD6" s="38"/>
      <c r="BE6" s="16">
        <v>4683115000</v>
      </c>
      <c r="BF6" s="14">
        <v>4390953000</v>
      </c>
      <c r="BG6" s="14">
        <v>-292162000</v>
      </c>
      <c r="BH6" s="39">
        <v>1.066537264233983</v>
      </c>
      <c r="BI6" s="14">
        <v>560503000</v>
      </c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1"/>
      <c r="CF6" s="41"/>
      <c r="CG6" s="41"/>
      <c r="CH6" s="41"/>
      <c r="CI6" s="41"/>
      <c r="CJ6" s="41"/>
      <c r="CK6" s="41"/>
      <c r="CL6" s="41"/>
      <c r="CM6" s="41"/>
      <c r="CN6" s="41"/>
      <c r="CO6" s="38"/>
    </row>
    <row r="7" spans="1:93" x14ac:dyDescent="0.35">
      <c r="A7" s="33" t="s">
        <v>927</v>
      </c>
      <c r="B7" s="38">
        <f t="shared" si="0"/>
        <v>2004</v>
      </c>
      <c r="C7" s="38">
        <v>2005</v>
      </c>
      <c r="D7" s="38" t="s">
        <v>397</v>
      </c>
      <c r="E7" s="39">
        <v>0.22370000000000001</v>
      </c>
      <c r="F7" s="39"/>
      <c r="G7" s="39"/>
      <c r="H7" s="43">
        <v>-2613356</v>
      </c>
      <c r="I7" s="39">
        <v>-4.4000000000000003E-3</v>
      </c>
      <c r="J7" s="38"/>
      <c r="K7" s="38"/>
      <c r="L7" s="43">
        <v>36312917</v>
      </c>
      <c r="M7" s="43">
        <v>55236853</v>
      </c>
      <c r="N7" s="39">
        <v>9.2999999999999999E-2</v>
      </c>
      <c r="O7" s="39"/>
      <c r="P7" s="39"/>
      <c r="Q7" s="39">
        <v>9.2999999999999999E-2</v>
      </c>
      <c r="R7" s="39">
        <v>6.2E-2</v>
      </c>
      <c r="S7" s="38" t="s">
        <v>436</v>
      </c>
      <c r="T7" s="39"/>
      <c r="U7" s="39"/>
      <c r="V7" s="39">
        <v>0.03</v>
      </c>
      <c r="W7" s="38" t="s">
        <v>435</v>
      </c>
      <c r="X7" s="38"/>
      <c r="Y7" s="39"/>
      <c r="Z7" s="39"/>
      <c r="AA7" s="39"/>
      <c r="AB7" s="38" t="s">
        <v>435</v>
      </c>
      <c r="AC7" s="38" t="s">
        <v>435</v>
      </c>
      <c r="AD7" s="38"/>
      <c r="AE7" s="38" t="s">
        <v>435</v>
      </c>
      <c r="AF7" s="38" t="s">
        <v>435</v>
      </c>
      <c r="AG7" s="38" t="s">
        <v>435</v>
      </c>
      <c r="AH7" s="46" t="s">
        <v>377</v>
      </c>
      <c r="AI7" s="39">
        <v>0.05</v>
      </c>
      <c r="AJ7" s="39">
        <v>8.5000000000000006E-2</v>
      </c>
      <c r="AK7" s="39">
        <v>0.06</v>
      </c>
      <c r="AL7" s="46" t="s">
        <v>660</v>
      </c>
      <c r="AM7" s="38" t="s">
        <v>507</v>
      </c>
      <c r="AN7" s="38" t="s">
        <v>507</v>
      </c>
      <c r="AO7" s="38" t="s">
        <v>597</v>
      </c>
      <c r="AP7" s="38">
        <v>1983</v>
      </c>
      <c r="AQ7" s="38"/>
      <c r="AR7" s="38" t="s">
        <v>598</v>
      </c>
      <c r="AS7" s="38"/>
      <c r="AT7" s="38" t="s">
        <v>455</v>
      </c>
      <c r="AU7" s="44" t="s">
        <v>636</v>
      </c>
      <c r="AV7" s="38" t="s">
        <v>378</v>
      </c>
      <c r="AW7" s="39">
        <v>8.5000000000000006E-2</v>
      </c>
      <c r="AX7" s="38" t="s">
        <v>435</v>
      </c>
      <c r="AY7" s="39">
        <v>8.5000000000000006E-2</v>
      </c>
      <c r="AZ7" s="51" t="s">
        <v>456</v>
      </c>
      <c r="BA7" s="39"/>
      <c r="BB7" s="39"/>
      <c r="BC7" s="39">
        <f>712122/4546172214</f>
        <v>1.5664210823492574E-4</v>
      </c>
      <c r="BD7" s="46" t="s">
        <v>377</v>
      </c>
      <c r="BE7" s="16">
        <v>4746834494</v>
      </c>
      <c r="BF7" s="14">
        <v>4692190387</v>
      </c>
      <c r="BG7" s="14">
        <v>-54644107</v>
      </c>
      <c r="BH7" s="39">
        <v>1.0116457347208874</v>
      </c>
      <c r="BI7" s="14">
        <v>551266068</v>
      </c>
      <c r="BJ7" s="41">
        <v>166752878</v>
      </c>
      <c r="BK7" s="41"/>
      <c r="BL7" s="41"/>
      <c r="BM7" s="41"/>
      <c r="BN7" s="41"/>
      <c r="BO7" s="41"/>
      <c r="BP7" s="41"/>
      <c r="BQ7" s="41"/>
      <c r="BR7" s="41">
        <f>-33449285+4208</f>
        <v>-33445077</v>
      </c>
      <c r="BS7" s="41"/>
      <c r="BT7" s="41"/>
      <c r="BU7" s="41"/>
      <c r="BV7" s="41"/>
      <c r="BW7" s="41"/>
      <c r="BX7" s="41"/>
      <c r="BY7" s="41">
        <v>17760</v>
      </c>
      <c r="BZ7" s="41"/>
      <c r="CA7" s="41"/>
      <c r="CB7" s="41"/>
      <c r="CC7" s="41">
        <v>115588518</v>
      </c>
      <c r="CD7" s="41"/>
      <c r="CE7" s="41"/>
      <c r="CF7" s="41">
        <v>128469000</v>
      </c>
      <c r="CG7" s="41">
        <f>-54644107+322653000</f>
        <v>268008893</v>
      </c>
      <c r="CH7" s="41"/>
      <c r="CI7" s="41"/>
      <c r="CJ7" s="41"/>
      <c r="CK7" s="41"/>
      <c r="CL7" s="41"/>
      <c r="CM7" s="41">
        <v>-20291648</v>
      </c>
      <c r="CN7" s="41"/>
      <c r="CO7" s="42"/>
    </row>
    <row r="8" spans="1:93" x14ac:dyDescent="0.35">
      <c r="A8" s="33" t="s">
        <v>927</v>
      </c>
      <c r="B8" s="38">
        <f t="shared" si="0"/>
        <v>2005</v>
      </c>
      <c r="C8" s="38"/>
      <c r="D8" s="38"/>
      <c r="E8" s="39"/>
      <c r="F8" s="39"/>
      <c r="G8" s="39"/>
      <c r="H8" s="43"/>
      <c r="I8" s="39"/>
      <c r="J8" s="38"/>
      <c r="K8" s="38"/>
      <c r="L8" s="43">
        <v>37873000</v>
      </c>
      <c r="M8" s="43"/>
      <c r="N8" s="39"/>
      <c r="O8" s="39"/>
      <c r="P8" s="39"/>
      <c r="Q8" s="39"/>
      <c r="R8" s="39"/>
      <c r="S8" s="38"/>
      <c r="T8" s="39"/>
      <c r="U8" s="39"/>
      <c r="V8" s="38"/>
      <c r="W8" s="38" t="s">
        <v>435</v>
      </c>
      <c r="X8" s="38"/>
      <c r="Y8" s="39"/>
      <c r="Z8" s="39"/>
      <c r="AA8" s="39"/>
      <c r="AB8" s="38"/>
      <c r="AC8" s="38"/>
      <c r="AD8" s="38"/>
      <c r="AE8" s="38"/>
      <c r="AF8" s="38"/>
      <c r="AG8" s="38"/>
      <c r="AH8" s="46" t="s">
        <v>377</v>
      </c>
      <c r="AI8" s="39">
        <v>0.05</v>
      </c>
      <c r="AJ8" s="39">
        <v>8.5000000000000006E-2</v>
      </c>
      <c r="AK8" s="39">
        <v>0.06</v>
      </c>
      <c r="AL8" s="46" t="s">
        <v>660</v>
      </c>
      <c r="AM8" s="38" t="s">
        <v>609</v>
      </c>
      <c r="AN8" s="38"/>
      <c r="AO8" s="38" t="s">
        <v>597</v>
      </c>
      <c r="AP8" s="38">
        <v>1983</v>
      </c>
      <c r="AQ8" s="38"/>
      <c r="AR8" s="38" t="s">
        <v>598</v>
      </c>
      <c r="AS8" s="38"/>
      <c r="AT8" s="38"/>
      <c r="AU8" s="38"/>
      <c r="AV8" s="38"/>
      <c r="AW8" s="39">
        <v>8.5000000000000006E-2</v>
      </c>
      <c r="AX8" s="46" t="s">
        <v>435</v>
      </c>
      <c r="AY8" s="39">
        <v>8.5000000000000006E-2</v>
      </c>
      <c r="AZ8" s="51"/>
      <c r="BA8" s="39"/>
      <c r="BB8" s="39"/>
      <c r="BC8" s="39">
        <f>703000/4416276000</f>
        <v>1.5918389158648598E-4</v>
      </c>
      <c r="BD8" s="38"/>
      <c r="BE8" s="16">
        <v>4814961076</v>
      </c>
      <c r="BF8" s="14">
        <v>4956339899</v>
      </c>
      <c r="BG8" s="14">
        <v>141378823</v>
      </c>
      <c r="BH8" s="39">
        <v>0.97147512075442766</v>
      </c>
      <c r="BI8" s="14">
        <v>580723080</v>
      </c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38"/>
    </row>
    <row r="9" spans="1:93" x14ac:dyDescent="0.35">
      <c r="A9" s="33" t="s">
        <v>927</v>
      </c>
      <c r="B9" s="38">
        <f t="shared" si="0"/>
        <v>2006</v>
      </c>
      <c r="C9" s="38">
        <v>2007</v>
      </c>
      <c r="D9" s="38" t="s">
        <v>397</v>
      </c>
      <c r="E9" s="39">
        <v>0.22320000000000001</v>
      </c>
      <c r="F9" s="39"/>
      <c r="G9" s="39"/>
      <c r="H9" s="43">
        <v>20977965</v>
      </c>
      <c r="I9" s="39">
        <v>3.1399999999999997E-2</v>
      </c>
      <c r="J9" s="38"/>
      <c r="K9" s="38"/>
      <c r="L9" s="43">
        <v>42969988</v>
      </c>
      <c r="M9" s="43">
        <v>74157775</v>
      </c>
      <c r="N9" s="39">
        <v>0.111</v>
      </c>
      <c r="O9" s="39"/>
      <c r="P9" s="39"/>
      <c r="Q9" s="39">
        <v>0.105</v>
      </c>
      <c r="R9" s="39">
        <v>7.0000000000000007E-2</v>
      </c>
      <c r="S9" s="38" t="s">
        <v>436</v>
      </c>
      <c r="T9" s="39"/>
      <c r="U9" s="39"/>
      <c r="V9" s="39">
        <v>0.03</v>
      </c>
      <c r="W9" s="38" t="s">
        <v>435</v>
      </c>
      <c r="X9" s="38"/>
      <c r="Y9" s="39"/>
      <c r="Z9" s="39"/>
      <c r="AA9" s="39"/>
      <c r="AB9" s="38" t="s">
        <v>435</v>
      </c>
      <c r="AC9" s="38" t="s">
        <v>435</v>
      </c>
      <c r="AD9" s="38"/>
      <c r="AE9" s="38" t="s">
        <v>435</v>
      </c>
      <c r="AF9" s="38" t="s">
        <v>435</v>
      </c>
      <c r="AG9" s="38" t="s">
        <v>435</v>
      </c>
      <c r="AH9" s="46" t="s">
        <v>377</v>
      </c>
      <c r="AI9" s="39">
        <v>0.05</v>
      </c>
      <c r="AJ9" s="39">
        <v>8.5000000000000006E-2</v>
      </c>
      <c r="AK9" s="39">
        <v>0.06</v>
      </c>
      <c r="AL9" s="46" t="s">
        <v>660</v>
      </c>
      <c r="AM9" s="38" t="s">
        <v>510</v>
      </c>
      <c r="AN9" s="38" t="s">
        <v>510</v>
      </c>
      <c r="AO9" s="38" t="s">
        <v>597</v>
      </c>
      <c r="AP9" s="38">
        <v>1983</v>
      </c>
      <c r="AQ9" s="38"/>
      <c r="AR9" s="38" t="s">
        <v>598</v>
      </c>
      <c r="AS9" s="38"/>
      <c r="AT9" s="38" t="s">
        <v>455</v>
      </c>
      <c r="AU9" s="44" t="s">
        <v>637</v>
      </c>
      <c r="AV9" s="38" t="s">
        <v>378</v>
      </c>
      <c r="AW9" s="39">
        <v>8.5000000000000006E-2</v>
      </c>
      <c r="AX9" s="38" t="s">
        <v>435</v>
      </c>
      <c r="AY9" s="39">
        <v>8.5000000000000006E-2</v>
      </c>
      <c r="AZ9" s="51" t="s">
        <v>456</v>
      </c>
      <c r="BA9" s="39"/>
      <c r="BB9" s="39"/>
      <c r="BC9" s="39">
        <f>706534/5167417402</f>
        <v>1.3672864896235065E-4</v>
      </c>
      <c r="BD9" s="46" t="s">
        <v>377</v>
      </c>
      <c r="BE9" s="16">
        <v>5017950719</v>
      </c>
      <c r="BF9" s="14">
        <v>5260564020</v>
      </c>
      <c r="BG9" s="14">
        <v>242613301</v>
      </c>
      <c r="BH9" s="39">
        <v>0.95388080061377445</v>
      </c>
      <c r="BI9" s="14">
        <v>618435042</v>
      </c>
      <c r="BJ9" s="41">
        <v>46176197</v>
      </c>
      <c r="BK9" s="41"/>
      <c r="BL9" s="41"/>
      <c r="BM9" s="41"/>
      <c r="BN9" s="41"/>
      <c r="BO9" s="41"/>
      <c r="BP9" s="41"/>
      <c r="BQ9" s="41"/>
      <c r="BR9" s="41">
        <v>-4090833</v>
      </c>
      <c r="BS9" s="41"/>
      <c r="BT9" s="41"/>
      <c r="BU9" s="41"/>
      <c r="BV9" s="41"/>
      <c r="BW9" s="41"/>
      <c r="BX9" s="41"/>
      <c r="BY9" s="41">
        <v>-29275893</v>
      </c>
      <c r="BZ9" s="41"/>
      <c r="CA9" s="41"/>
      <c r="CB9" s="41"/>
      <c r="CC9" s="41">
        <v>37038388</v>
      </c>
      <c r="CD9" s="41"/>
      <c r="CE9" s="41"/>
      <c r="CF9" s="41">
        <v>139384787</v>
      </c>
      <c r="CG9" s="41">
        <f>242613301-141378823</f>
        <v>101234478</v>
      </c>
      <c r="CH9" s="41">
        <v>-760970</v>
      </c>
      <c r="CI9" s="41"/>
      <c r="CJ9" s="41"/>
      <c r="CK9" s="41"/>
      <c r="CL9" s="41"/>
      <c r="CM9" s="41">
        <v>19335564</v>
      </c>
      <c r="CN9" s="41"/>
      <c r="CO9" s="38"/>
    </row>
    <row r="10" spans="1:93" x14ac:dyDescent="0.35">
      <c r="A10" s="33" t="s">
        <v>927</v>
      </c>
      <c r="B10" s="38">
        <f t="shared" si="0"/>
        <v>2007</v>
      </c>
      <c r="C10" s="38">
        <v>2008</v>
      </c>
      <c r="D10" s="38" t="s">
        <v>397</v>
      </c>
      <c r="E10" s="39">
        <v>0.22189999999999999</v>
      </c>
      <c r="F10" s="39"/>
      <c r="G10" s="39"/>
      <c r="H10" s="43">
        <v>26384015</v>
      </c>
      <c r="I10" s="39">
        <v>3.7699999999999997E-2</v>
      </c>
      <c r="J10" s="38"/>
      <c r="K10" s="38"/>
      <c r="L10" s="43">
        <v>50688297</v>
      </c>
      <c r="M10" s="43">
        <v>86080473</v>
      </c>
      <c r="N10" s="39">
        <v>0.123</v>
      </c>
      <c r="O10" s="39"/>
      <c r="P10" s="39"/>
      <c r="Q10" s="39">
        <v>0.11700000000000001</v>
      </c>
      <c r="R10" s="39">
        <v>7.8E-2</v>
      </c>
      <c r="S10" s="38" t="s">
        <v>436</v>
      </c>
      <c r="T10" s="39"/>
      <c r="U10" s="39"/>
      <c r="V10" s="39">
        <v>0.03</v>
      </c>
      <c r="W10" s="38" t="s">
        <v>435</v>
      </c>
      <c r="X10" s="38"/>
      <c r="Y10" s="39"/>
      <c r="Z10" s="39"/>
      <c r="AA10" s="39"/>
      <c r="AB10" s="38" t="s">
        <v>435</v>
      </c>
      <c r="AC10" s="38" t="s">
        <v>435</v>
      </c>
      <c r="AD10" s="38"/>
      <c r="AE10" s="38" t="s">
        <v>435</v>
      </c>
      <c r="AF10" s="38" t="s">
        <v>435</v>
      </c>
      <c r="AG10" s="38" t="s">
        <v>435</v>
      </c>
      <c r="AH10" s="46" t="s">
        <v>377</v>
      </c>
      <c r="AI10" s="39">
        <v>0.05</v>
      </c>
      <c r="AJ10" s="39">
        <v>8.5000000000000006E-2</v>
      </c>
      <c r="AK10" s="39">
        <v>0.06</v>
      </c>
      <c r="AL10" s="46" t="s">
        <v>660</v>
      </c>
      <c r="AM10" s="38" t="s">
        <v>511</v>
      </c>
      <c r="AN10" s="38" t="s">
        <v>511</v>
      </c>
      <c r="AO10" s="38" t="s">
        <v>597</v>
      </c>
      <c r="AP10" s="38">
        <v>1983</v>
      </c>
      <c r="AQ10" s="38"/>
      <c r="AR10" s="38" t="s">
        <v>598</v>
      </c>
      <c r="AS10" s="38"/>
      <c r="AT10" s="38" t="s">
        <v>455</v>
      </c>
      <c r="AU10" s="44" t="s">
        <v>638</v>
      </c>
      <c r="AV10" s="38" t="s">
        <v>378</v>
      </c>
      <c r="AW10" s="39">
        <v>8.5000000000000006E-2</v>
      </c>
      <c r="AX10" s="38" t="s">
        <v>435</v>
      </c>
      <c r="AY10" s="39">
        <v>8.5000000000000006E-2</v>
      </c>
      <c r="AZ10" s="51" t="s">
        <v>456</v>
      </c>
      <c r="BA10" s="39"/>
      <c r="BB10" s="39"/>
      <c r="BC10" s="39">
        <f>678383/5529662776</f>
        <v>1.2268071806192907E-4</v>
      </c>
      <c r="BD10" s="46" t="s">
        <v>377</v>
      </c>
      <c r="BE10" s="16">
        <v>5198921940</v>
      </c>
      <c r="BF10" s="14">
        <v>5669346646</v>
      </c>
      <c r="BG10" s="14">
        <v>470424706</v>
      </c>
      <c r="BH10" s="39">
        <v>0.91702307161653718</v>
      </c>
      <c r="BI10" s="14">
        <v>648342219</v>
      </c>
      <c r="BJ10" s="41">
        <v>-93809595</v>
      </c>
      <c r="BK10" s="41"/>
      <c r="BL10" s="41"/>
      <c r="BM10" s="41"/>
      <c r="BN10" s="41"/>
      <c r="BO10" s="41"/>
      <c r="BP10" s="41"/>
      <c r="BQ10" s="41"/>
      <c r="BR10" s="41">
        <v>8126208</v>
      </c>
      <c r="BS10" s="41"/>
      <c r="BT10" s="41"/>
      <c r="BU10" s="41"/>
      <c r="BV10" s="41"/>
      <c r="BW10" s="41"/>
      <c r="BX10" s="41"/>
      <c r="BY10" s="41">
        <v>-45220100</v>
      </c>
      <c r="BZ10" s="41"/>
      <c r="CA10" s="41"/>
      <c r="CB10" s="41"/>
      <c r="CC10" s="41">
        <v>148110726</v>
      </c>
      <c r="CD10" s="41"/>
      <c r="CE10" s="41"/>
      <c r="CF10" s="41">
        <v>149097708</v>
      </c>
      <c r="CG10" s="41">
        <f>470424706-242613301</f>
        <v>227811405</v>
      </c>
      <c r="CH10" s="41">
        <v>-24849657</v>
      </c>
      <c r="CI10" s="41"/>
      <c r="CJ10" s="41"/>
      <c r="CK10" s="41"/>
      <c r="CL10" s="41">
        <v>183785405</v>
      </c>
      <c r="CM10" s="41">
        <v>27966130</v>
      </c>
      <c r="CN10" s="41"/>
      <c r="CO10" s="38"/>
    </row>
    <row r="11" spans="1:93" x14ac:dyDescent="0.35">
      <c r="A11" s="33" t="s">
        <v>927</v>
      </c>
      <c r="B11" s="38">
        <f t="shared" si="0"/>
        <v>2008</v>
      </c>
      <c r="C11" s="38">
        <v>2009</v>
      </c>
      <c r="D11" s="38" t="s">
        <v>398</v>
      </c>
      <c r="E11" s="39">
        <v>0.23069999999999999</v>
      </c>
      <c r="F11" s="39"/>
      <c r="G11" s="39"/>
      <c r="H11" s="43">
        <v>39055000</v>
      </c>
      <c r="I11" s="39">
        <v>5.2299999999999999E-2</v>
      </c>
      <c r="J11" s="38"/>
      <c r="K11" s="38"/>
      <c r="L11" s="43">
        <v>58259000</v>
      </c>
      <c r="M11" s="43">
        <v>100810000</v>
      </c>
      <c r="N11" s="39">
        <v>0.13500000000000001</v>
      </c>
      <c r="O11" s="39"/>
      <c r="P11" s="39"/>
      <c r="Q11" s="39">
        <v>0.129</v>
      </c>
      <c r="R11" s="39">
        <v>8.5999999999999993E-2</v>
      </c>
      <c r="S11" s="38" t="s">
        <v>436</v>
      </c>
      <c r="T11" s="39"/>
      <c r="U11" s="39"/>
      <c r="V11" s="39">
        <v>0.03</v>
      </c>
      <c r="W11" s="38" t="s">
        <v>584</v>
      </c>
      <c r="X11" s="46" t="s">
        <v>452</v>
      </c>
      <c r="Y11" s="39"/>
      <c r="Z11" s="39"/>
      <c r="AA11" s="39">
        <v>2.5000000000000001E-2</v>
      </c>
      <c r="AB11" s="38" t="s">
        <v>435</v>
      </c>
      <c r="AC11" s="38" t="s">
        <v>435</v>
      </c>
      <c r="AD11" s="38"/>
      <c r="AE11" s="38" t="s">
        <v>435</v>
      </c>
      <c r="AF11" s="38" t="s">
        <v>435</v>
      </c>
      <c r="AG11" s="38" t="s">
        <v>435</v>
      </c>
      <c r="AH11" s="46" t="s">
        <v>377</v>
      </c>
      <c r="AI11" s="39">
        <v>0.03</v>
      </c>
      <c r="AJ11" s="39" t="s">
        <v>458</v>
      </c>
      <c r="AK11" s="39">
        <v>4.4999999999999998E-2</v>
      </c>
      <c r="AL11" s="46" t="s">
        <v>655</v>
      </c>
      <c r="AM11" s="38" t="s">
        <v>605</v>
      </c>
      <c r="AN11" s="38" t="s">
        <v>504</v>
      </c>
      <c r="AO11" s="38" t="s">
        <v>597</v>
      </c>
      <c r="AP11" s="38">
        <v>1983</v>
      </c>
      <c r="AQ11" s="38"/>
      <c r="AR11" s="38" t="s">
        <v>598</v>
      </c>
      <c r="AS11" s="38"/>
      <c r="AT11" s="38" t="s">
        <v>455</v>
      </c>
      <c r="AU11" s="44" t="s">
        <v>636</v>
      </c>
      <c r="AV11" s="38" t="s">
        <v>378</v>
      </c>
      <c r="AW11" s="39" t="s">
        <v>458</v>
      </c>
      <c r="AX11" s="38" t="s">
        <v>435</v>
      </c>
      <c r="AY11" s="39" t="s">
        <v>458</v>
      </c>
      <c r="AZ11" s="38" t="s">
        <v>457</v>
      </c>
      <c r="BA11" s="39"/>
      <c r="BB11" s="39"/>
      <c r="BC11" s="39">
        <f>745000/5110823000</f>
        <v>1.4576908650524583E-4</v>
      </c>
      <c r="BD11" s="46" t="s">
        <v>377</v>
      </c>
      <c r="BE11" s="16">
        <v>5233015000</v>
      </c>
      <c r="BF11" s="14">
        <v>5918061000</v>
      </c>
      <c r="BG11" s="14">
        <v>685046000</v>
      </c>
      <c r="BH11" s="39">
        <v>0.88424485655014373</v>
      </c>
      <c r="BI11" s="14">
        <v>703701000</v>
      </c>
      <c r="BJ11" s="41">
        <v>249139000</v>
      </c>
      <c r="BK11" s="41"/>
      <c r="BL11" s="41"/>
      <c r="BM11" s="41"/>
      <c r="BN11" s="41"/>
      <c r="BO11" s="41"/>
      <c r="BP11" s="41"/>
      <c r="BQ11" s="41"/>
      <c r="BR11" s="41">
        <f>39323000+1899000</f>
        <v>41222000</v>
      </c>
      <c r="BS11" s="41"/>
      <c r="BT11" s="41"/>
      <c r="BU11" s="41"/>
      <c r="BV11" s="41"/>
      <c r="BW11" s="41"/>
      <c r="BX11" s="41"/>
      <c r="BY11" s="41">
        <v>-28253000</v>
      </c>
      <c r="BZ11" s="41"/>
      <c r="CA11" s="41"/>
      <c r="CB11" s="41"/>
      <c r="CC11" s="41">
        <v>79796000</v>
      </c>
      <c r="CD11" s="41"/>
      <c r="CE11" s="41"/>
      <c r="CF11" s="41">
        <v>156074000</v>
      </c>
      <c r="CG11" s="41">
        <f>(685046-470425)*1000</f>
        <v>214621000</v>
      </c>
      <c r="CH11" s="41">
        <v>28204000</v>
      </c>
      <c r="CI11" s="41"/>
      <c r="CJ11" s="41"/>
      <c r="CK11" s="41"/>
      <c r="CL11" s="41">
        <v>-47132000</v>
      </c>
      <c r="CM11" s="41">
        <v>40445000</v>
      </c>
      <c r="CN11" s="41"/>
      <c r="CO11" s="38"/>
    </row>
    <row r="12" spans="1:93" x14ac:dyDescent="0.35">
      <c r="A12" s="33" t="s">
        <v>927</v>
      </c>
      <c r="B12" s="38">
        <f t="shared" si="0"/>
        <v>2009</v>
      </c>
      <c r="C12" s="38">
        <v>2010</v>
      </c>
      <c r="D12" s="38" t="s">
        <v>398</v>
      </c>
      <c r="E12" s="39">
        <v>0.22070000000000001</v>
      </c>
      <c r="F12" s="39"/>
      <c r="G12" s="39"/>
      <c r="H12" s="43">
        <v>61298000</v>
      </c>
      <c r="I12" s="39">
        <v>7.7899999999999997E-2</v>
      </c>
      <c r="J12" s="38"/>
      <c r="K12" s="38"/>
      <c r="L12" s="43">
        <v>67701000</v>
      </c>
      <c r="M12" s="43">
        <v>110951000</v>
      </c>
      <c r="N12" s="39">
        <v>0.14099999999999999</v>
      </c>
      <c r="O12" s="39"/>
      <c r="P12" s="39"/>
      <c r="Q12" s="39">
        <v>0.14099999999999999</v>
      </c>
      <c r="R12" s="39">
        <v>9.4E-2</v>
      </c>
      <c r="S12" s="38" t="s">
        <v>436</v>
      </c>
      <c r="T12" s="39"/>
      <c r="U12" s="39"/>
      <c r="V12" s="39">
        <v>0.03</v>
      </c>
      <c r="W12" s="38" t="s">
        <v>205</v>
      </c>
      <c r="X12" s="38" t="s">
        <v>452</v>
      </c>
      <c r="Y12" s="39"/>
      <c r="Z12" s="39"/>
      <c r="AA12" s="39">
        <v>2.5000000000000001E-2</v>
      </c>
      <c r="AB12" s="38" t="s">
        <v>435</v>
      </c>
      <c r="AC12" s="38" t="s">
        <v>435</v>
      </c>
      <c r="AD12" s="38"/>
      <c r="AE12" s="38" t="s">
        <v>435</v>
      </c>
      <c r="AF12" s="38" t="s">
        <v>435</v>
      </c>
      <c r="AG12" s="38" t="s">
        <v>435</v>
      </c>
      <c r="AH12" s="46" t="s">
        <v>377</v>
      </c>
      <c r="AI12" s="39">
        <v>0.03</v>
      </c>
      <c r="AJ12" s="49" t="s">
        <v>458</v>
      </c>
      <c r="AK12" s="39">
        <v>4.4999999999999998E-2</v>
      </c>
      <c r="AL12" s="46" t="s">
        <v>655</v>
      </c>
      <c r="AM12" s="38" t="s">
        <v>605</v>
      </c>
      <c r="AN12" s="38" t="s">
        <v>504</v>
      </c>
      <c r="AO12" s="38" t="s">
        <v>597</v>
      </c>
      <c r="AP12" s="38">
        <v>1983</v>
      </c>
      <c r="AQ12" s="38"/>
      <c r="AR12" s="38" t="s">
        <v>598</v>
      </c>
      <c r="AS12" s="38"/>
      <c r="AT12" s="38" t="s">
        <v>455</v>
      </c>
      <c r="AU12" s="44" t="s">
        <v>636</v>
      </c>
      <c r="AV12" s="38" t="s">
        <v>378</v>
      </c>
      <c r="AW12" s="49" t="s">
        <v>458</v>
      </c>
      <c r="AX12" s="38" t="s">
        <v>435</v>
      </c>
      <c r="AY12" s="49" t="s">
        <v>458</v>
      </c>
      <c r="AZ12" s="38" t="s">
        <v>457</v>
      </c>
      <c r="BA12" s="39"/>
      <c r="BB12" s="39"/>
      <c r="BC12" s="39">
        <f>747000/4001046000</f>
        <v>1.8670117764204661E-4</v>
      </c>
      <c r="BD12" s="46" t="s">
        <v>377</v>
      </c>
      <c r="BE12" s="16">
        <v>5239855000</v>
      </c>
      <c r="BF12" s="14">
        <v>6296274000</v>
      </c>
      <c r="BG12" s="14">
        <v>1056419000</v>
      </c>
      <c r="BH12" s="39">
        <v>0.83221521172680857</v>
      </c>
      <c r="BI12" s="14">
        <v>733164000</v>
      </c>
      <c r="BJ12" s="47">
        <v>777619000</v>
      </c>
      <c r="BK12" s="41"/>
      <c r="BL12" s="41"/>
      <c r="BM12" s="41"/>
      <c r="BN12" s="41"/>
      <c r="BO12" s="41"/>
      <c r="BP12" s="41"/>
      <c r="BQ12" s="41"/>
      <c r="BR12" s="41">
        <v>10528000</v>
      </c>
      <c r="BS12" s="41"/>
      <c r="BT12" s="41"/>
      <c r="BU12" s="41"/>
      <c r="BV12" s="41"/>
      <c r="BW12" s="41"/>
      <c r="BX12" s="41"/>
      <c r="BY12" s="41">
        <v>-1499000</v>
      </c>
      <c r="BZ12" s="41"/>
      <c r="CA12" s="41"/>
      <c r="CB12" s="41"/>
      <c r="CC12" s="41">
        <v>10343000</v>
      </c>
      <c r="CD12" s="41"/>
      <c r="CE12" s="41"/>
      <c r="CF12" s="41">
        <v>173020000</v>
      </c>
      <c r="CG12" s="41">
        <f>(1056519-685046)*1000</f>
        <v>371473000</v>
      </c>
      <c r="CH12" s="41">
        <v>0</v>
      </c>
      <c r="CI12" s="41"/>
      <c r="CJ12" s="41"/>
      <c r="CK12" s="41"/>
      <c r="CL12" s="41">
        <v>-487778000</v>
      </c>
      <c r="CM12" s="41">
        <v>58389000</v>
      </c>
      <c r="CN12" s="41"/>
      <c r="CO12" s="38"/>
    </row>
    <row r="13" spans="1:93" x14ac:dyDescent="0.35">
      <c r="A13" s="33" t="s">
        <v>927</v>
      </c>
      <c r="B13" s="38">
        <f t="shared" si="0"/>
        <v>2010</v>
      </c>
      <c r="C13" s="38">
        <v>2011</v>
      </c>
      <c r="D13" s="38" t="s">
        <v>398</v>
      </c>
      <c r="E13" s="39">
        <v>0.19650000000000001</v>
      </c>
      <c r="F13" s="39"/>
      <c r="G13" s="39"/>
      <c r="H13" s="43">
        <v>45881000</v>
      </c>
      <c r="I13" s="39">
        <v>5.7700000000000001E-2</v>
      </c>
      <c r="J13" s="38"/>
      <c r="K13" s="38"/>
      <c r="L13" s="43">
        <v>71736000</v>
      </c>
      <c r="M13" s="43">
        <v>113312000</v>
      </c>
      <c r="N13" s="39">
        <v>0.14249999999999999</v>
      </c>
      <c r="O13" s="39"/>
      <c r="P13" s="39"/>
      <c r="Q13" s="39">
        <v>0.14099999999999999</v>
      </c>
      <c r="R13" s="39">
        <v>9.4E-2</v>
      </c>
      <c r="S13" s="38" t="s">
        <v>436</v>
      </c>
      <c r="T13" s="39"/>
      <c r="U13" s="39"/>
      <c r="V13" s="39">
        <v>0.03</v>
      </c>
      <c r="W13" s="38" t="s">
        <v>205</v>
      </c>
      <c r="X13" s="38" t="s">
        <v>452</v>
      </c>
      <c r="Y13" s="39">
        <v>0.01</v>
      </c>
      <c r="Z13" s="39"/>
      <c r="AA13" s="39">
        <v>2.5000000000000001E-2</v>
      </c>
      <c r="AB13" s="38" t="s">
        <v>435</v>
      </c>
      <c r="AC13" s="38" t="s">
        <v>435</v>
      </c>
      <c r="AD13" s="38"/>
      <c r="AE13" s="38" t="s">
        <v>435</v>
      </c>
      <c r="AF13" s="38" t="s">
        <v>435</v>
      </c>
      <c r="AG13" s="38" t="s">
        <v>435</v>
      </c>
      <c r="AH13" s="46" t="s">
        <v>377</v>
      </c>
      <c r="AI13" s="39">
        <v>0.03</v>
      </c>
      <c r="AJ13" s="39" t="s">
        <v>459</v>
      </c>
      <c r="AK13" s="39">
        <v>4.4999999999999998E-2</v>
      </c>
      <c r="AL13" s="46" t="s">
        <v>655</v>
      </c>
      <c r="AM13" s="38" t="s">
        <v>606</v>
      </c>
      <c r="AN13" s="38" t="s">
        <v>505</v>
      </c>
      <c r="AO13" s="38" t="s">
        <v>597</v>
      </c>
      <c r="AP13" s="38">
        <v>1983</v>
      </c>
      <c r="AQ13" s="38"/>
      <c r="AR13" s="38" t="s">
        <v>598</v>
      </c>
      <c r="AS13" s="38"/>
      <c r="AT13" s="38" t="s">
        <v>455</v>
      </c>
      <c r="AU13" s="44" t="s">
        <v>636</v>
      </c>
      <c r="AV13" s="38" t="s">
        <v>378</v>
      </c>
      <c r="AW13" s="39" t="s">
        <v>459</v>
      </c>
      <c r="AX13" s="38" t="s">
        <v>435</v>
      </c>
      <c r="AY13" s="39" t="s">
        <v>459</v>
      </c>
      <c r="AZ13" s="38" t="s">
        <v>457</v>
      </c>
      <c r="BA13" s="39"/>
      <c r="BB13" s="39"/>
      <c r="BC13" s="39">
        <f>753000/4453737000</f>
        <v>1.6907150107875701E-4</v>
      </c>
      <c r="BD13" s="38" t="s">
        <v>435</v>
      </c>
      <c r="BE13" s="16">
        <v>5188339000</v>
      </c>
      <c r="BF13" s="14">
        <v>5963672000</v>
      </c>
      <c r="BG13" s="14">
        <v>775333000</v>
      </c>
      <c r="BH13" s="39">
        <v>0.8699906701777026</v>
      </c>
      <c r="BI13" s="14">
        <v>740101000</v>
      </c>
      <c r="BJ13" s="47">
        <v>341851000</v>
      </c>
      <c r="BK13" s="41"/>
      <c r="BL13" s="41"/>
      <c r="BM13" s="41"/>
      <c r="BN13" s="41"/>
      <c r="BO13" s="41"/>
      <c r="BP13" s="41"/>
      <c r="BQ13" s="41"/>
      <c r="BR13" s="41">
        <v>24019000</v>
      </c>
      <c r="BS13" s="41"/>
      <c r="BT13" s="41"/>
      <c r="BU13" s="41"/>
      <c r="BV13" s="41"/>
      <c r="BW13" s="41"/>
      <c r="BX13" s="41"/>
      <c r="BY13" s="41">
        <v>-96316000</v>
      </c>
      <c r="BZ13" s="41"/>
      <c r="CA13" s="41"/>
      <c r="CB13" s="41"/>
      <c r="CC13" s="41">
        <v>11201000</v>
      </c>
      <c r="CD13" s="41"/>
      <c r="CE13" s="41"/>
      <c r="CF13" s="41">
        <v>174456000</v>
      </c>
      <c r="CG13" s="41">
        <f>(775333-1056419)*1000</f>
        <v>-281086000</v>
      </c>
      <c r="CH13" s="41">
        <v>-624704000</v>
      </c>
      <c r="CI13" s="41"/>
      <c r="CJ13" s="41"/>
      <c r="CK13" s="41"/>
      <c r="CL13" s="41">
        <v>0</v>
      </c>
      <c r="CM13" s="41">
        <v>89611000</v>
      </c>
      <c r="CN13" s="41"/>
      <c r="CO13" s="38"/>
    </row>
    <row r="14" spans="1:93" x14ac:dyDescent="0.35">
      <c r="A14" s="33" t="s">
        <v>927</v>
      </c>
      <c r="B14" s="38">
        <f t="shared" si="0"/>
        <v>2011</v>
      </c>
      <c r="C14" s="38">
        <v>2012</v>
      </c>
      <c r="D14" s="38" t="s">
        <v>398</v>
      </c>
      <c r="E14" s="39">
        <v>0.19769999999999999</v>
      </c>
      <c r="F14" s="39"/>
      <c r="G14" s="39"/>
      <c r="H14" s="43">
        <v>70985000</v>
      </c>
      <c r="I14" s="39">
        <v>8.9099999999999999E-2</v>
      </c>
      <c r="J14" s="38"/>
      <c r="K14" s="38"/>
      <c r="L14" s="43">
        <v>73702000</v>
      </c>
      <c r="M14" s="43">
        <v>114723000</v>
      </c>
      <c r="N14" s="39">
        <v>0.14399999999999999</v>
      </c>
      <c r="O14" s="39"/>
      <c r="P14" s="39"/>
      <c r="Q14" s="39">
        <v>0.14399999999999999</v>
      </c>
      <c r="R14" s="39">
        <v>9.6000000000000002E-2</v>
      </c>
      <c r="S14" s="38" t="s">
        <v>436</v>
      </c>
      <c r="T14" s="39"/>
      <c r="U14" s="39"/>
      <c r="V14" s="39">
        <v>0.03</v>
      </c>
      <c r="W14" s="38" t="s">
        <v>584</v>
      </c>
      <c r="X14" s="38" t="s">
        <v>452</v>
      </c>
      <c r="Y14" s="39">
        <v>0.01</v>
      </c>
      <c r="Z14" s="39"/>
      <c r="AA14" s="39">
        <v>2.5000000000000001E-2</v>
      </c>
      <c r="AB14" s="38" t="s">
        <v>435</v>
      </c>
      <c r="AC14" s="38" t="s">
        <v>435</v>
      </c>
      <c r="AD14" s="38"/>
      <c r="AE14" s="38" t="s">
        <v>435</v>
      </c>
      <c r="AF14" s="38" t="s">
        <v>435</v>
      </c>
      <c r="AG14" s="38" t="s">
        <v>435</v>
      </c>
      <c r="AH14" s="46" t="s">
        <v>377</v>
      </c>
      <c r="AI14" s="39">
        <v>0.03</v>
      </c>
      <c r="AJ14" s="39" t="s">
        <v>459</v>
      </c>
      <c r="AK14" s="39">
        <v>3.7499999999999999E-2</v>
      </c>
      <c r="AL14" s="46" t="s">
        <v>651</v>
      </c>
      <c r="AM14" s="38" t="s">
        <v>501</v>
      </c>
      <c r="AN14" s="38" t="s">
        <v>506</v>
      </c>
      <c r="AO14" s="38" t="s">
        <v>599</v>
      </c>
      <c r="AP14" s="38">
        <v>2000</v>
      </c>
      <c r="AQ14" s="38"/>
      <c r="AR14" s="38"/>
      <c r="AS14" s="38"/>
      <c r="AT14" s="38" t="s">
        <v>455</v>
      </c>
      <c r="AU14" s="44" t="s">
        <v>636</v>
      </c>
      <c r="AV14" s="38" t="s">
        <v>378</v>
      </c>
      <c r="AW14" s="39" t="s">
        <v>459</v>
      </c>
      <c r="AX14" s="38" t="s">
        <v>435</v>
      </c>
      <c r="AY14" s="39" t="s">
        <v>459</v>
      </c>
      <c r="AZ14" s="38" t="s">
        <v>457</v>
      </c>
      <c r="BA14" s="39"/>
      <c r="BB14" s="39"/>
      <c r="BC14" s="39">
        <f>762000/5317032000</f>
        <v>1.4331303629543701E-4</v>
      </c>
      <c r="BD14" s="38" t="s">
        <v>435</v>
      </c>
      <c r="BE14" s="16">
        <v>5274602000</v>
      </c>
      <c r="BF14" s="14">
        <v>6363546000</v>
      </c>
      <c r="BG14" s="14">
        <v>1088944000</v>
      </c>
      <c r="BH14" s="39">
        <v>0.82887779863616917</v>
      </c>
      <c r="BI14" s="14">
        <v>775806000</v>
      </c>
      <c r="BJ14" s="47">
        <v>186982000</v>
      </c>
      <c r="BK14" s="41"/>
      <c r="BL14" s="41"/>
      <c r="BM14" s="41"/>
      <c r="BN14" s="41"/>
      <c r="BO14" s="41"/>
      <c r="BP14" s="41"/>
      <c r="BQ14" s="41"/>
      <c r="BR14" s="41">
        <v>16038000</v>
      </c>
      <c r="BS14" s="41"/>
      <c r="BT14" s="41"/>
      <c r="BU14" s="41"/>
      <c r="BV14" s="41"/>
      <c r="BW14" s="41"/>
      <c r="BX14" s="41"/>
      <c r="BY14" s="41">
        <v>-67490000</v>
      </c>
      <c r="BZ14" s="41"/>
      <c r="CA14" s="41"/>
      <c r="CB14" s="41"/>
      <c r="CC14" s="41">
        <v>-8804000</v>
      </c>
      <c r="CD14" s="41"/>
      <c r="CE14" s="41"/>
      <c r="CF14" s="41">
        <v>157006000</v>
      </c>
      <c r="CG14" s="41">
        <f>(1088944-775333)*1000</f>
        <v>313611000</v>
      </c>
      <c r="CH14" s="41">
        <v>0</v>
      </c>
      <c r="CI14" s="41"/>
      <c r="CJ14" s="41"/>
      <c r="CK14" s="41"/>
      <c r="CL14" s="41">
        <v>148399000</v>
      </c>
      <c r="CM14" s="41">
        <v>64786000</v>
      </c>
      <c r="CN14" s="41"/>
      <c r="CO14" s="42"/>
    </row>
    <row r="15" spans="1:93" x14ac:dyDescent="0.35">
      <c r="A15" s="33" t="s">
        <v>927</v>
      </c>
      <c r="B15" s="38">
        <f t="shared" si="0"/>
        <v>2012</v>
      </c>
      <c r="C15" s="38">
        <v>2013</v>
      </c>
      <c r="D15" s="38" t="s">
        <v>396</v>
      </c>
      <c r="E15" s="39">
        <v>0.2056</v>
      </c>
      <c r="F15" s="39"/>
      <c r="G15" s="39"/>
      <c r="H15" s="43">
        <v>102512000</v>
      </c>
      <c r="I15" s="39">
        <v>0.127</v>
      </c>
      <c r="J15" s="38"/>
      <c r="K15" s="38"/>
      <c r="L15" s="43">
        <v>76264000</v>
      </c>
      <c r="M15" s="43">
        <v>116234000</v>
      </c>
      <c r="N15" s="39">
        <v>0.14399999999999999</v>
      </c>
      <c r="O15" s="39"/>
      <c r="P15" s="39"/>
      <c r="Q15" s="39">
        <v>0.14399999999999999</v>
      </c>
      <c r="R15" s="39">
        <v>9.6000000000000002E-2</v>
      </c>
      <c r="S15" s="38" t="s">
        <v>436</v>
      </c>
      <c r="T15" s="39"/>
      <c r="U15" s="39"/>
      <c r="V15" s="39">
        <v>0.03</v>
      </c>
      <c r="W15" s="38" t="s">
        <v>584</v>
      </c>
      <c r="X15" s="38" t="s">
        <v>452</v>
      </c>
      <c r="Y15" s="39"/>
      <c r="Z15" s="39"/>
      <c r="AA15" s="39">
        <v>2.5000000000000001E-2</v>
      </c>
      <c r="AB15" s="38" t="s">
        <v>435</v>
      </c>
      <c r="AC15" s="38" t="s">
        <v>435</v>
      </c>
      <c r="AD15" s="38"/>
      <c r="AE15" s="38" t="s">
        <v>435</v>
      </c>
      <c r="AF15" s="38" t="s">
        <v>435</v>
      </c>
      <c r="AG15" s="38" t="s">
        <v>435</v>
      </c>
      <c r="AH15" s="46" t="s">
        <v>377</v>
      </c>
      <c r="AI15" s="39">
        <v>0.03</v>
      </c>
      <c r="AJ15" s="49" t="s">
        <v>641</v>
      </c>
      <c r="AK15" s="39">
        <v>3.7499999999999999E-2</v>
      </c>
      <c r="AL15" s="46" t="s">
        <v>651</v>
      </c>
      <c r="AM15" s="38" t="s">
        <v>507</v>
      </c>
      <c r="AN15" s="38" t="s">
        <v>502</v>
      </c>
      <c r="AO15" s="38" t="s">
        <v>599</v>
      </c>
      <c r="AP15" s="38">
        <v>2000</v>
      </c>
      <c r="AQ15" s="38"/>
      <c r="AR15" s="38"/>
      <c r="AS15" s="38"/>
      <c r="AT15" s="38" t="s">
        <v>455</v>
      </c>
      <c r="AU15" s="44" t="s">
        <v>636</v>
      </c>
      <c r="AV15" s="38" t="s">
        <v>378</v>
      </c>
      <c r="AW15" s="49" t="s">
        <v>641</v>
      </c>
      <c r="AX15" s="38" t="s">
        <v>435</v>
      </c>
      <c r="AY15" s="49" t="s">
        <v>641</v>
      </c>
      <c r="AZ15" s="38" t="s">
        <v>457</v>
      </c>
      <c r="BA15" s="39">
        <v>4.2999999999999997E-2</v>
      </c>
      <c r="BB15" s="39">
        <v>2.4E-2</v>
      </c>
      <c r="BC15" s="39">
        <f>855000/5772047000</f>
        <v>1.4812769196092824E-4</v>
      </c>
      <c r="BD15" s="38" t="s">
        <v>435</v>
      </c>
      <c r="BE15" s="16">
        <v>5797868000</v>
      </c>
      <c r="BF15" s="14">
        <v>7403295000</v>
      </c>
      <c r="BG15" s="14">
        <v>1605427000</v>
      </c>
      <c r="BH15" s="39">
        <v>0.78314696361552527</v>
      </c>
      <c r="BI15" s="14">
        <v>794417000</v>
      </c>
      <c r="BJ15" s="47">
        <v>234741000</v>
      </c>
      <c r="BK15" s="41">
        <v>1075000</v>
      </c>
      <c r="BL15" s="41"/>
      <c r="BM15" s="41"/>
      <c r="BN15" s="41">
        <v>-4584000</v>
      </c>
      <c r="BO15" s="41"/>
      <c r="BP15" s="41"/>
      <c r="BQ15" s="41"/>
      <c r="BR15" s="41">
        <f>12792000</f>
        <v>12792000</v>
      </c>
      <c r="BS15" s="41"/>
      <c r="BT15" s="41"/>
      <c r="BU15" s="41"/>
      <c r="BV15" s="41"/>
      <c r="BW15" s="41">
        <v>1842000</v>
      </c>
      <c r="BX15" s="41">
        <v>-5822000</v>
      </c>
      <c r="BY15" s="41">
        <v>63598000</v>
      </c>
      <c r="BZ15" s="41"/>
      <c r="CA15" s="41"/>
      <c r="CB15" s="41"/>
      <c r="CC15" s="45">
        <f>68661000+104699000+1190000</f>
        <v>174550000</v>
      </c>
      <c r="CD15" s="41"/>
      <c r="CE15" s="41"/>
      <c r="CF15" s="41">
        <v>158345000</v>
      </c>
      <c r="CG15" s="41">
        <f>(1605427-1088944)*1000</f>
        <v>516483000</v>
      </c>
      <c r="CH15" s="41"/>
      <c r="CI15" s="41"/>
      <c r="CJ15" s="41"/>
      <c r="CK15" s="41"/>
      <c r="CL15" s="41">
        <v>106794000</v>
      </c>
      <c r="CM15" s="41">
        <v>91180000</v>
      </c>
      <c r="CN15" s="41"/>
      <c r="CO15" s="42"/>
    </row>
    <row r="16" spans="1:93" x14ac:dyDescent="0.35">
      <c r="A16" s="33" t="s">
        <v>927</v>
      </c>
      <c r="B16" s="38">
        <f t="shared" si="0"/>
        <v>2013</v>
      </c>
      <c r="C16" s="38">
        <v>2014</v>
      </c>
      <c r="D16" s="38" t="s">
        <v>396</v>
      </c>
      <c r="E16" s="39">
        <v>0.189</v>
      </c>
      <c r="F16" s="39"/>
      <c r="G16" s="39"/>
      <c r="H16" s="43">
        <v>89598000</v>
      </c>
      <c r="I16" s="39">
        <v>0.109</v>
      </c>
      <c r="J16" s="38"/>
      <c r="K16" s="38"/>
      <c r="L16" s="43">
        <v>76434000</v>
      </c>
      <c r="M16" s="43">
        <v>122067000</v>
      </c>
      <c r="N16" s="39">
        <v>0.14849999999999999</v>
      </c>
      <c r="O16" s="39"/>
      <c r="P16" s="39"/>
      <c r="Q16" s="39">
        <v>0.14399999999999999</v>
      </c>
      <c r="R16" s="39">
        <v>9.6000000000000002E-2</v>
      </c>
      <c r="S16" s="38" t="s">
        <v>436</v>
      </c>
      <c r="T16" s="39"/>
      <c r="U16" s="39"/>
      <c r="V16" s="39">
        <v>0.03</v>
      </c>
      <c r="W16" s="38" t="s">
        <v>584</v>
      </c>
      <c r="X16" s="38" t="s">
        <v>452</v>
      </c>
      <c r="Y16" s="39">
        <v>0.01</v>
      </c>
      <c r="Z16" s="39"/>
      <c r="AA16" s="39">
        <v>2.5000000000000001E-2</v>
      </c>
      <c r="AB16" s="38" t="s">
        <v>435</v>
      </c>
      <c r="AC16" s="38" t="s">
        <v>435</v>
      </c>
      <c r="AD16" s="38"/>
      <c r="AE16" s="38" t="s">
        <v>435</v>
      </c>
      <c r="AF16" s="38" t="s">
        <v>435</v>
      </c>
      <c r="AG16" s="38" t="s">
        <v>435</v>
      </c>
      <c r="AH16" s="46" t="s">
        <v>377</v>
      </c>
      <c r="AI16" s="39">
        <v>0.03</v>
      </c>
      <c r="AJ16" s="39" t="s">
        <v>460</v>
      </c>
      <c r="AK16" s="39">
        <v>3.7499999999999999E-2</v>
      </c>
      <c r="AL16" s="46" t="s">
        <v>651</v>
      </c>
      <c r="AM16" s="38" t="s">
        <v>507</v>
      </c>
      <c r="AN16" s="38" t="s">
        <v>502</v>
      </c>
      <c r="AO16" s="38" t="s">
        <v>599</v>
      </c>
      <c r="AP16" s="38">
        <v>2000</v>
      </c>
      <c r="AQ16" s="38" t="s">
        <v>600</v>
      </c>
      <c r="AR16" s="38"/>
      <c r="AS16" s="38"/>
      <c r="AT16" s="38" t="s">
        <v>455</v>
      </c>
      <c r="AU16" s="44" t="s">
        <v>636</v>
      </c>
      <c r="AV16" s="38" t="s">
        <v>378</v>
      </c>
      <c r="AW16" s="39" t="s">
        <v>460</v>
      </c>
      <c r="AX16" s="38" t="s">
        <v>435</v>
      </c>
      <c r="AY16" s="39" t="s">
        <v>460</v>
      </c>
      <c r="AZ16" s="38" t="s">
        <v>457</v>
      </c>
      <c r="BA16" s="39">
        <v>6.5000000000000002E-2</v>
      </c>
      <c r="BB16" s="39">
        <v>0.14299999999999999</v>
      </c>
      <c r="BC16" s="39">
        <f>755000/6346741000</f>
        <v>1.1895869076743481E-4</v>
      </c>
      <c r="BD16" s="38" t="s">
        <v>435</v>
      </c>
      <c r="BE16" s="16">
        <v>5932945000</v>
      </c>
      <c r="BF16" s="14">
        <v>7304032000</v>
      </c>
      <c r="BG16" s="14">
        <v>1371087000</v>
      </c>
      <c r="BH16" s="39">
        <v>0.81228354421229265</v>
      </c>
      <c r="BI16" s="14">
        <v>796188000</v>
      </c>
      <c r="BJ16" s="47">
        <f>88183000</f>
        <v>88183000</v>
      </c>
      <c r="BK16" s="41">
        <v>-7928000</v>
      </c>
      <c r="BL16" s="41"/>
      <c r="BM16" s="41"/>
      <c r="BN16" s="41">
        <v>-2037000</v>
      </c>
      <c r="BO16" s="41"/>
      <c r="BP16" s="41"/>
      <c r="BQ16" s="41"/>
      <c r="BR16" s="41">
        <f>6518000</f>
        <v>6518000</v>
      </c>
      <c r="BS16" s="41"/>
      <c r="BT16" s="41"/>
      <c r="BU16" s="41"/>
      <c r="BV16" s="41"/>
      <c r="BW16" s="41">
        <v>808000</v>
      </c>
      <c r="BX16" s="41">
        <f>2737000</f>
        <v>2737000</v>
      </c>
      <c r="BY16" s="41">
        <f>-67411000</f>
        <v>-67411000</v>
      </c>
      <c r="BZ16" s="41"/>
      <c r="CA16" s="41"/>
      <c r="CB16" s="41"/>
      <c r="CC16" s="41">
        <v>18106000</v>
      </c>
      <c r="CD16" s="41"/>
      <c r="CE16" s="41"/>
      <c r="CF16" s="41">
        <f>166710000</f>
        <v>166710000</v>
      </c>
      <c r="CG16" s="41">
        <f>(1371087-1605427)*1000</f>
        <v>-234340000</v>
      </c>
      <c r="CH16" s="41">
        <v>-354561000</v>
      </c>
      <c r="CI16" s="41"/>
      <c r="CJ16" s="41"/>
      <c r="CK16" s="41"/>
      <c r="CL16" s="41">
        <v>0</v>
      </c>
      <c r="CM16" s="41">
        <f>153176000</f>
        <v>153176000</v>
      </c>
      <c r="CN16" s="41"/>
      <c r="CO16" s="38"/>
    </row>
    <row r="17" spans="1:93" x14ac:dyDescent="0.35">
      <c r="A17" s="33" t="s">
        <v>927</v>
      </c>
      <c r="B17" s="38">
        <f t="shared" si="0"/>
        <v>2014</v>
      </c>
      <c r="C17" s="38">
        <v>2015</v>
      </c>
      <c r="D17" s="38" t="s">
        <v>396</v>
      </c>
      <c r="E17" s="39">
        <v>0.2114</v>
      </c>
      <c r="F17" s="39"/>
      <c r="G17" s="39"/>
      <c r="H17" s="43">
        <v>104584000</v>
      </c>
      <c r="I17" s="39">
        <v>0.12609999999999999</v>
      </c>
      <c r="J17" s="38"/>
      <c r="K17" s="38"/>
      <c r="L17" s="43">
        <v>81213000</v>
      </c>
      <c r="M17" s="43">
        <v>130626000</v>
      </c>
      <c r="N17" s="39">
        <v>0.1575</v>
      </c>
      <c r="O17" s="39"/>
      <c r="P17" s="39"/>
      <c r="Q17" s="39">
        <v>0.153</v>
      </c>
      <c r="R17" s="39">
        <v>0.10199999999999999</v>
      </c>
      <c r="S17" s="38" t="s">
        <v>436</v>
      </c>
      <c r="T17" s="39"/>
      <c r="U17" s="39"/>
      <c r="V17" s="39">
        <v>0.03</v>
      </c>
      <c r="W17" s="38" t="s">
        <v>584</v>
      </c>
      <c r="X17" s="38" t="s">
        <v>452</v>
      </c>
      <c r="Y17" s="39">
        <v>0.01</v>
      </c>
      <c r="Z17" s="39"/>
      <c r="AA17" s="39">
        <v>2.5000000000000001E-2</v>
      </c>
      <c r="AB17" s="38" t="s">
        <v>435</v>
      </c>
      <c r="AC17" s="38" t="s">
        <v>435</v>
      </c>
      <c r="AD17" s="38"/>
      <c r="AE17" s="38" t="s">
        <v>435</v>
      </c>
      <c r="AF17" s="38" t="s">
        <v>435</v>
      </c>
      <c r="AG17" s="38" t="s">
        <v>435</v>
      </c>
      <c r="AH17" s="46" t="s">
        <v>377</v>
      </c>
      <c r="AI17" s="39">
        <v>2.7400000000000001E-2</v>
      </c>
      <c r="AJ17" s="39">
        <v>0.08</v>
      </c>
      <c r="AK17" s="39">
        <v>3.7499999999999999E-2</v>
      </c>
      <c r="AL17" s="46" t="s">
        <v>651</v>
      </c>
      <c r="AM17" s="38" t="s">
        <v>508</v>
      </c>
      <c r="AN17" s="38" t="s">
        <v>507</v>
      </c>
      <c r="AO17" s="38" t="s">
        <v>599</v>
      </c>
      <c r="AP17" s="38">
        <v>2000</v>
      </c>
      <c r="AQ17" s="38" t="s">
        <v>600</v>
      </c>
      <c r="AR17" s="38"/>
      <c r="AS17" s="38"/>
      <c r="AT17" s="38" t="s">
        <v>455</v>
      </c>
      <c r="AU17" s="44" t="s">
        <v>636</v>
      </c>
      <c r="AV17" s="38" t="s">
        <v>378</v>
      </c>
      <c r="AW17" s="39">
        <v>0.08</v>
      </c>
      <c r="AX17" s="38" t="s">
        <v>435</v>
      </c>
      <c r="AY17" s="39">
        <v>0.08</v>
      </c>
      <c r="AZ17" s="38" t="s">
        <v>457</v>
      </c>
      <c r="BA17" s="39">
        <v>0.14199999999999999</v>
      </c>
      <c r="BB17" s="39">
        <v>0.186</v>
      </c>
      <c r="BC17" s="39">
        <f>798000/7273100000</f>
        <v>1.097193768819348E-4</v>
      </c>
      <c r="BD17" s="38" t="s">
        <v>435</v>
      </c>
      <c r="BE17" s="16">
        <v>6525019000</v>
      </c>
      <c r="BF17" s="14">
        <v>8151328000</v>
      </c>
      <c r="BG17" s="14">
        <v>1626309000</v>
      </c>
      <c r="BH17" s="39">
        <v>0.80048539330033097</v>
      </c>
      <c r="BI17" s="14">
        <v>820333000</v>
      </c>
      <c r="BJ17" s="47">
        <v>-358768000</v>
      </c>
      <c r="BK17" s="41">
        <v>22289000</v>
      </c>
      <c r="BL17" s="41"/>
      <c r="BM17" s="41"/>
      <c r="BN17" s="41">
        <v>-4775000</v>
      </c>
      <c r="BO17" s="41"/>
      <c r="BP17" s="41"/>
      <c r="BQ17" s="41"/>
      <c r="BR17" s="41">
        <f>2828000</f>
        <v>2828000</v>
      </c>
      <c r="BS17" s="41"/>
      <c r="BT17" s="41"/>
      <c r="BU17" s="41"/>
      <c r="BV17" s="41"/>
      <c r="BW17" s="41">
        <v>-435000</v>
      </c>
      <c r="BX17" s="41">
        <v>-4707000</v>
      </c>
      <c r="BY17" s="41">
        <v>-52445000</v>
      </c>
      <c r="BZ17" s="41"/>
      <c r="CA17" s="41"/>
      <c r="CB17" s="41"/>
      <c r="CC17" s="41">
        <v>30021000</v>
      </c>
      <c r="CD17" s="41"/>
      <c r="CE17" s="41"/>
      <c r="CF17" s="41">
        <f>156156000</f>
        <v>156156000</v>
      </c>
      <c r="CG17" s="41">
        <f>(1626309-1371087)*1000</f>
        <v>255222000</v>
      </c>
      <c r="CH17" s="41">
        <v>0</v>
      </c>
      <c r="CI17" s="41"/>
      <c r="CJ17" s="41"/>
      <c r="CK17" s="41"/>
      <c r="CL17" s="41">
        <v>613737000</v>
      </c>
      <c r="CM17" s="41">
        <v>134208000</v>
      </c>
      <c r="CN17" s="41"/>
      <c r="CO17" s="42"/>
    </row>
    <row r="18" spans="1:93" x14ac:dyDescent="0.35">
      <c r="A18" s="33" t="s">
        <v>927</v>
      </c>
      <c r="B18" s="38">
        <f t="shared" si="0"/>
        <v>2015</v>
      </c>
      <c r="C18" s="38">
        <v>2016</v>
      </c>
      <c r="D18" s="38" t="s">
        <v>396</v>
      </c>
      <c r="E18" s="39">
        <v>0.21940000000000001</v>
      </c>
      <c r="F18" s="39"/>
      <c r="G18" s="39"/>
      <c r="H18" s="43">
        <v>89814000</v>
      </c>
      <c r="I18" s="39">
        <v>0.10249999999999999</v>
      </c>
      <c r="J18" s="38"/>
      <c r="K18" s="38"/>
      <c r="L18" s="43">
        <v>88733000</v>
      </c>
      <c r="M18" s="43">
        <v>141950000</v>
      </c>
      <c r="N18" s="39">
        <v>0.16200000000000001</v>
      </c>
      <c r="O18" s="39"/>
      <c r="P18" s="39"/>
      <c r="Q18" s="39">
        <v>0.16200000000000001</v>
      </c>
      <c r="R18" s="39">
        <v>0.108</v>
      </c>
      <c r="S18" s="38" t="s">
        <v>436</v>
      </c>
      <c r="T18" s="39"/>
      <c r="U18" s="39"/>
      <c r="V18" s="39">
        <v>0.03</v>
      </c>
      <c r="W18" s="38" t="s">
        <v>584</v>
      </c>
      <c r="X18" s="38" t="s">
        <v>452</v>
      </c>
      <c r="Y18" s="39">
        <v>0.01</v>
      </c>
      <c r="Z18" s="39"/>
      <c r="AA18" s="39">
        <v>2.5000000000000001E-2</v>
      </c>
      <c r="AB18" s="38" t="s">
        <v>435</v>
      </c>
      <c r="AC18" s="38" t="s">
        <v>435</v>
      </c>
      <c r="AD18" s="38"/>
      <c r="AE18" s="38" t="s">
        <v>435</v>
      </c>
      <c r="AF18" s="38" t="s">
        <v>435</v>
      </c>
      <c r="AG18" s="38" t="s">
        <v>435</v>
      </c>
      <c r="AH18" s="46" t="s">
        <v>377</v>
      </c>
      <c r="AI18" s="39">
        <v>2.75E-2</v>
      </c>
      <c r="AJ18" s="39">
        <v>0.08</v>
      </c>
      <c r="AK18" s="39">
        <v>3.5000000000000003E-2</v>
      </c>
      <c r="AL18" s="46" t="s">
        <v>648</v>
      </c>
      <c r="AM18" s="38" t="s">
        <v>502</v>
      </c>
      <c r="AN18" s="38" t="s">
        <v>509</v>
      </c>
      <c r="AO18" s="38" t="s">
        <v>599</v>
      </c>
      <c r="AP18" s="38">
        <v>2000</v>
      </c>
      <c r="AQ18" s="38" t="s">
        <v>600</v>
      </c>
      <c r="AR18" s="38"/>
      <c r="AS18" s="38"/>
      <c r="AT18" s="38" t="s">
        <v>455</v>
      </c>
      <c r="AU18" s="44" t="s">
        <v>636</v>
      </c>
      <c r="AV18" s="38" t="s">
        <v>378</v>
      </c>
      <c r="AW18" s="39">
        <v>0.08</v>
      </c>
      <c r="AX18" s="38" t="s">
        <v>435</v>
      </c>
      <c r="AY18" s="39">
        <v>0.08</v>
      </c>
      <c r="AZ18" s="38" t="s">
        <v>457</v>
      </c>
      <c r="BA18" s="39">
        <v>0.124</v>
      </c>
      <c r="BB18" s="39">
        <v>4.3999999999999997E-2</v>
      </c>
      <c r="BC18" s="39">
        <f>803000/7348704000</f>
        <v>1.0927096805096518E-4</v>
      </c>
      <c r="BD18" s="38" t="s">
        <v>435</v>
      </c>
      <c r="BE18" s="16">
        <v>7076271000</v>
      </c>
      <c r="BF18" s="14">
        <v>8460477000</v>
      </c>
      <c r="BG18" s="14">
        <v>1384206000</v>
      </c>
      <c r="BH18" s="39">
        <v>0.83639149423844539</v>
      </c>
      <c r="BI18" s="14">
        <v>845076000</v>
      </c>
      <c r="BJ18" s="47">
        <v>-280133000</v>
      </c>
      <c r="BK18" s="41">
        <v>-7735000</v>
      </c>
      <c r="BL18" s="41"/>
      <c r="BM18" s="41"/>
      <c r="BN18" s="41">
        <v>-3471000</v>
      </c>
      <c r="BO18" s="41"/>
      <c r="BP18" s="41"/>
      <c r="BQ18" s="41"/>
      <c r="BR18" s="41">
        <v>13700000</v>
      </c>
      <c r="BS18" s="41"/>
      <c r="BT18" s="41"/>
      <c r="BU18" s="41"/>
      <c r="BV18" s="41"/>
      <c r="BW18" s="41">
        <v>-860000</v>
      </c>
      <c r="BX18" s="41">
        <v>-3335000</v>
      </c>
      <c r="BY18" s="41">
        <v>-26800000</v>
      </c>
      <c r="BZ18" s="41"/>
      <c r="CA18" s="41"/>
      <c r="CB18" s="41"/>
      <c r="CC18" s="41">
        <v>23626000</v>
      </c>
      <c r="CD18" s="41"/>
      <c r="CE18" s="41"/>
      <c r="CF18" s="41">
        <f>176133000</f>
        <v>176133000</v>
      </c>
      <c r="CG18" s="41">
        <f>(1384206-1626309)*1000</f>
        <v>-242103000</v>
      </c>
      <c r="CH18" s="41">
        <v>0</v>
      </c>
      <c r="CI18" s="41"/>
      <c r="CJ18" s="41"/>
      <c r="CK18" s="41"/>
      <c r="CL18" s="41">
        <v>-51437000</v>
      </c>
      <c r="CM18" s="41">
        <v>160259000</v>
      </c>
      <c r="CN18" s="41"/>
      <c r="CO18" s="42"/>
    </row>
    <row r="19" spans="1:93" x14ac:dyDescent="0.35">
      <c r="A19" s="33" t="s">
        <v>927</v>
      </c>
      <c r="B19" s="38">
        <f t="shared" si="0"/>
        <v>2016</v>
      </c>
      <c r="C19" s="38">
        <v>2017</v>
      </c>
      <c r="D19" s="38" t="s">
        <v>396</v>
      </c>
      <c r="E19" s="39">
        <v>0.20730000000000001</v>
      </c>
      <c r="F19" s="39"/>
      <c r="G19" s="39"/>
      <c r="H19" s="43">
        <v>68412000</v>
      </c>
      <c r="I19" s="39">
        <v>7.4700000000000003E-2</v>
      </c>
      <c r="J19" s="38"/>
      <c r="K19" s="38"/>
      <c r="L19" s="43">
        <v>95172000</v>
      </c>
      <c r="M19" s="43">
        <v>148364000</v>
      </c>
      <c r="N19" s="39">
        <v>0.16200000000000001</v>
      </c>
      <c r="O19" s="39"/>
      <c r="P19" s="39"/>
      <c r="Q19" s="39">
        <v>0.16200000000000001</v>
      </c>
      <c r="R19" s="39">
        <v>0.108</v>
      </c>
      <c r="S19" s="38" t="s">
        <v>436</v>
      </c>
      <c r="T19" s="39"/>
      <c r="U19" s="39"/>
      <c r="V19" s="39">
        <v>0.03</v>
      </c>
      <c r="W19" s="38" t="s">
        <v>584</v>
      </c>
      <c r="X19" s="38" t="s">
        <v>452</v>
      </c>
      <c r="Y19" s="39">
        <v>0.01</v>
      </c>
      <c r="Z19" s="39"/>
      <c r="AA19" s="39">
        <v>2.5000000000000001E-2</v>
      </c>
      <c r="AB19" s="38" t="s">
        <v>435</v>
      </c>
      <c r="AC19" s="38" t="s">
        <v>435</v>
      </c>
      <c r="AD19" s="38"/>
      <c r="AE19" s="38" t="s">
        <v>435</v>
      </c>
      <c r="AF19" s="38" t="s">
        <v>435</v>
      </c>
      <c r="AG19" s="38" t="s">
        <v>435</v>
      </c>
      <c r="AH19" s="46" t="s">
        <v>377</v>
      </c>
      <c r="AI19" s="39">
        <v>2.75E-2</v>
      </c>
      <c r="AJ19" s="39">
        <v>0.08</v>
      </c>
      <c r="AK19" s="39">
        <v>3.5000000000000003E-2</v>
      </c>
      <c r="AL19" s="46" t="s">
        <v>648</v>
      </c>
      <c r="AM19" s="38" t="s">
        <v>509</v>
      </c>
      <c r="AN19" s="38" t="s">
        <v>510</v>
      </c>
      <c r="AO19" s="38" t="s">
        <v>599</v>
      </c>
      <c r="AP19" s="38">
        <v>2000</v>
      </c>
      <c r="AQ19" s="38" t="s">
        <v>600</v>
      </c>
      <c r="AR19" s="38"/>
      <c r="AS19" s="38"/>
      <c r="AT19" s="38" t="s">
        <v>455</v>
      </c>
      <c r="AU19" s="44" t="s">
        <v>636</v>
      </c>
      <c r="AV19" s="38" t="s">
        <v>378</v>
      </c>
      <c r="AW19" s="39">
        <v>0.08</v>
      </c>
      <c r="AX19" s="38" t="s">
        <v>435</v>
      </c>
      <c r="AY19" s="39">
        <v>0.08</v>
      </c>
      <c r="AZ19" s="38" t="s">
        <v>457</v>
      </c>
      <c r="BA19" s="39">
        <v>7.9000000000000001E-2</v>
      </c>
      <c r="BB19" s="39">
        <v>-1E-3</v>
      </c>
      <c r="BC19" s="39">
        <f>906000/7098090000</f>
        <v>1.2763997075269543E-4</v>
      </c>
      <c r="BD19" s="38" t="s">
        <v>435</v>
      </c>
      <c r="BE19" s="16">
        <v>7385777000</v>
      </c>
      <c r="BF19" s="14">
        <v>8417621000</v>
      </c>
      <c r="BG19" s="14">
        <v>1031844000</v>
      </c>
      <c r="BH19" s="39">
        <v>0.8774185723020792</v>
      </c>
      <c r="BI19" s="14">
        <v>881222000</v>
      </c>
      <c r="BJ19" s="47">
        <f>6203000</f>
        <v>6203000</v>
      </c>
      <c r="BK19" s="41">
        <v>-6258000</v>
      </c>
      <c r="BL19" s="41"/>
      <c r="BM19" s="41"/>
      <c r="BN19" s="41">
        <f>2944000</f>
        <v>2944000</v>
      </c>
      <c r="BO19" s="41"/>
      <c r="BP19" s="41"/>
      <c r="BQ19" s="41"/>
      <c r="BR19" s="41">
        <f>1454000</f>
        <v>1454000</v>
      </c>
      <c r="BS19" s="41"/>
      <c r="BT19" s="41"/>
      <c r="BU19" s="41"/>
      <c r="BV19" s="41"/>
      <c r="BW19" s="41">
        <f>-290000</f>
        <v>-290000</v>
      </c>
      <c r="BX19" s="41">
        <v>-896000</v>
      </c>
      <c r="BY19" s="41">
        <v>-29913000</v>
      </c>
      <c r="BZ19" s="41"/>
      <c r="CA19" s="41"/>
      <c r="CB19" s="41"/>
      <c r="CC19" s="41">
        <v>95954000</v>
      </c>
      <c r="CD19" s="41"/>
      <c r="CE19" s="41"/>
      <c r="CF19" s="41">
        <v>193151000</v>
      </c>
      <c r="CG19" s="41">
        <f>(1031844-1384206)*1000</f>
        <v>-352362000</v>
      </c>
      <c r="CH19" s="41">
        <v>0</v>
      </c>
      <c r="CI19" s="41"/>
      <c r="CJ19" s="41"/>
      <c r="CK19" s="41"/>
      <c r="CL19" s="41">
        <v>-270619000</v>
      </c>
      <c r="CM19" s="41">
        <f>108053000</f>
        <v>108053000</v>
      </c>
      <c r="CN19" s="41"/>
      <c r="CO19" s="41"/>
    </row>
    <row r="20" spans="1:93" x14ac:dyDescent="0.35">
      <c r="A20" s="33" t="s">
        <v>927</v>
      </c>
      <c r="B20" s="38">
        <f t="shared" si="0"/>
        <v>2017</v>
      </c>
      <c r="C20" s="38">
        <v>2018</v>
      </c>
      <c r="D20" s="44" t="s">
        <v>612</v>
      </c>
      <c r="E20" s="39">
        <v>0.21279999999999999</v>
      </c>
      <c r="F20" s="39"/>
      <c r="G20" s="39"/>
      <c r="H20" s="43">
        <v>88243000</v>
      </c>
      <c r="I20" s="39">
        <v>9.1899999999999996E-2</v>
      </c>
      <c r="J20" s="38"/>
      <c r="K20" s="38"/>
      <c r="L20" s="43">
        <v>101984000</v>
      </c>
      <c r="M20" s="43">
        <v>155554000</v>
      </c>
      <c r="N20" s="39">
        <v>0.16200000000000001</v>
      </c>
      <c r="O20" s="39"/>
      <c r="P20" s="39"/>
      <c r="Q20" s="39">
        <v>0.16200000000000001</v>
      </c>
      <c r="R20" s="39">
        <v>0.108</v>
      </c>
      <c r="S20" s="38" t="s">
        <v>436</v>
      </c>
      <c r="T20" s="39"/>
      <c r="U20" s="39"/>
      <c r="V20" s="39">
        <v>0.03</v>
      </c>
      <c r="W20" s="38" t="s">
        <v>584</v>
      </c>
      <c r="X20" s="38" t="s">
        <v>452</v>
      </c>
      <c r="Y20" s="39">
        <v>0.01</v>
      </c>
      <c r="Z20" s="39"/>
      <c r="AA20" s="39">
        <v>2.5000000000000001E-2</v>
      </c>
      <c r="AB20" s="38" t="s">
        <v>435</v>
      </c>
      <c r="AC20" s="38" t="s">
        <v>435</v>
      </c>
      <c r="AD20" s="38"/>
      <c r="AE20" s="38" t="s">
        <v>435</v>
      </c>
      <c r="AF20" s="38" t="s">
        <v>435</v>
      </c>
      <c r="AG20" s="38" t="s">
        <v>435</v>
      </c>
      <c r="AH20" s="46" t="s">
        <v>377</v>
      </c>
      <c r="AI20" s="39">
        <v>2.75E-2</v>
      </c>
      <c r="AJ20" s="39">
        <v>0.08</v>
      </c>
      <c r="AK20" s="39">
        <v>3.5000000000000003E-2</v>
      </c>
      <c r="AL20" s="46" t="s">
        <v>645</v>
      </c>
      <c r="AM20" s="38" t="s">
        <v>510</v>
      </c>
      <c r="AN20" s="38" t="s">
        <v>607</v>
      </c>
      <c r="AO20" s="38" t="s">
        <v>601</v>
      </c>
      <c r="AP20" s="38">
        <v>2014</v>
      </c>
      <c r="AQ20" s="38" t="s">
        <v>602</v>
      </c>
      <c r="AR20" s="38"/>
      <c r="AS20" s="38"/>
      <c r="AT20" s="38" t="s">
        <v>455</v>
      </c>
      <c r="AU20" s="44" t="s">
        <v>636</v>
      </c>
      <c r="AV20" s="38" t="s">
        <v>378</v>
      </c>
      <c r="AW20" s="39">
        <v>0.08</v>
      </c>
      <c r="AX20" s="38" t="s">
        <v>435</v>
      </c>
      <c r="AY20" s="39">
        <v>0.08</v>
      </c>
      <c r="AZ20" s="38" t="s">
        <v>457</v>
      </c>
      <c r="BA20" s="39">
        <v>9.5000000000000001E-2</v>
      </c>
      <c r="BB20" s="39">
        <v>0.152</v>
      </c>
      <c r="BC20" s="39">
        <f>992000/7918879000</f>
        <v>1.2527025605518156E-4</v>
      </c>
      <c r="BD20" s="38" t="s">
        <v>435</v>
      </c>
      <c r="BE20" s="16">
        <v>7840549000</v>
      </c>
      <c r="BF20" s="14">
        <v>9199208000</v>
      </c>
      <c r="BG20" s="14">
        <v>1358659000</v>
      </c>
      <c r="BH20" s="39">
        <v>0.85230695946868473</v>
      </c>
      <c r="BI20" s="14">
        <v>944296000</v>
      </c>
      <c r="BJ20" s="47">
        <v>-110682000</v>
      </c>
      <c r="BK20" s="41">
        <v>-1565000</v>
      </c>
      <c r="BL20" s="41"/>
      <c r="BM20" s="41"/>
      <c r="BN20" s="41">
        <v>884000</v>
      </c>
      <c r="BO20" s="41"/>
      <c r="BP20" s="41"/>
      <c r="BQ20" s="41"/>
      <c r="BR20" s="41">
        <v>5345000</v>
      </c>
      <c r="BS20" s="41"/>
      <c r="BT20" s="41"/>
      <c r="BU20" s="41"/>
      <c r="BV20" s="41"/>
      <c r="BW20" s="41">
        <v>-598000</v>
      </c>
      <c r="BX20" s="41">
        <v>-1623000</v>
      </c>
      <c r="BY20" s="41">
        <v>11538000</v>
      </c>
      <c r="BZ20" s="41"/>
      <c r="CA20" s="41"/>
      <c r="CB20" s="41"/>
      <c r="CC20" s="41">
        <v>5430000</v>
      </c>
      <c r="CD20" s="41"/>
      <c r="CE20" s="41"/>
      <c r="CF20" s="41">
        <f>190844000</f>
        <v>190844000</v>
      </c>
      <c r="CG20" s="41">
        <f>(1358659-1031844)*1000</f>
        <v>326815000</v>
      </c>
      <c r="CH20" s="41">
        <v>0</v>
      </c>
      <c r="CI20" s="41"/>
      <c r="CJ20" s="41"/>
      <c r="CK20" s="41"/>
      <c r="CL20" s="41">
        <v>436226000</v>
      </c>
      <c r="CM20" s="41">
        <v>79089000</v>
      </c>
      <c r="CN20" s="41"/>
      <c r="CO20" s="38"/>
    </row>
    <row r="21" spans="1:93" x14ac:dyDescent="0.35">
      <c r="A21" s="33" t="s">
        <v>927</v>
      </c>
      <c r="B21" s="38">
        <f t="shared" si="0"/>
        <v>2018</v>
      </c>
      <c r="C21" s="38">
        <v>2019</v>
      </c>
      <c r="D21" s="44" t="s">
        <v>612</v>
      </c>
      <c r="E21" s="39">
        <v>0.20899999999999999</v>
      </c>
      <c r="F21" s="39"/>
      <c r="G21" s="39"/>
      <c r="H21" s="43">
        <v>72134000</v>
      </c>
      <c r="I21" s="39">
        <v>7.2099999999999997E-2</v>
      </c>
      <c r="J21" s="38"/>
      <c r="K21" s="38"/>
      <c r="L21" s="43">
        <v>105479000</v>
      </c>
      <c r="M21" s="43">
        <v>165829000</v>
      </c>
      <c r="N21" s="39">
        <v>0.1658</v>
      </c>
      <c r="O21" s="39"/>
      <c r="P21" s="39"/>
      <c r="Q21" s="39">
        <v>0.16200000000000001</v>
      </c>
      <c r="R21" s="39">
        <v>0.108</v>
      </c>
      <c r="S21" s="38" t="s">
        <v>436</v>
      </c>
      <c r="T21" s="39"/>
      <c r="U21" s="39"/>
      <c r="V21" s="39">
        <v>0.03</v>
      </c>
      <c r="W21" s="38" t="s">
        <v>584</v>
      </c>
      <c r="X21" s="38" t="s">
        <v>452</v>
      </c>
      <c r="Y21" s="39">
        <v>0.01</v>
      </c>
      <c r="Z21" s="39"/>
      <c r="AA21" s="39"/>
      <c r="AB21" s="38" t="s">
        <v>435</v>
      </c>
      <c r="AC21" s="38" t="s">
        <v>435</v>
      </c>
      <c r="AD21" s="38"/>
      <c r="AE21" s="38" t="s">
        <v>435</v>
      </c>
      <c r="AF21" s="38" t="s">
        <v>435</v>
      </c>
      <c r="AG21" s="38" t="s">
        <v>435</v>
      </c>
      <c r="AH21" s="46" t="s">
        <v>377</v>
      </c>
      <c r="AI21" s="39">
        <v>2.5000000000000001E-2</v>
      </c>
      <c r="AJ21" s="39">
        <v>7.4999999999999997E-2</v>
      </c>
      <c r="AK21" s="39">
        <v>3.2500000000000001E-2</v>
      </c>
      <c r="AL21" s="46" t="s">
        <v>642</v>
      </c>
      <c r="AM21" s="38" t="s">
        <v>503</v>
      </c>
      <c r="AN21" s="38" t="s">
        <v>608</v>
      </c>
      <c r="AO21" s="38" t="s">
        <v>601</v>
      </c>
      <c r="AP21" s="38">
        <v>2014</v>
      </c>
      <c r="AQ21" s="38" t="s">
        <v>603</v>
      </c>
      <c r="AR21" s="38"/>
      <c r="AS21" s="38"/>
      <c r="AT21" s="38" t="s">
        <v>455</v>
      </c>
      <c r="AU21" s="44" t="s">
        <v>636</v>
      </c>
      <c r="AV21" s="38" t="s">
        <v>378</v>
      </c>
      <c r="AW21" s="39">
        <v>7.4999999999999997E-2</v>
      </c>
      <c r="AX21" s="38" t="s">
        <v>435</v>
      </c>
      <c r="AY21" s="39">
        <v>7.4999999999999997E-2</v>
      </c>
      <c r="AZ21" s="38" t="s">
        <v>457</v>
      </c>
      <c r="BA21" s="39">
        <v>9.4E-2</v>
      </c>
      <c r="BB21" s="39">
        <v>0.104</v>
      </c>
      <c r="BC21" s="39">
        <f>886000/8486907000</f>
        <v>1.0439610095880631E-4</v>
      </c>
      <c r="BD21" s="38" t="s">
        <v>435</v>
      </c>
      <c r="BE21" s="16">
        <v>8320094000</v>
      </c>
      <c r="BF21" s="14">
        <v>9552804000</v>
      </c>
      <c r="BG21" s="14">
        <v>1232710000</v>
      </c>
      <c r="BH21" s="39">
        <v>0.87095830711066613</v>
      </c>
      <c r="BI21" s="14">
        <v>976657000</v>
      </c>
      <c r="BJ21" s="47">
        <v>-107215000</v>
      </c>
      <c r="BK21" s="41">
        <f>-1089000</f>
        <v>-1089000</v>
      </c>
      <c r="BL21" s="41"/>
      <c r="BM21" s="41"/>
      <c r="BN21" s="41">
        <v>-1253000</v>
      </c>
      <c r="BO21" s="41"/>
      <c r="BP21" s="41"/>
      <c r="BQ21" s="41"/>
      <c r="BR21" s="41">
        <v>9281000</v>
      </c>
      <c r="BS21" s="41"/>
      <c r="BT21" s="41"/>
      <c r="BU21" s="41"/>
      <c r="BV21" s="41"/>
      <c r="BW21" s="41">
        <v>-978000</v>
      </c>
      <c r="BX21" s="41">
        <v>-317000</v>
      </c>
      <c r="BY21" s="41">
        <v>-3344000</v>
      </c>
      <c r="BZ21" s="41"/>
      <c r="CA21" s="41"/>
      <c r="CB21" s="41"/>
      <c r="CC21" s="41">
        <v>11092000</v>
      </c>
      <c r="CD21" s="41"/>
      <c r="CE21" s="41"/>
      <c r="CF21" s="41">
        <v>205218000</v>
      </c>
      <c r="CG21" s="41">
        <f>(1232710-1358659)*1000</f>
        <v>-125949000</v>
      </c>
      <c r="CH21" s="41">
        <v>-514295000</v>
      </c>
      <c r="CI21" s="41"/>
      <c r="CJ21" s="41"/>
      <c r="CK21" s="41"/>
      <c r="CL21" s="41">
        <v>456720000</v>
      </c>
      <c r="CM21" s="41">
        <v>105491000</v>
      </c>
      <c r="CN21" s="41"/>
      <c r="CO21" s="38"/>
    </row>
    <row r="22" spans="1:93" x14ac:dyDescent="0.35">
      <c r="A22" s="33" t="s">
        <v>927</v>
      </c>
      <c r="B22" s="38">
        <v>2019</v>
      </c>
      <c r="C22" s="38">
        <v>2020</v>
      </c>
      <c r="D22" s="44" t="s">
        <v>612</v>
      </c>
      <c r="E22" s="39">
        <v>0.2092</v>
      </c>
      <c r="F22" s="39"/>
      <c r="G22" s="39"/>
      <c r="H22" s="43">
        <v>74313000</v>
      </c>
      <c r="I22" s="39">
        <v>7.1599999999999997E-2</v>
      </c>
      <c r="J22" s="38"/>
      <c r="K22" s="38"/>
      <c r="L22" s="43">
        <v>111762000</v>
      </c>
      <c r="M22" s="43">
        <v>179814000</v>
      </c>
      <c r="N22" s="39">
        <v>0.17330000000000001</v>
      </c>
      <c r="O22" s="39"/>
      <c r="P22" s="39"/>
      <c r="Q22" s="39">
        <v>0.16200000000000001</v>
      </c>
      <c r="R22" s="39">
        <v>0.108</v>
      </c>
      <c r="S22" s="38" t="s">
        <v>436</v>
      </c>
      <c r="T22" s="39"/>
      <c r="U22" s="39"/>
      <c r="V22" s="39">
        <v>0.03</v>
      </c>
      <c r="W22" s="38" t="s">
        <v>584</v>
      </c>
      <c r="X22" s="38" t="s">
        <v>452</v>
      </c>
      <c r="Y22" s="39">
        <v>0.01</v>
      </c>
      <c r="Z22" s="39"/>
      <c r="AA22" s="39"/>
      <c r="AB22" s="38" t="s">
        <v>435</v>
      </c>
      <c r="AC22" s="38" t="s">
        <v>435</v>
      </c>
      <c r="AD22" s="38"/>
      <c r="AE22" s="38" t="s">
        <v>435</v>
      </c>
      <c r="AF22" s="38" t="s">
        <v>435</v>
      </c>
      <c r="AG22" s="38" t="s">
        <v>435</v>
      </c>
      <c r="AH22" s="46" t="s">
        <v>377</v>
      </c>
      <c r="AI22" s="39">
        <v>2.5000000000000001E-2</v>
      </c>
      <c r="AJ22" s="39">
        <v>7.4999999999999997E-2</v>
      </c>
      <c r="AK22" s="39">
        <v>3.2500000000000001E-2</v>
      </c>
      <c r="AL22" s="46" t="s">
        <v>642</v>
      </c>
      <c r="AM22" s="38" t="s">
        <v>509</v>
      </c>
      <c r="AN22" s="38" t="s">
        <v>510</v>
      </c>
      <c r="AO22" s="38" t="s">
        <v>601</v>
      </c>
      <c r="AP22" s="38">
        <v>2014</v>
      </c>
      <c r="AQ22" s="38" t="s">
        <v>604</v>
      </c>
      <c r="AR22" s="38"/>
      <c r="AS22" s="38"/>
      <c r="AT22" s="38" t="s">
        <v>455</v>
      </c>
      <c r="AU22" s="44" t="s">
        <v>636</v>
      </c>
      <c r="AV22" s="38" t="s">
        <v>378</v>
      </c>
      <c r="AW22" s="39">
        <v>7.4999999999999997E-2</v>
      </c>
      <c r="AX22" s="38" t="s">
        <v>435</v>
      </c>
      <c r="AY22" s="39">
        <v>7.4999999999999997E-2</v>
      </c>
      <c r="AZ22" s="38" t="s">
        <v>457</v>
      </c>
      <c r="BA22" s="39">
        <v>7.1999999999999995E-2</v>
      </c>
      <c r="BB22" s="39">
        <v>7.2999999999999995E-2</v>
      </c>
      <c r="BC22" s="39">
        <f>1018000/8844552000</f>
        <v>1.1509910281493059E-4</v>
      </c>
      <c r="BD22" s="38" t="s">
        <v>435</v>
      </c>
      <c r="BE22" s="16">
        <v>8661613000</v>
      </c>
      <c r="BF22" s="14">
        <v>9909153000</v>
      </c>
      <c r="BG22" s="14">
        <v>1247540000</v>
      </c>
      <c r="BH22" s="39">
        <v>0.87410225677209752</v>
      </c>
      <c r="BI22" s="14">
        <v>1011421000</v>
      </c>
      <c r="BJ22" s="47">
        <f>22176000</f>
        <v>22176000</v>
      </c>
      <c r="BK22" s="41">
        <f>7895000</f>
        <v>7895000</v>
      </c>
      <c r="BL22" s="41"/>
      <c r="BM22" s="41"/>
      <c r="BN22" s="41">
        <f>5787000</f>
        <v>5787000</v>
      </c>
      <c r="BO22" s="41"/>
      <c r="BP22" s="41"/>
      <c r="BQ22" s="41"/>
      <c r="BR22" s="41">
        <v>-1624000</v>
      </c>
      <c r="BS22" s="41"/>
      <c r="BT22" s="41"/>
      <c r="BU22" s="41"/>
      <c r="BV22" s="41"/>
      <c r="BW22" s="41">
        <f>-2584000</f>
        <v>-2584000</v>
      </c>
      <c r="BX22" s="41">
        <f>625000</f>
        <v>625000</v>
      </c>
      <c r="BY22" s="41">
        <f>-2608000</f>
        <v>-2608000</v>
      </c>
      <c r="BZ22" s="41"/>
      <c r="CA22" s="41"/>
      <c r="CB22" s="41"/>
      <c r="CC22" s="41">
        <v>5944000</v>
      </c>
      <c r="CD22" s="41"/>
      <c r="CE22" s="41"/>
      <c r="CF22" s="41">
        <f>210116000</f>
        <v>210116000</v>
      </c>
      <c r="CG22" s="41">
        <f>(1247540-1232710)*1000</f>
        <v>14830000</v>
      </c>
      <c r="CH22" s="41">
        <v>0</v>
      </c>
      <c r="CI22" s="41"/>
      <c r="CJ22" s="41"/>
      <c r="CK22" s="41"/>
      <c r="CL22" s="41">
        <v>-19898000</v>
      </c>
      <c r="CM22" s="41">
        <v>89080000</v>
      </c>
      <c r="CN22" s="41"/>
      <c r="CO22" s="42"/>
    </row>
    <row r="23" spans="1:93" s="55" customFormat="1" x14ac:dyDescent="0.35">
      <c r="A23" s="33" t="s">
        <v>927</v>
      </c>
      <c r="B23" s="38">
        <v>2020</v>
      </c>
      <c r="C23" s="38">
        <v>2021</v>
      </c>
      <c r="D23" s="44" t="s">
        <v>612</v>
      </c>
      <c r="E23" s="39">
        <v>0.20649999999999999</v>
      </c>
      <c r="F23" s="39"/>
      <c r="G23" s="39"/>
      <c r="H23" s="43">
        <v>76286000</v>
      </c>
      <c r="I23" s="39">
        <v>6.9699999999999998E-2</v>
      </c>
      <c r="J23" s="38"/>
      <c r="K23" s="38"/>
      <c r="L23" s="43">
        <v>123525000</v>
      </c>
      <c r="M23" s="43">
        <v>193724000</v>
      </c>
      <c r="N23" s="39">
        <v>0.17699999999999999</v>
      </c>
      <c r="O23" s="39"/>
      <c r="P23" s="39"/>
      <c r="Q23" s="39">
        <v>0.17699999999999999</v>
      </c>
      <c r="R23" s="39">
        <v>0.11799999999999999</v>
      </c>
      <c r="S23" s="38" t="s">
        <v>436</v>
      </c>
      <c r="T23" s="39"/>
      <c r="U23" s="39"/>
      <c r="V23" s="39">
        <v>0.03</v>
      </c>
      <c r="W23" s="38" t="s">
        <v>584</v>
      </c>
      <c r="X23" s="38" t="s">
        <v>452</v>
      </c>
      <c r="Y23" s="39">
        <v>0.01</v>
      </c>
      <c r="Z23" s="39"/>
      <c r="AA23" s="39"/>
      <c r="AB23" s="38" t="s">
        <v>435</v>
      </c>
      <c r="AC23" s="38" t="s">
        <v>435</v>
      </c>
      <c r="AD23" s="38"/>
      <c r="AE23" s="38" t="s">
        <v>435</v>
      </c>
      <c r="AF23" s="38" t="s">
        <v>435</v>
      </c>
      <c r="AG23" s="38" t="s">
        <v>435</v>
      </c>
      <c r="AH23" s="46" t="s">
        <v>377</v>
      </c>
      <c r="AI23" s="39">
        <v>2.5000000000000001E-2</v>
      </c>
      <c r="AJ23" s="39">
        <v>7.4999999999999997E-2</v>
      </c>
      <c r="AK23" s="39">
        <v>3.2500000000000001E-2</v>
      </c>
      <c r="AL23" s="46" t="s">
        <v>642</v>
      </c>
      <c r="AM23" s="38" t="s">
        <v>509</v>
      </c>
      <c r="AN23" s="38" t="s">
        <v>510</v>
      </c>
      <c r="AO23" s="38" t="s">
        <v>601</v>
      </c>
      <c r="AP23" s="38">
        <v>2014</v>
      </c>
      <c r="AQ23" s="38" t="s">
        <v>682</v>
      </c>
      <c r="AR23" s="38"/>
      <c r="AS23" s="38"/>
      <c r="AT23" s="38" t="s">
        <v>455</v>
      </c>
      <c r="AU23" s="44" t="s">
        <v>636</v>
      </c>
      <c r="AV23" s="38" t="s">
        <v>378</v>
      </c>
      <c r="AW23" s="39">
        <v>7.4999999999999997E-2</v>
      </c>
      <c r="AX23" s="38" t="s">
        <v>435</v>
      </c>
      <c r="AY23" s="39">
        <v>7.4999999999999997E-2</v>
      </c>
      <c r="AZ23" s="38" t="s">
        <v>457</v>
      </c>
      <c r="BA23" s="39">
        <v>7.1999999999999995E-2</v>
      </c>
      <c r="BB23" s="39">
        <v>4.2000000000000003E-2</v>
      </c>
      <c r="BC23" s="39">
        <f>924000/8973460000</f>
        <v>1.0297031468352229E-4</v>
      </c>
      <c r="BD23" s="38" t="s">
        <v>435</v>
      </c>
      <c r="BE23" s="16">
        <v>9036069000</v>
      </c>
      <c r="BF23" s="14">
        <v>10291567000</v>
      </c>
      <c r="BG23" s="14">
        <v>1255498000</v>
      </c>
      <c r="BH23" s="39">
        <v>0.878</v>
      </c>
      <c r="BI23" s="14">
        <v>1069481000</v>
      </c>
      <c r="BJ23" s="47">
        <v>26811000</v>
      </c>
      <c r="BK23" s="41">
        <v>-3600000</v>
      </c>
      <c r="BL23" s="41"/>
      <c r="BM23" s="41"/>
      <c r="BN23" s="41">
        <v>9327000</v>
      </c>
      <c r="BO23" s="41"/>
      <c r="BP23" s="41"/>
      <c r="BQ23" s="41"/>
      <c r="BR23" s="41">
        <v>-302000</v>
      </c>
      <c r="BS23" s="41"/>
      <c r="BT23" s="41"/>
      <c r="BU23" s="41"/>
      <c r="BV23" s="41"/>
      <c r="BW23" s="41">
        <v>1071000</v>
      </c>
      <c r="BX23" s="41">
        <v>1950000</v>
      </c>
      <c r="BY23" s="41">
        <v>22484000</v>
      </c>
      <c r="BZ23" s="41"/>
      <c r="CA23" s="41"/>
      <c r="CB23" s="41"/>
      <c r="CC23" s="41">
        <v>-1541000</v>
      </c>
      <c r="CD23" s="41"/>
      <c r="CE23" s="41"/>
      <c r="CF23" s="41">
        <v>218051000</v>
      </c>
      <c r="CG23" s="41">
        <f>(1255498-1247540)*1000</f>
        <v>7958000</v>
      </c>
      <c r="CH23" s="41">
        <v>0</v>
      </c>
      <c r="CI23" s="41"/>
      <c r="CJ23" s="41"/>
      <c r="CK23" s="41"/>
      <c r="CL23" s="41">
        <v>-24785000</v>
      </c>
      <c r="CM23" s="41">
        <v>89336000</v>
      </c>
      <c r="CN23" s="41"/>
      <c r="CO23" s="42"/>
    </row>
    <row r="24" spans="1:93" s="52" customFormat="1" x14ac:dyDescent="0.35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  <c r="BJ24" s="51"/>
      <c r="BK24" s="51"/>
      <c r="BL24" s="51"/>
      <c r="BM24" s="51"/>
      <c r="BN24" s="51"/>
      <c r="BO24" s="51"/>
      <c r="BP24" s="51"/>
      <c r="BQ24" s="51"/>
      <c r="BR24" s="51"/>
      <c r="BS24" s="51"/>
      <c r="BT24" s="51"/>
      <c r="BU24" s="51"/>
      <c r="BV24" s="51"/>
      <c r="BW24" s="51"/>
      <c r="BX24" s="51"/>
      <c r="BY24" s="51"/>
      <c r="BZ24" s="51"/>
      <c r="CA24" s="51"/>
      <c r="CB24" s="51"/>
      <c r="CC24" s="51"/>
      <c r="CD24" s="51"/>
      <c r="CE24" s="51"/>
      <c r="CF24" s="51"/>
      <c r="CG24" s="51"/>
      <c r="CH24" s="51"/>
      <c r="CI24" s="51"/>
      <c r="CJ24" s="51"/>
      <c r="CK24" s="51"/>
      <c r="CL24" s="51"/>
      <c r="CM24" s="51"/>
      <c r="CN24" s="51"/>
      <c r="CO24" s="51"/>
    </row>
    <row r="25" spans="1:93" s="52" customFormat="1" x14ac:dyDescent="0.35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1"/>
      <c r="CE25" s="51"/>
      <c r="CF25" s="51"/>
      <c r="CG25" s="51"/>
      <c r="CH25" s="51"/>
      <c r="CI25" s="51"/>
      <c r="CJ25" s="51"/>
      <c r="CK25" s="51"/>
      <c r="CL25" s="51"/>
      <c r="CM25" s="51"/>
      <c r="CN25" s="51"/>
      <c r="CO25" s="51"/>
    </row>
    <row r="26" spans="1:93" x14ac:dyDescent="0.35">
      <c r="A26" s="38" t="s">
        <v>270</v>
      </c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9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</row>
    <row r="27" spans="1:93" x14ac:dyDescent="0.35">
      <c r="A27" s="33" t="s">
        <v>927</v>
      </c>
      <c r="B27" s="38">
        <v>2001</v>
      </c>
      <c r="C27" s="38"/>
      <c r="D27" s="38"/>
      <c r="E27" s="38"/>
      <c r="F27" s="38"/>
      <c r="G27" s="38"/>
      <c r="H27" s="38"/>
      <c r="I27" s="38"/>
      <c r="J27" s="38"/>
      <c r="K27" s="38"/>
      <c r="L27" s="38" t="s">
        <v>320</v>
      </c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46" t="s">
        <v>679</v>
      </c>
      <c r="AI27" s="28" t="s">
        <v>379</v>
      </c>
      <c r="AJ27" s="22" t="s">
        <v>379</v>
      </c>
      <c r="AK27" s="28" t="s">
        <v>379</v>
      </c>
      <c r="AL27" s="22" t="s">
        <v>379</v>
      </c>
      <c r="AM27" s="38"/>
      <c r="AN27" s="38"/>
      <c r="AO27" s="22" t="s">
        <v>379</v>
      </c>
      <c r="AP27" s="22" t="s">
        <v>379</v>
      </c>
      <c r="AQ27" s="38"/>
      <c r="AR27" s="38"/>
      <c r="AS27" s="38"/>
      <c r="AT27" s="38"/>
      <c r="AU27" s="38"/>
      <c r="AV27" s="38"/>
      <c r="AW27" s="22" t="s">
        <v>379</v>
      </c>
      <c r="AX27" s="38"/>
      <c r="AY27" s="22" t="s">
        <v>379</v>
      </c>
      <c r="AZ27" s="38"/>
      <c r="BA27" s="38"/>
      <c r="BB27" s="38"/>
      <c r="BC27" s="38" t="s">
        <v>320</v>
      </c>
      <c r="BD27" s="38"/>
      <c r="BE27" s="38" t="s">
        <v>420</v>
      </c>
      <c r="BF27" s="38" t="s">
        <v>420</v>
      </c>
      <c r="BG27" s="38" t="s">
        <v>420</v>
      </c>
      <c r="BH27" s="38" t="s">
        <v>420</v>
      </c>
      <c r="BI27" s="38" t="s">
        <v>420</v>
      </c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</row>
    <row r="28" spans="1:93" x14ac:dyDescent="0.35">
      <c r="A28" s="33" t="s">
        <v>927</v>
      </c>
      <c r="B28" s="38">
        <f t="shared" ref="B28:B44" si="1">B27+1</f>
        <v>2002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22"/>
      <c r="AI28" s="28"/>
      <c r="AJ28" s="38"/>
      <c r="AK28" s="28"/>
      <c r="AL28" s="22"/>
      <c r="AM28" s="38"/>
      <c r="AN28" s="38"/>
      <c r="AO28" s="22"/>
      <c r="AP28" s="22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 t="s">
        <v>420</v>
      </c>
      <c r="BF28" s="38" t="s">
        <v>420</v>
      </c>
      <c r="BG28" s="38" t="s">
        <v>420</v>
      </c>
      <c r="BH28" s="38" t="s">
        <v>420</v>
      </c>
      <c r="BI28" s="38" t="s">
        <v>420</v>
      </c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</row>
    <row r="29" spans="1:93" x14ac:dyDescent="0.35">
      <c r="A29" s="33" t="s">
        <v>927</v>
      </c>
      <c r="B29" s="38">
        <f t="shared" si="1"/>
        <v>2003</v>
      </c>
      <c r="C29" s="38"/>
      <c r="D29" s="38"/>
      <c r="E29" s="38"/>
      <c r="F29" s="38"/>
      <c r="G29" s="38"/>
      <c r="H29" s="38"/>
      <c r="I29" s="38"/>
      <c r="J29" s="38"/>
      <c r="K29" s="38"/>
      <c r="L29" s="38" t="s">
        <v>321</v>
      </c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46" t="s">
        <v>680</v>
      </c>
      <c r="AI29" s="28" t="s">
        <v>380</v>
      </c>
      <c r="AJ29" s="22" t="s">
        <v>380</v>
      </c>
      <c r="AK29" s="28" t="s">
        <v>380</v>
      </c>
      <c r="AL29" s="22" t="s">
        <v>380</v>
      </c>
      <c r="AM29" s="38"/>
      <c r="AN29" s="38"/>
      <c r="AO29" s="22" t="s">
        <v>380</v>
      </c>
      <c r="AP29" s="22" t="s">
        <v>380</v>
      </c>
      <c r="AQ29" s="38"/>
      <c r="AR29" s="22" t="s">
        <v>380</v>
      </c>
      <c r="AS29" s="38"/>
      <c r="AT29" s="38"/>
      <c r="AU29" s="38"/>
      <c r="AV29" s="38"/>
      <c r="AW29" s="22" t="s">
        <v>380</v>
      </c>
      <c r="AX29" s="38"/>
      <c r="AY29" s="22" t="s">
        <v>380</v>
      </c>
      <c r="AZ29" s="38"/>
      <c r="BA29" s="38"/>
      <c r="BB29" s="38"/>
      <c r="BC29" s="38" t="s">
        <v>321</v>
      </c>
      <c r="BD29" s="38"/>
      <c r="BE29" s="38" t="s">
        <v>420</v>
      </c>
      <c r="BF29" s="38" t="s">
        <v>420</v>
      </c>
      <c r="BG29" s="38" t="s">
        <v>420</v>
      </c>
      <c r="BH29" s="38" t="s">
        <v>420</v>
      </c>
      <c r="BI29" s="38" t="s">
        <v>420</v>
      </c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38"/>
      <c r="CO29" s="38"/>
    </row>
    <row r="30" spans="1:93" x14ac:dyDescent="0.35">
      <c r="A30" s="33" t="s">
        <v>927</v>
      </c>
      <c r="B30" s="38">
        <f t="shared" si="1"/>
        <v>2004</v>
      </c>
      <c r="C30" s="44" t="s">
        <v>613</v>
      </c>
      <c r="D30" s="38"/>
      <c r="E30" s="44" t="s">
        <v>400</v>
      </c>
      <c r="F30" s="38"/>
      <c r="G30" s="38"/>
      <c r="H30" s="44" t="s">
        <v>400</v>
      </c>
      <c r="I30" s="44" t="s">
        <v>400</v>
      </c>
      <c r="J30" s="38"/>
      <c r="K30" s="38"/>
      <c r="L30" s="38" t="s">
        <v>561</v>
      </c>
      <c r="M30" s="38" t="s">
        <v>400</v>
      </c>
      <c r="N30" s="38" t="s">
        <v>400</v>
      </c>
      <c r="O30" s="38"/>
      <c r="P30" s="38"/>
      <c r="Q30" s="44" t="s">
        <v>437</v>
      </c>
      <c r="R30" s="44" t="s">
        <v>437</v>
      </c>
      <c r="S30" s="38" t="s">
        <v>437</v>
      </c>
      <c r="T30" s="38"/>
      <c r="U30" s="38"/>
      <c r="V30" s="38" t="s">
        <v>437</v>
      </c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46" t="s">
        <v>663</v>
      </c>
      <c r="AI30" s="28" t="s">
        <v>381</v>
      </c>
      <c r="AJ30" s="38" t="s">
        <v>461</v>
      </c>
      <c r="AK30" s="28" t="s">
        <v>381</v>
      </c>
      <c r="AL30" s="46" t="s">
        <v>662</v>
      </c>
      <c r="AM30" s="38"/>
      <c r="AN30" s="38"/>
      <c r="AO30" s="38" t="s">
        <v>474</v>
      </c>
      <c r="AP30" s="38" t="s">
        <v>474</v>
      </c>
      <c r="AQ30" s="38"/>
      <c r="AR30" s="38" t="s">
        <v>474</v>
      </c>
      <c r="AS30" s="38"/>
      <c r="AT30" s="38" t="s">
        <v>461</v>
      </c>
      <c r="AU30" s="38" t="s">
        <v>461</v>
      </c>
      <c r="AV30" s="38" t="s">
        <v>461</v>
      </c>
      <c r="AW30" s="38" t="s">
        <v>461</v>
      </c>
      <c r="AX30" s="38"/>
      <c r="AY30" s="38" t="s">
        <v>461</v>
      </c>
      <c r="AZ30" s="38" t="s">
        <v>461</v>
      </c>
      <c r="BA30" s="38"/>
      <c r="BB30" s="38"/>
      <c r="BC30" s="38" t="s">
        <v>561</v>
      </c>
      <c r="BD30" s="46" t="s">
        <v>561</v>
      </c>
      <c r="BE30" s="38" t="s">
        <v>420</v>
      </c>
      <c r="BF30" s="38" t="s">
        <v>420</v>
      </c>
      <c r="BG30" s="38" t="s">
        <v>420</v>
      </c>
      <c r="BH30" s="38" t="s">
        <v>420</v>
      </c>
      <c r="BI30" s="38" t="s">
        <v>420</v>
      </c>
      <c r="BJ30" s="38" t="s">
        <v>407</v>
      </c>
      <c r="BK30" s="38"/>
      <c r="BL30" s="38"/>
      <c r="BM30" s="38"/>
      <c r="BN30" s="38"/>
      <c r="BO30" s="38"/>
      <c r="BP30" s="38"/>
      <c r="BQ30" s="38"/>
      <c r="BR30" s="38" t="s">
        <v>407</v>
      </c>
      <c r="BS30" s="38"/>
      <c r="BT30" s="38"/>
      <c r="BU30" s="38"/>
      <c r="BV30" s="38"/>
      <c r="BW30" s="38"/>
      <c r="BX30" s="38"/>
      <c r="BY30" s="38" t="s">
        <v>407</v>
      </c>
      <c r="BZ30" s="38"/>
      <c r="CA30" s="38"/>
      <c r="CB30" s="38"/>
      <c r="CC30" s="38" t="s">
        <v>407</v>
      </c>
      <c r="CD30" s="38"/>
      <c r="CE30" s="38"/>
      <c r="CF30" s="38" t="s">
        <v>407</v>
      </c>
      <c r="CG30" s="38" t="s">
        <v>407</v>
      </c>
      <c r="CH30" s="38"/>
      <c r="CI30" s="38"/>
      <c r="CJ30" s="38"/>
      <c r="CK30" s="38"/>
      <c r="CL30" s="38"/>
      <c r="CM30" s="38" t="s">
        <v>407</v>
      </c>
      <c r="CN30" s="38"/>
      <c r="CO30" s="38"/>
    </row>
    <row r="31" spans="1:93" x14ac:dyDescent="0.35">
      <c r="A31" s="33" t="s">
        <v>927</v>
      </c>
      <c r="B31" s="38">
        <f t="shared" si="1"/>
        <v>2005</v>
      </c>
      <c r="C31" s="38"/>
      <c r="D31" s="38"/>
      <c r="E31" s="38"/>
      <c r="F31" s="38"/>
      <c r="G31" s="38"/>
      <c r="H31" s="38"/>
      <c r="I31" s="38"/>
      <c r="J31" s="38"/>
      <c r="K31" s="38"/>
      <c r="L31" s="38" t="s">
        <v>323</v>
      </c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46" t="s">
        <v>664</v>
      </c>
      <c r="AI31" s="28" t="s">
        <v>382</v>
      </c>
      <c r="AJ31" s="22" t="s">
        <v>382</v>
      </c>
      <c r="AK31" s="28" t="s">
        <v>382</v>
      </c>
      <c r="AL31" s="22" t="s">
        <v>382</v>
      </c>
      <c r="AM31" s="38"/>
      <c r="AN31" s="38"/>
      <c r="AO31" s="22" t="s">
        <v>382</v>
      </c>
      <c r="AP31" s="22" t="s">
        <v>382</v>
      </c>
      <c r="AQ31" s="38"/>
      <c r="AR31" s="22" t="s">
        <v>382</v>
      </c>
      <c r="AS31" s="38"/>
      <c r="AT31" s="38"/>
      <c r="AU31" s="38"/>
      <c r="AV31" s="38"/>
      <c r="AW31" s="22" t="s">
        <v>382</v>
      </c>
      <c r="AX31" s="38"/>
      <c r="AY31" s="22" t="s">
        <v>382</v>
      </c>
      <c r="AZ31" s="38"/>
      <c r="BA31" s="38"/>
      <c r="BB31" s="38"/>
      <c r="BC31" s="38" t="s">
        <v>323</v>
      </c>
      <c r="BD31" s="38"/>
      <c r="BE31" s="38" t="s">
        <v>421</v>
      </c>
      <c r="BF31" s="38" t="s">
        <v>421</v>
      </c>
      <c r="BG31" s="38" t="s">
        <v>421</v>
      </c>
      <c r="BH31" s="38" t="s">
        <v>421</v>
      </c>
      <c r="BI31" s="38" t="s">
        <v>421</v>
      </c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38"/>
      <c r="CO31" s="38"/>
    </row>
    <row r="32" spans="1:93" x14ac:dyDescent="0.35">
      <c r="A32" s="33" t="s">
        <v>927</v>
      </c>
      <c r="B32" s="38">
        <f t="shared" si="1"/>
        <v>2006</v>
      </c>
      <c r="C32" s="44" t="s">
        <v>614</v>
      </c>
      <c r="D32" s="38"/>
      <c r="E32" s="44" t="s">
        <v>401</v>
      </c>
      <c r="F32" s="38"/>
      <c r="G32" s="38"/>
      <c r="H32" s="44" t="s">
        <v>401</v>
      </c>
      <c r="I32" s="44" t="s">
        <v>401</v>
      </c>
      <c r="J32" s="38"/>
      <c r="K32" s="38"/>
      <c r="L32" s="38" t="s">
        <v>562</v>
      </c>
      <c r="M32" s="38" t="s">
        <v>401</v>
      </c>
      <c r="N32" s="38" t="s">
        <v>401</v>
      </c>
      <c r="O32" s="38"/>
      <c r="P32" s="38"/>
      <c r="Q32" s="44" t="s">
        <v>627</v>
      </c>
      <c r="R32" s="44" t="s">
        <v>627</v>
      </c>
      <c r="S32" s="38" t="s">
        <v>438</v>
      </c>
      <c r="T32" s="38"/>
      <c r="U32" s="38"/>
      <c r="V32" s="38" t="s">
        <v>438</v>
      </c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46" t="s">
        <v>665</v>
      </c>
      <c r="AI32" s="28" t="s">
        <v>383</v>
      </c>
      <c r="AJ32" s="38" t="s">
        <v>462</v>
      </c>
      <c r="AK32" s="28" t="s">
        <v>383</v>
      </c>
      <c r="AL32" s="46" t="s">
        <v>661</v>
      </c>
      <c r="AM32" s="38"/>
      <c r="AN32" s="38"/>
      <c r="AO32" s="38" t="s">
        <v>475</v>
      </c>
      <c r="AP32" s="38" t="s">
        <v>475</v>
      </c>
      <c r="AQ32" s="38"/>
      <c r="AR32" s="38" t="s">
        <v>475</v>
      </c>
      <c r="AS32" s="38"/>
      <c r="AT32" s="38" t="s">
        <v>462</v>
      </c>
      <c r="AU32" s="38" t="s">
        <v>462</v>
      </c>
      <c r="AV32" s="38" t="s">
        <v>462</v>
      </c>
      <c r="AW32" s="38" t="s">
        <v>462</v>
      </c>
      <c r="AX32" s="38"/>
      <c r="AY32" s="38" t="s">
        <v>462</v>
      </c>
      <c r="AZ32" s="38" t="s">
        <v>462</v>
      </c>
      <c r="BA32" s="38"/>
      <c r="BB32" s="38"/>
      <c r="BC32" s="38" t="s">
        <v>562</v>
      </c>
      <c r="BD32" s="46" t="s">
        <v>562</v>
      </c>
      <c r="BE32" s="38" t="s">
        <v>421</v>
      </c>
      <c r="BF32" s="38" t="s">
        <v>421</v>
      </c>
      <c r="BG32" s="38" t="s">
        <v>421</v>
      </c>
      <c r="BH32" s="38" t="s">
        <v>421</v>
      </c>
      <c r="BI32" s="38" t="s">
        <v>421</v>
      </c>
      <c r="BJ32" s="38" t="s">
        <v>408</v>
      </c>
      <c r="BK32" s="38"/>
      <c r="BL32" s="38"/>
      <c r="BM32" s="38"/>
      <c r="BN32" s="38"/>
      <c r="BO32" s="38"/>
      <c r="BP32" s="38"/>
      <c r="BQ32" s="38"/>
      <c r="BR32" s="38" t="s">
        <v>408</v>
      </c>
      <c r="BS32" s="38"/>
      <c r="BT32" s="38"/>
      <c r="BU32" s="38"/>
      <c r="BV32" s="38"/>
      <c r="BW32" s="38"/>
      <c r="BX32" s="38"/>
      <c r="BY32" s="38" t="s">
        <v>408</v>
      </c>
      <c r="BZ32" s="38"/>
      <c r="CA32" s="38"/>
      <c r="CB32" s="38"/>
      <c r="CC32" s="38" t="s">
        <v>408</v>
      </c>
      <c r="CD32" s="38"/>
      <c r="CE32" s="38"/>
      <c r="CF32" s="38" t="s">
        <v>408</v>
      </c>
      <c r="CG32" s="38" t="s">
        <v>408</v>
      </c>
      <c r="CH32" s="38" t="s">
        <v>408</v>
      </c>
      <c r="CI32" s="38"/>
      <c r="CJ32" s="38"/>
      <c r="CK32" s="38"/>
      <c r="CL32" s="38"/>
      <c r="CM32" s="38" t="s">
        <v>408</v>
      </c>
      <c r="CN32" s="38"/>
      <c r="CO32" s="38"/>
    </row>
    <row r="33" spans="1:93" x14ac:dyDescent="0.35">
      <c r="A33" s="33" t="s">
        <v>927</v>
      </c>
      <c r="B33" s="38">
        <f t="shared" si="1"/>
        <v>2007</v>
      </c>
      <c r="C33" s="44" t="s">
        <v>615</v>
      </c>
      <c r="D33" s="38"/>
      <c r="E33" s="44" t="s">
        <v>402</v>
      </c>
      <c r="F33" s="38"/>
      <c r="G33" s="38"/>
      <c r="H33" s="44" t="s">
        <v>402</v>
      </c>
      <c r="I33" s="44" t="s">
        <v>402</v>
      </c>
      <c r="J33" s="38"/>
      <c r="K33" s="38"/>
      <c r="L33" s="38" t="s">
        <v>563</v>
      </c>
      <c r="M33" s="38" t="s">
        <v>402</v>
      </c>
      <c r="N33" s="38" t="s">
        <v>402</v>
      </c>
      <c r="O33" s="38"/>
      <c r="P33" s="38"/>
      <c r="Q33" s="44" t="s">
        <v>628</v>
      </c>
      <c r="R33" s="44" t="s">
        <v>628</v>
      </c>
      <c r="S33" s="38" t="s">
        <v>439</v>
      </c>
      <c r="T33" s="38"/>
      <c r="U33" s="38"/>
      <c r="V33" s="38" t="s">
        <v>439</v>
      </c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46" t="s">
        <v>666</v>
      </c>
      <c r="AI33" s="28" t="s">
        <v>384</v>
      </c>
      <c r="AJ33" s="38" t="s">
        <v>463</v>
      </c>
      <c r="AK33" s="28" t="s">
        <v>384</v>
      </c>
      <c r="AL33" s="46" t="s">
        <v>659</v>
      </c>
      <c r="AM33" s="38"/>
      <c r="AN33" s="38"/>
      <c r="AO33" s="38" t="s">
        <v>476</v>
      </c>
      <c r="AP33" s="38" t="s">
        <v>476</v>
      </c>
      <c r="AQ33" s="38"/>
      <c r="AR33" s="38" t="s">
        <v>476</v>
      </c>
      <c r="AS33" s="38"/>
      <c r="AT33" s="38" t="s">
        <v>463</v>
      </c>
      <c r="AU33" s="38" t="s">
        <v>463</v>
      </c>
      <c r="AV33" s="38" t="s">
        <v>463</v>
      </c>
      <c r="AW33" s="38" t="s">
        <v>463</v>
      </c>
      <c r="AX33" s="38"/>
      <c r="AY33" s="38" t="s">
        <v>463</v>
      </c>
      <c r="AZ33" s="38" t="s">
        <v>463</v>
      </c>
      <c r="BA33" s="38"/>
      <c r="BB33" s="38"/>
      <c r="BC33" s="38" t="s">
        <v>563</v>
      </c>
      <c r="BD33" s="46" t="s">
        <v>563</v>
      </c>
      <c r="BE33" s="38" t="s">
        <v>422</v>
      </c>
      <c r="BF33" s="38" t="s">
        <v>422</v>
      </c>
      <c r="BG33" s="38" t="s">
        <v>422</v>
      </c>
      <c r="BH33" s="38" t="s">
        <v>422</v>
      </c>
      <c r="BI33" s="38" t="s">
        <v>422</v>
      </c>
      <c r="BJ33" s="46" t="s">
        <v>640</v>
      </c>
      <c r="BK33" s="46"/>
      <c r="BL33" s="38"/>
      <c r="BM33" s="38"/>
      <c r="BN33" s="46"/>
      <c r="BO33" s="38"/>
      <c r="BP33" s="38"/>
      <c r="BQ33" s="38"/>
      <c r="BR33" s="46" t="s">
        <v>640</v>
      </c>
      <c r="BS33" s="38"/>
      <c r="BT33" s="38"/>
      <c r="BU33" s="38"/>
      <c r="BV33" s="38"/>
      <c r="BW33" s="46"/>
      <c r="BX33" s="46"/>
      <c r="BY33" s="46" t="s">
        <v>640</v>
      </c>
      <c r="BZ33" s="38"/>
      <c r="CA33" s="38"/>
      <c r="CB33" s="38"/>
      <c r="CC33" s="46" t="s">
        <v>640</v>
      </c>
      <c r="CD33" s="38"/>
      <c r="CE33" s="38"/>
      <c r="CF33" s="46" t="s">
        <v>640</v>
      </c>
      <c r="CG33" s="46" t="s">
        <v>640</v>
      </c>
      <c r="CH33" s="46" t="s">
        <v>640</v>
      </c>
      <c r="CI33" s="38"/>
      <c r="CJ33" s="38"/>
      <c r="CK33" s="38"/>
      <c r="CL33" s="46" t="s">
        <v>640</v>
      </c>
      <c r="CM33" s="46" t="s">
        <v>640</v>
      </c>
      <c r="CN33" s="38"/>
      <c r="CO33" s="38"/>
    </row>
    <row r="34" spans="1:93" x14ac:dyDescent="0.35">
      <c r="A34" s="33" t="s">
        <v>927</v>
      </c>
      <c r="B34" s="38">
        <f t="shared" si="1"/>
        <v>2008</v>
      </c>
      <c r="C34" s="44" t="s">
        <v>625</v>
      </c>
      <c r="D34" s="38"/>
      <c r="E34" s="44" t="s">
        <v>403</v>
      </c>
      <c r="F34" s="38"/>
      <c r="G34" s="38"/>
      <c r="H34" s="44" t="s">
        <v>403</v>
      </c>
      <c r="I34" s="44" t="s">
        <v>403</v>
      </c>
      <c r="J34" s="38"/>
      <c r="K34" s="38"/>
      <c r="L34" s="38" t="s">
        <v>564</v>
      </c>
      <c r="M34" s="38" t="s">
        <v>403</v>
      </c>
      <c r="N34" s="38" t="s">
        <v>403</v>
      </c>
      <c r="O34" s="38"/>
      <c r="P34" s="38"/>
      <c r="Q34" s="38" t="s">
        <v>440</v>
      </c>
      <c r="R34" s="38" t="s">
        <v>440</v>
      </c>
      <c r="S34" s="38" t="s">
        <v>440</v>
      </c>
      <c r="T34" s="38"/>
      <c r="U34" s="38"/>
      <c r="V34" s="38" t="s">
        <v>440</v>
      </c>
      <c r="W34" s="38" t="s">
        <v>585</v>
      </c>
      <c r="X34" s="38" t="s">
        <v>585</v>
      </c>
      <c r="Z34" s="38"/>
      <c r="AA34" s="38" t="s">
        <v>585</v>
      </c>
      <c r="AB34" s="38"/>
      <c r="AC34" s="38"/>
      <c r="AD34" s="38"/>
      <c r="AE34" s="38"/>
      <c r="AF34" s="38"/>
      <c r="AG34" s="38"/>
      <c r="AH34" s="46" t="s">
        <v>667</v>
      </c>
      <c r="AI34" s="28" t="s">
        <v>385</v>
      </c>
      <c r="AJ34" s="38" t="s">
        <v>464</v>
      </c>
      <c r="AK34" s="28" t="s">
        <v>385</v>
      </c>
      <c r="AL34" s="46" t="s">
        <v>658</v>
      </c>
      <c r="AM34" s="38"/>
      <c r="AN34" s="38"/>
      <c r="AO34" s="38" t="s">
        <v>464</v>
      </c>
      <c r="AP34" s="38" t="s">
        <v>464</v>
      </c>
      <c r="AQ34" s="38"/>
      <c r="AR34" s="38" t="s">
        <v>464</v>
      </c>
      <c r="AS34" s="38"/>
      <c r="AT34" s="38" t="s">
        <v>477</v>
      </c>
      <c r="AU34" s="38" t="s">
        <v>477</v>
      </c>
      <c r="AV34" s="44" t="s">
        <v>489</v>
      </c>
      <c r="AW34" s="38" t="s">
        <v>464</v>
      </c>
      <c r="AX34" s="38"/>
      <c r="AY34" s="38" t="s">
        <v>464</v>
      </c>
      <c r="AZ34" s="38" t="s">
        <v>477</v>
      </c>
      <c r="BA34" s="38"/>
      <c r="BB34" s="38"/>
      <c r="BC34" s="38" t="s">
        <v>564</v>
      </c>
      <c r="BD34" s="46" t="s">
        <v>564</v>
      </c>
      <c r="BE34" s="38" t="s">
        <v>423</v>
      </c>
      <c r="BF34" s="38" t="s">
        <v>423</v>
      </c>
      <c r="BG34" s="38" t="s">
        <v>423</v>
      </c>
      <c r="BH34" s="38" t="s">
        <v>423</v>
      </c>
      <c r="BI34" s="38" t="s">
        <v>423</v>
      </c>
      <c r="BJ34" s="38" t="s">
        <v>409</v>
      </c>
      <c r="BK34" s="38"/>
      <c r="BL34" s="38"/>
      <c r="BM34" s="38"/>
      <c r="BN34" s="38"/>
      <c r="BO34" s="38"/>
      <c r="BP34" s="38"/>
      <c r="BQ34" s="38"/>
      <c r="BR34" s="38" t="s">
        <v>409</v>
      </c>
      <c r="BS34" s="38"/>
      <c r="BT34" s="38"/>
      <c r="BU34" s="38"/>
      <c r="BV34" s="38"/>
      <c r="BW34" s="38"/>
      <c r="BX34" s="38"/>
      <c r="BY34" s="38" t="s">
        <v>409</v>
      </c>
      <c r="BZ34" s="38"/>
      <c r="CA34" s="38"/>
      <c r="CB34" s="38"/>
      <c r="CC34" s="38" t="s">
        <v>409</v>
      </c>
      <c r="CD34" s="38"/>
      <c r="CE34" s="38"/>
      <c r="CF34" s="38" t="s">
        <v>409</v>
      </c>
      <c r="CG34" s="38" t="s">
        <v>409</v>
      </c>
      <c r="CH34" s="38" t="s">
        <v>409</v>
      </c>
      <c r="CI34" s="38"/>
      <c r="CJ34" s="38"/>
      <c r="CK34" s="38"/>
      <c r="CL34" s="38" t="s">
        <v>409</v>
      </c>
      <c r="CM34" s="38" t="s">
        <v>409</v>
      </c>
      <c r="CN34" s="38"/>
      <c r="CO34" s="38"/>
    </row>
    <row r="35" spans="1:93" x14ac:dyDescent="0.35">
      <c r="A35" s="33" t="s">
        <v>927</v>
      </c>
      <c r="B35" s="38">
        <f t="shared" si="1"/>
        <v>2009</v>
      </c>
      <c r="C35" s="50" t="s">
        <v>626</v>
      </c>
      <c r="D35" s="38"/>
      <c r="E35" s="44" t="s">
        <v>404</v>
      </c>
      <c r="F35" s="38"/>
      <c r="G35" s="38"/>
      <c r="H35" s="44" t="s">
        <v>404</v>
      </c>
      <c r="I35" s="44" t="s">
        <v>404</v>
      </c>
      <c r="J35" s="38"/>
      <c r="K35" s="38"/>
      <c r="L35" s="38" t="s">
        <v>565</v>
      </c>
      <c r="M35" s="38" t="s">
        <v>404</v>
      </c>
      <c r="N35" s="38" t="s">
        <v>404</v>
      </c>
      <c r="O35" s="38"/>
      <c r="P35" s="38"/>
      <c r="Q35" s="38" t="s">
        <v>441</v>
      </c>
      <c r="R35" s="38" t="s">
        <v>441</v>
      </c>
      <c r="S35" s="38" t="s">
        <v>441</v>
      </c>
      <c r="T35" s="38"/>
      <c r="U35" s="38"/>
      <c r="V35" s="38" t="s">
        <v>441</v>
      </c>
      <c r="W35" s="38" t="s">
        <v>586</v>
      </c>
      <c r="X35" s="38" t="s">
        <v>586</v>
      </c>
      <c r="Z35" s="38"/>
      <c r="AA35" s="38" t="s">
        <v>586</v>
      </c>
      <c r="AB35" s="38"/>
      <c r="AC35" s="38"/>
      <c r="AD35" s="38"/>
      <c r="AE35" s="38"/>
      <c r="AF35" s="38"/>
      <c r="AG35" s="38"/>
      <c r="AH35" s="46" t="s">
        <v>668</v>
      </c>
      <c r="AI35" s="28" t="s">
        <v>386</v>
      </c>
      <c r="AJ35" s="38" t="s">
        <v>453</v>
      </c>
      <c r="AK35" s="28" t="s">
        <v>386</v>
      </c>
      <c r="AL35" s="46" t="s">
        <v>657</v>
      </c>
      <c r="AM35" s="38"/>
      <c r="AN35" s="38"/>
      <c r="AO35" s="38" t="s">
        <v>453</v>
      </c>
      <c r="AP35" s="38" t="s">
        <v>453</v>
      </c>
      <c r="AQ35" s="38"/>
      <c r="AR35" s="38" t="s">
        <v>453</v>
      </c>
      <c r="AS35" s="38"/>
      <c r="AT35" s="38" t="s">
        <v>478</v>
      </c>
      <c r="AU35" s="38" t="s">
        <v>478</v>
      </c>
      <c r="AV35" s="44" t="s">
        <v>490</v>
      </c>
      <c r="AW35" s="38" t="s">
        <v>453</v>
      </c>
      <c r="AX35" s="38"/>
      <c r="AY35" s="38" t="s">
        <v>453</v>
      </c>
      <c r="AZ35" s="38" t="s">
        <v>478</v>
      </c>
      <c r="BA35" s="38"/>
      <c r="BB35" s="38"/>
      <c r="BC35" s="38" t="s">
        <v>565</v>
      </c>
      <c r="BD35" s="46" t="s">
        <v>565</v>
      </c>
      <c r="BE35" s="38" t="s">
        <v>424</v>
      </c>
      <c r="BF35" s="38" t="s">
        <v>424</v>
      </c>
      <c r="BG35" s="38" t="s">
        <v>424</v>
      </c>
      <c r="BH35" s="38" t="s">
        <v>424</v>
      </c>
      <c r="BI35" s="38" t="s">
        <v>424</v>
      </c>
      <c r="BJ35" s="38" t="s">
        <v>410</v>
      </c>
      <c r="BK35" s="38"/>
      <c r="BL35" s="38"/>
      <c r="BM35" s="38"/>
      <c r="BN35" s="38"/>
      <c r="BO35" s="38"/>
      <c r="BP35" s="38"/>
      <c r="BQ35" s="38"/>
      <c r="BR35" s="38" t="s">
        <v>410</v>
      </c>
      <c r="BS35" s="38"/>
      <c r="BT35" s="38"/>
      <c r="BU35" s="38"/>
      <c r="BV35" s="38"/>
      <c r="BW35" s="38"/>
      <c r="BX35" s="38"/>
      <c r="BY35" s="38" t="s">
        <v>410</v>
      </c>
      <c r="BZ35" s="38"/>
      <c r="CA35" s="38"/>
      <c r="CB35" s="38"/>
      <c r="CC35" s="38" t="s">
        <v>410</v>
      </c>
      <c r="CD35" s="38"/>
      <c r="CE35" s="38"/>
      <c r="CF35" s="38" t="s">
        <v>410</v>
      </c>
      <c r="CG35" s="38" t="s">
        <v>410</v>
      </c>
      <c r="CH35" s="38" t="s">
        <v>410</v>
      </c>
      <c r="CI35" s="38"/>
      <c r="CJ35" s="38"/>
      <c r="CK35" s="38"/>
      <c r="CL35" s="38" t="s">
        <v>410</v>
      </c>
      <c r="CM35" s="38" t="s">
        <v>410</v>
      </c>
      <c r="CN35" s="38"/>
      <c r="CO35" s="38"/>
    </row>
    <row r="36" spans="1:93" x14ac:dyDescent="0.35">
      <c r="A36" s="33" t="s">
        <v>927</v>
      </c>
      <c r="B36" s="38">
        <f t="shared" si="1"/>
        <v>2010</v>
      </c>
      <c r="C36" s="50" t="s">
        <v>616</v>
      </c>
      <c r="D36" s="38"/>
      <c r="E36" s="44" t="s">
        <v>405</v>
      </c>
      <c r="F36" s="38"/>
      <c r="G36" s="38"/>
      <c r="H36" s="44" t="s">
        <v>405</v>
      </c>
      <c r="I36" s="44" t="s">
        <v>405</v>
      </c>
      <c r="J36" s="38"/>
      <c r="K36" s="38"/>
      <c r="L36" s="38" t="s">
        <v>566</v>
      </c>
      <c r="M36" s="38" t="s">
        <v>405</v>
      </c>
      <c r="N36" s="38" t="s">
        <v>405</v>
      </c>
      <c r="O36" s="38"/>
      <c r="P36" s="38"/>
      <c r="Q36" s="38" t="s">
        <v>442</v>
      </c>
      <c r="R36" s="38" t="s">
        <v>442</v>
      </c>
      <c r="S36" s="38" t="s">
        <v>442</v>
      </c>
      <c r="T36" s="38"/>
      <c r="U36" s="38"/>
      <c r="V36" s="38" t="s">
        <v>442</v>
      </c>
      <c r="W36" s="38" t="s">
        <v>587</v>
      </c>
      <c r="X36" s="38" t="s">
        <v>587</v>
      </c>
      <c r="Y36" s="38" t="s">
        <v>587</v>
      </c>
      <c r="Z36" s="38"/>
      <c r="AA36" s="38" t="s">
        <v>587</v>
      </c>
      <c r="AB36" s="38"/>
      <c r="AC36" s="38"/>
      <c r="AD36" s="38"/>
      <c r="AE36" s="38"/>
      <c r="AF36" s="38"/>
      <c r="AG36" s="38"/>
      <c r="AH36" s="46" t="s">
        <v>669</v>
      </c>
      <c r="AI36" s="28" t="s">
        <v>387</v>
      </c>
      <c r="AJ36" s="38" t="s">
        <v>454</v>
      </c>
      <c r="AK36" s="28" t="s">
        <v>387</v>
      </c>
      <c r="AL36" s="46" t="s">
        <v>656</v>
      </c>
      <c r="AM36" s="38"/>
      <c r="AN36" s="38"/>
      <c r="AO36" s="38" t="s">
        <v>454</v>
      </c>
      <c r="AP36" s="38" t="s">
        <v>454</v>
      </c>
      <c r="AQ36" s="38"/>
      <c r="AR36" s="38" t="s">
        <v>454</v>
      </c>
      <c r="AS36" s="38"/>
      <c r="AT36" s="38" t="s">
        <v>479</v>
      </c>
      <c r="AU36" s="38" t="s">
        <v>479</v>
      </c>
      <c r="AV36" s="44" t="s">
        <v>491</v>
      </c>
      <c r="AW36" s="38" t="s">
        <v>454</v>
      </c>
      <c r="AX36" s="38"/>
      <c r="AY36" s="38" t="s">
        <v>454</v>
      </c>
      <c r="AZ36" s="38" t="s">
        <v>479</v>
      </c>
      <c r="BA36" s="38"/>
      <c r="BB36" s="38"/>
      <c r="BC36" s="38" t="s">
        <v>566</v>
      </c>
      <c r="BD36" s="38"/>
      <c r="BE36" s="38" t="s">
        <v>425</v>
      </c>
      <c r="BF36" s="38" t="s">
        <v>425</v>
      </c>
      <c r="BG36" s="38" t="s">
        <v>425</v>
      </c>
      <c r="BH36" s="38" t="s">
        <v>425</v>
      </c>
      <c r="BI36" s="38" t="s">
        <v>425</v>
      </c>
      <c r="BJ36" s="38" t="s">
        <v>411</v>
      </c>
      <c r="BK36" s="38"/>
      <c r="BL36" s="38"/>
      <c r="BM36" s="38"/>
      <c r="BN36" s="38"/>
      <c r="BO36" s="38"/>
      <c r="BP36" s="38"/>
      <c r="BQ36" s="38"/>
      <c r="BR36" s="38" t="s">
        <v>411</v>
      </c>
      <c r="BS36" s="38"/>
      <c r="BT36" s="38"/>
      <c r="BU36" s="38"/>
      <c r="BV36" s="38"/>
      <c r="BW36" s="38"/>
      <c r="BX36" s="38"/>
      <c r="BY36" s="38" t="s">
        <v>411</v>
      </c>
      <c r="BZ36" s="38"/>
      <c r="CA36" s="38"/>
      <c r="CB36" s="38"/>
      <c r="CC36" s="38" t="s">
        <v>411</v>
      </c>
      <c r="CD36" s="38"/>
      <c r="CE36" s="38"/>
      <c r="CF36" s="38" t="s">
        <v>411</v>
      </c>
      <c r="CG36" s="38" t="s">
        <v>411</v>
      </c>
      <c r="CH36" s="38" t="s">
        <v>411</v>
      </c>
      <c r="CI36" s="38"/>
      <c r="CJ36" s="38"/>
      <c r="CK36" s="38"/>
      <c r="CL36" s="38" t="s">
        <v>411</v>
      </c>
      <c r="CM36" s="38" t="s">
        <v>411</v>
      </c>
      <c r="CN36" s="38"/>
      <c r="CO36" s="38"/>
    </row>
    <row r="37" spans="1:93" x14ac:dyDescent="0.35">
      <c r="A37" s="33" t="s">
        <v>927</v>
      </c>
      <c r="B37" s="38">
        <f t="shared" si="1"/>
        <v>2011</v>
      </c>
      <c r="C37" s="38" t="s">
        <v>399</v>
      </c>
      <c r="D37" s="38"/>
      <c r="E37" s="44" t="s">
        <v>406</v>
      </c>
      <c r="F37" s="38"/>
      <c r="G37" s="38"/>
      <c r="H37" s="44" t="s">
        <v>406</v>
      </c>
      <c r="I37" s="44" t="s">
        <v>406</v>
      </c>
      <c r="J37" s="38"/>
      <c r="K37" s="38"/>
      <c r="L37" s="38" t="s">
        <v>567</v>
      </c>
      <c r="M37" s="38" t="s">
        <v>406</v>
      </c>
      <c r="N37" s="38" t="s">
        <v>406</v>
      </c>
      <c r="O37" s="38"/>
      <c r="P37" s="38"/>
      <c r="Q37" s="38" t="s">
        <v>443</v>
      </c>
      <c r="R37" s="38" t="s">
        <v>443</v>
      </c>
      <c r="S37" s="38" t="s">
        <v>443</v>
      </c>
      <c r="T37" s="38"/>
      <c r="U37" s="38"/>
      <c r="V37" s="38" t="s">
        <v>443</v>
      </c>
      <c r="W37" s="38" t="s">
        <v>588</v>
      </c>
      <c r="X37" s="38" t="s">
        <v>588</v>
      </c>
      <c r="Y37" s="38" t="s">
        <v>588</v>
      </c>
      <c r="Z37" s="38"/>
      <c r="AA37" s="38" t="s">
        <v>588</v>
      </c>
      <c r="AB37" s="38"/>
      <c r="AC37" s="38"/>
      <c r="AD37" s="38"/>
      <c r="AE37" s="38"/>
      <c r="AF37" s="38"/>
      <c r="AG37" s="38"/>
      <c r="AH37" s="46" t="s">
        <v>670</v>
      </c>
      <c r="AI37" s="28" t="s">
        <v>388</v>
      </c>
      <c r="AJ37" s="38" t="s">
        <v>465</v>
      </c>
      <c r="AK37" s="28" t="s">
        <v>388</v>
      </c>
      <c r="AL37" s="46" t="s">
        <v>654</v>
      </c>
      <c r="AM37" s="38"/>
      <c r="AN37" s="38"/>
      <c r="AO37" s="38" t="s">
        <v>465</v>
      </c>
      <c r="AP37" s="38" t="s">
        <v>465</v>
      </c>
      <c r="AQ37" s="38"/>
      <c r="AR37" s="38"/>
      <c r="AS37" s="38"/>
      <c r="AT37" s="38" t="s">
        <v>480</v>
      </c>
      <c r="AU37" s="38" t="s">
        <v>480</v>
      </c>
      <c r="AV37" s="44" t="s">
        <v>492</v>
      </c>
      <c r="AW37" s="38" t="s">
        <v>465</v>
      </c>
      <c r="AX37" s="38"/>
      <c r="AY37" s="38" t="s">
        <v>465</v>
      </c>
      <c r="AZ37" s="38" t="s">
        <v>480</v>
      </c>
      <c r="BA37" s="38"/>
      <c r="BB37" s="38"/>
      <c r="BC37" s="38" t="s">
        <v>567</v>
      </c>
      <c r="BD37" s="38"/>
      <c r="BE37" s="38" t="s">
        <v>426</v>
      </c>
      <c r="BF37" s="38" t="s">
        <v>426</v>
      </c>
      <c r="BG37" s="38" t="s">
        <v>426</v>
      </c>
      <c r="BH37" s="38" t="s">
        <v>426</v>
      </c>
      <c r="BI37" s="38" t="s">
        <v>426</v>
      </c>
      <c r="BJ37" s="38" t="s">
        <v>412</v>
      </c>
      <c r="BK37" s="38"/>
      <c r="BL37" s="38"/>
      <c r="BM37" s="38"/>
      <c r="BN37" s="38"/>
      <c r="BO37" s="38"/>
      <c r="BP37" s="38"/>
      <c r="BQ37" s="38"/>
      <c r="BR37" s="38" t="s">
        <v>412</v>
      </c>
      <c r="BS37" s="38"/>
      <c r="BT37" s="38"/>
      <c r="BU37" s="38"/>
      <c r="BV37" s="38"/>
      <c r="BW37" s="38"/>
      <c r="BX37" s="38"/>
      <c r="BY37" s="38" t="s">
        <v>412</v>
      </c>
      <c r="BZ37" s="38"/>
      <c r="CA37" s="38"/>
      <c r="CB37" s="38"/>
      <c r="CC37" s="38" t="s">
        <v>412</v>
      </c>
      <c r="CD37" s="38"/>
      <c r="CE37" s="38"/>
      <c r="CF37" s="38" t="s">
        <v>412</v>
      </c>
      <c r="CG37" s="38" t="s">
        <v>412</v>
      </c>
      <c r="CH37" s="38" t="s">
        <v>412</v>
      </c>
      <c r="CI37" s="38"/>
      <c r="CJ37" s="38"/>
      <c r="CK37" s="38"/>
      <c r="CL37" s="38" t="s">
        <v>412</v>
      </c>
      <c r="CM37" s="38" t="s">
        <v>412</v>
      </c>
      <c r="CN37" s="38"/>
      <c r="CO37" s="38"/>
    </row>
    <row r="38" spans="1:93" x14ac:dyDescent="0.35">
      <c r="A38" s="33" t="s">
        <v>927</v>
      </c>
      <c r="B38" s="38">
        <f t="shared" si="1"/>
        <v>2012</v>
      </c>
      <c r="C38" s="44" t="s">
        <v>617</v>
      </c>
      <c r="D38" s="38"/>
      <c r="E38" s="44" t="s">
        <v>576</v>
      </c>
      <c r="F38" s="38"/>
      <c r="G38" s="38"/>
      <c r="H38" s="44" t="s">
        <v>576</v>
      </c>
      <c r="I38" s="44" t="s">
        <v>576</v>
      </c>
      <c r="J38" s="38"/>
      <c r="K38" s="38"/>
      <c r="L38" s="38" t="s">
        <v>568</v>
      </c>
      <c r="M38" s="38" t="s">
        <v>576</v>
      </c>
      <c r="N38" s="38" t="s">
        <v>576</v>
      </c>
      <c r="O38" s="38"/>
      <c r="P38" s="38"/>
      <c r="Q38" s="38" t="s">
        <v>444</v>
      </c>
      <c r="R38" s="38" t="s">
        <v>444</v>
      </c>
      <c r="S38" s="38" t="s">
        <v>444</v>
      </c>
      <c r="T38" s="38"/>
      <c r="U38" s="38"/>
      <c r="V38" s="38" t="s">
        <v>444</v>
      </c>
      <c r="W38" s="38" t="s">
        <v>589</v>
      </c>
      <c r="X38" s="38" t="s">
        <v>589</v>
      </c>
      <c r="Z38" s="38"/>
      <c r="AA38" s="38" t="s">
        <v>589</v>
      </c>
      <c r="AB38" s="38"/>
      <c r="AC38" s="38"/>
      <c r="AD38" s="38"/>
      <c r="AE38" s="38"/>
      <c r="AF38" s="38"/>
      <c r="AG38" s="38"/>
      <c r="AH38" s="46" t="s">
        <v>671</v>
      </c>
      <c r="AI38" s="28" t="s">
        <v>389</v>
      </c>
      <c r="AJ38" s="38" t="s">
        <v>466</v>
      </c>
      <c r="AK38" s="38" t="s">
        <v>466</v>
      </c>
      <c r="AL38" s="46" t="s">
        <v>653</v>
      </c>
      <c r="AM38" s="38"/>
      <c r="AN38" s="38"/>
      <c r="AO38" s="38" t="s">
        <v>466</v>
      </c>
      <c r="AP38" s="38" t="s">
        <v>466</v>
      </c>
      <c r="AQ38" s="38"/>
      <c r="AR38" s="38"/>
      <c r="AS38" s="38"/>
      <c r="AT38" s="38" t="s">
        <v>481</v>
      </c>
      <c r="AU38" s="38" t="s">
        <v>481</v>
      </c>
      <c r="AV38" s="44" t="s">
        <v>493</v>
      </c>
      <c r="AW38" s="38" t="s">
        <v>466</v>
      </c>
      <c r="AX38" s="38"/>
      <c r="AY38" s="38" t="s">
        <v>466</v>
      </c>
      <c r="AZ38" s="38" t="s">
        <v>481</v>
      </c>
      <c r="BA38" s="38" t="s">
        <v>590</v>
      </c>
      <c r="BB38" s="38" t="s">
        <v>569</v>
      </c>
      <c r="BC38" s="38" t="s">
        <v>568</v>
      </c>
      <c r="BD38" s="38"/>
      <c r="BE38" s="38" t="s">
        <v>427</v>
      </c>
      <c r="BF38" s="38" t="s">
        <v>427</v>
      </c>
      <c r="BG38" s="38" t="s">
        <v>427</v>
      </c>
      <c r="BH38" s="38" t="s">
        <v>427</v>
      </c>
      <c r="BI38" s="38" t="s">
        <v>427</v>
      </c>
      <c r="BJ38" s="38" t="s">
        <v>413</v>
      </c>
      <c r="BK38" s="38" t="s">
        <v>413</v>
      </c>
      <c r="BL38" s="38"/>
      <c r="BM38" s="38"/>
      <c r="BN38" s="38" t="s">
        <v>413</v>
      </c>
      <c r="BO38" s="38"/>
      <c r="BP38" s="38"/>
      <c r="BQ38" s="38"/>
      <c r="BR38" s="38" t="s">
        <v>413</v>
      </c>
      <c r="BS38" s="38"/>
      <c r="BT38" s="38"/>
      <c r="BU38" s="38"/>
      <c r="BV38" s="38"/>
      <c r="BW38" s="38" t="s">
        <v>413</v>
      </c>
      <c r="BX38" s="38" t="s">
        <v>413</v>
      </c>
      <c r="BY38" s="38" t="s">
        <v>413</v>
      </c>
      <c r="BZ38" s="38"/>
      <c r="CA38" s="38"/>
      <c r="CB38" s="38"/>
      <c r="CC38" s="38" t="s">
        <v>413</v>
      </c>
      <c r="CD38" s="38"/>
      <c r="CE38" s="38"/>
      <c r="CF38" s="38" t="s">
        <v>413</v>
      </c>
      <c r="CG38" s="38" t="s">
        <v>413</v>
      </c>
      <c r="CH38" s="38" t="s">
        <v>413</v>
      </c>
      <c r="CI38" s="38"/>
      <c r="CJ38" s="38"/>
      <c r="CK38" s="38"/>
      <c r="CL38" s="38" t="s">
        <v>413</v>
      </c>
      <c r="CM38" s="38" t="s">
        <v>413</v>
      </c>
      <c r="CN38" s="38"/>
      <c r="CO38" s="38"/>
    </row>
    <row r="39" spans="1:93" x14ac:dyDescent="0.35">
      <c r="A39" s="33" t="s">
        <v>927</v>
      </c>
      <c r="B39" s="38">
        <f t="shared" si="1"/>
        <v>2013</v>
      </c>
      <c r="C39" s="44" t="s">
        <v>618</v>
      </c>
      <c r="D39" s="38"/>
      <c r="E39" s="44" t="s">
        <v>577</v>
      </c>
      <c r="F39" s="38"/>
      <c r="G39" s="38"/>
      <c r="H39" s="44" t="s">
        <v>577</v>
      </c>
      <c r="I39" s="44" t="s">
        <v>577</v>
      </c>
      <c r="J39" s="38"/>
      <c r="K39" s="38"/>
      <c r="L39" s="38" t="s">
        <v>569</v>
      </c>
      <c r="M39" s="38" t="s">
        <v>577</v>
      </c>
      <c r="N39" s="38" t="s">
        <v>577</v>
      </c>
      <c r="O39" s="38"/>
      <c r="P39" s="38"/>
      <c r="Q39" s="44" t="s">
        <v>629</v>
      </c>
      <c r="R39" s="44" t="s">
        <v>629</v>
      </c>
      <c r="S39" s="38" t="s">
        <v>445</v>
      </c>
      <c r="T39" s="38"/>
      <c r="U39" s="38"/>
      <c r="V39" s="38" t="s">
        <v>445</v>
      </c>
      <c r="W39" s="38" t="s">
        <v>445</v>
      </c>
      <c r="X39" s="38" t="s">
        <v>445</v>
      </c>
      <c r="Y39" s="38" t="s">
        <v>445</v>
      </c>
      <c r="Z39" s="38"/>
      <c r="AA39" s="38" t="s">
        <v>445</v>
      </c>
      <c r="AB39" s="38"/>
      <c r="AC39" s="38"/>
      <c r="AD39" s="38"/>
      <c r="AE39" s="38"/>
      <c r="AF39" s="38"/>
      <c r="AG39" s="38"/>
      <c r="AH39" s="46" t="s">
        <v>672</v>
      </c>
      <c r="AI39" s="28" t="s">
        <v>390</v>
      </c>
      <c r="AJ39" s="38" t="s">
        <v>467</v>
      </c>
      <c r="AK39" s="38" t="s">
        <v>467</v>
      </c>
      <c r="AL39" s="46" t="s">
        <v>652</v>
      </c>
      <c r="AM39" s="38"/>
      <c r="AN39" s="38"/>
      <c r="AO39" s="38" t="s">
        <v>467</v>
      </c>
      <c r="AP39" s="38" t="s">
        <v>467</v>
      </c>
      <c r="AQ39" s="38" t="s">
        <v>467</v>
      </c>
      <c r="AR39" s="38"/>
      <c r="AS39" s="38"/>
      <c r="AT39" s="38" t="s">
        <v>482</v>
      </c>
      <c r="AU39" s="38" t="s">
        <v>482</v>
      </c>
      <c r="AV39" s="44" t="s">
        <v>494</v>
      </c>
      <c r="AW39" s="38" t="s">
        <v>467</v>
      </c>
      <c r="AX39" s="38"/>
      <c r="AY39" s="38" t="s">
        <v>467</v>
      </c>
      <c r="AZ39" s="38" t="s">
        <v>482</v>
      </c>
      <c r="BA39" s="38" t="s">
        <v>590</v>
      </c>
      <c r="BB39" s="38" t="s">
        <v>569</v>
      </c>
      <c r="BC39" s="38" t="s">
        <v>569</v>
      </c>
      <c r="BD39" s="38"/>
      <c r="BE39" s="38" t="s">
        <v>428</v>
      </c>
      <c r="BF39" s="38" t="s">
        <v>428</v>
      </c>
      <c r="BG39" s="38" t="s">
        <v>428</v>
      </c>
      <c r="BH39" s="38" t="s">
        <v>428</v>
      </c>
      <c r="BI39" s="38" t="s">
        <v>428</v>
      </c>
      <c r="BJ39" s="38" t="s">
        <v>414</v>
      </c>
      <c r="BK39" s="38" t="s">
        <v>414</v>
      </c>
      <c r="BL39" s="38"/>
      <c r="BM39" s="38"/>
      <c r="BN39" s="38" t="s">
        <v>414</v>
      </c>
      <c r="BO39" s="38"/>
      <c r="BP39" s="38"/>
      <c r="BQ39" s="38"/>
      <c r="BR39" s="38" t="s">
        <v>414</v>
      </c>
      <c r="BS39" s="38"/>
      <c r="BT39" s="38"/>
      <c r="BU39" s="38"/>
      <c r="BV39" s="38"/>
      <c r="BW39" s="38" t="s">
        <v>414</v>
      </c>
      <c r="BX39" s="38" t="s">
        <v>414</v>
      </c>
      <c r="BY39" s="38" t="s">
        <v>414</v>
      </c>
      <c r="BZ39" s="38"/>
      <c r="CA39" s="38"/>
      <c r="CB39" s="38"/>
      <c r="CC39" s="38" t="s">
        <v>414</v>
      </c>
      <c r="CD39" s="38"/>
      <c r="CE39" s="38"/>
      <c r="CF39" s="38" t="s">
        <v>414</v>
      </c>
      <c r="CG39" s="38" t="s">
        <v>414</v>
      </c>
      <c r="CH39" s="38" t="s">
        <v>414</v>
      </c>
      <c r="CI39" s="38"/>
      <c r="CJ39" s="38"/>
      <c r="CK39" s="38"/>
      <c r="CL39" s="38" t="s">
        <v>414</v>
      </c>
      <c r="CM39" s="38" t="s">
        <v>414</v>
      </c>
      <c r="CN39" s="38"/>
      <c r="CO39" s="38"/>
    </row>
    <row r="40" spans="1:93" x14ac:dyDescent="0.35">
      <c r="A40" s="33" t="s">
        <v>927</v>
      </c>
      <c r="B40" s="38">
        <f t="shared" si="1"/>
        <v>2014</v>
      </c>
      <c r="C40" s="44" t="s">
        <v>619</v>
      </c>
      <c r="D40" s="38"/>
      <c r="E40" s="44" t="s">
        <v>578</v>
      </c>
      <c r="F40" s="38"/>
      <c r="G40" s="38"/>
      <c r="H40" s="44" t="s">
        <v>578</v>
      </c>
      <c r="I40" s="44" t="s">
        <v>578</v>
      </c>
      <c r="J40" s="38"/>
      <c r="K40" s="38"/>
      <c r="L40" s="38" t="s">
        <v>570</v>
      </c>
      <c r="M40" s="38" t="s">
        <v>578</v>
      </c>
      <c r="N40" s="38" t="s">
        <v>578</v>
      </c>
      <c r="O40" s="38"/>
      <c r="P40" s="38"/>
      <c r="Q40" s="44" t="s">
        <v>630</v>
      </c>
      <c r="R40" s="44" t="s">
        <v>630</v>
      </c>
      <c r="S40" s="38" t="s">
        <v>446</v>
      </c>
      <c r="T40" s="38"/>
      <c r="U40" s="38"/>
      <c r="V40" s="38" t="s">
        <v>446</v>
      </c>
      <c r="W40" s="38" t="s">
        <v>446</v>
      </c>
      <c r="X40" s="38" t="s">
        <v>446</v>
      </c>
      <c r="Y40" s="38" t="s">
        <v>446</v>
      </c>
      <c r="Z40" s="38"/>
      <c r="AA40" s="38" t="s">
        <v>446</v>
      </c>
      <c r="AB40" s="38"/>
      <c r="AC40" s="38"/>
      <c r="AD40" s="38"/>
      <c r="AE40" s="38"/>
      <c r="AF40" s="38"/>
      <c r="AG40" s="38"/>
      <c r="AH40" s="46" t="s">
        <v>673</v>
      </c>
      <c r="AI40" s="48" t="s">
        <v>539</v>
      </c>
      <c r="AJ40" s="38" t="s">
        <v>468</v>
      </c>
      <c r="AK40" s="38" t="s">
        <v>468</v>
      </c>
      <c r="AL40" s="46" t="s">
        <v>650</v>
      </c>
      <c r="AM40" s="38"/>
      <c r="AN40" s="38"/>
      <c r="AO40" s="38" t="s">
        <v>468</v>
      </c>
      <c r="AP40" s="38" t="s">
        <v>468</v>
      </c>
      <c r="AQ40" s="38" t="s">
        <v>468</v>
      </c>
      <c r="AR40" s="38"/>
      <c r="AS40" s="38"/>
      <c r="AT40" s="38" t="s">
        <v>483</v>
      </c>
      <c r="AU40" s="38" t="s">
        <v>483</v>
      </c>
      <c r="AV40" s="44" t="s">
        <v>495</v>
      </c>
      <c r="AW40" s="38" t="s">
        <v>468</v>
      </c>
      <c r="AX40" s="38"/>
      <c r="AY40" s="38" t="s">
        <v>468</v>
      </c>
      <c r="AZ40" s="38" t="s">
        <v>483</v>
      </c>
      <c r="BA40" s="38" t="s">
        <v>591</v>
      </c>
      <c r="BB40" s="38" t="s">
        <v>570</v>
      </c>
      <c r="BC40" s="38" t="s">
        <v>570</v>
      </c>
      <c r="BD40" s="38"/>
      <c r="BE40" s="38" t="s">
        <v>429</v>
      </c>
      <c r="BF40" s="38" t="s">
        <v>429</v>
      </c>
      <c r="BG40" s="38" t="s">
        <v>429</v>
      </c>
      <c r="BH40" s="38" t="s">
        <v>429</v>
      </c>
      <c r="BI40" s="38" t="s">
        <v>429</v>
      </c>
      <c r="BJ40" s="44" t="s">
        <v>639</v>
      </c>
      <c r="BK40" s="44" t="s">
        <v>639</v>
      </c>
      <c r="BL40" s="38"/>
      <c r="BM40" s="38"/>
      <c r="BN40" s="44" t="s">
        <v>639</v>
      </c>
      <c r="BO40" s="38"/>
      <c r="BP40" s="38"/>
      <c r="BQ40" s="38"/>
      <c r="BR40" s="44" t="s">
        <v>639</v>
      </c>
      <c r="BS40" s="38"/>
      <c r="BT40" s="38"/>
      <c r="BU40" s="38"/>
      <c r="BV40" s="38"/>
      <c r="BW40" s="44" t="s">
        <v>639</v>
      </c>
      <c r="BX40" s="44" t="s">
        <v>639</v>
      </c>
      <c r="BY40" s="44" t="s">
        <v>639</v>
      </c>
      <c r="BZ40" s="38"/>
      <c r="CA40" s="38"/>
      <c r="CB40" s="38"/>
      <c r="CC40" s="44" t="s">
        <v>639</v>
      </c>
      <c r="CD40" s="38"/>
      <c r="CE40" s="38"/>
      <c r="CF40" s="44" t="s">
        <v>639</v>
      </c>
      <c r="CG40" s="44" t="s">
        <v>639</v>
      </c>
      <c r="CH40" s="44" t="s">
        <v>639</v>
      </c>
      <c r="CI40" s="38"/>
      <c r="CJ40" s="38"/>
      <c r="CK40" s="38"/>
      <c r="CL40" s="44" t="s">
        <v>639</v>
      </c>
      <c r="CM40" s="44" t="s">
        <v>639</v>
      </c>
      <c r="CN40" s="38"/>
      <c r="CO40" s="38"/>
    </row>
    <row r="41" spans="1:93" x14ac:dyDescent="0.35">
      <c r="A41" s="33" t="s">
        <v>927</v>
      </c>
      <c r="B41" s="38">
        <f t="shared" si="1"/>
        <v>2015</v>
      </c>
      <c r="C41" s="44" t="s">
        <v>620</v>
      </c>
      <c r="D41" s="38"/>
      <c r="E41" s="44" t="s">
        <v>579</v>
      </c>
      <c r="F41" s="38"/>
      <c r="G41" s="38"/>
      <c r="H41" s="44" t="s">
        <v>579</v>
      </c>
      <c r="I41" s="44" t="s">
        <v>579</v>
      </c>
      <c r="J41" s="38"/>
      <c r="K41" s="38"/>
      <c r="L41" s="38" t="s">
        <v>571</v>
      </c>
      <c r="M41" s="38" t="s">
        <v>579</v>
      </c>
      <c r="N41" s="38" t="s">
        <v>579</v>
      </c>
      <c r="O41" s="38"/>
      <c r="P41" s="38"/>
      <c r="Q41" s="44" t="s">
        <v>631</v>
      </c>
      <c r="R41" s="44" t="s">
        <v>631</v>
      </c>
      <c r="S41" s="38" t="s">
        <v>447</v>
      </c>
      <c r="T41" s="38"/>
      <c r="U41" s="38"/>
      <c r="V41" s="38" t="s">
        <v>447</v>
      </c>
      <c r="W41" s="38" t="s">
        <v>447</v>
      </c>
      <c r="X41" s="38" t="s">
        <v>447</v>
      </c>
      <c r="Y41" s="38" t="s">
        <v>447</v>
      </c>
      <c r="Z41" s="38"/>
      <c r="AA41" s="38" t="s">
        <v>447</v>
      </c>
      <c r="AB41" s="38"/>
      <c r="AC41" s="38"/>
      <c r="AD41" s="38"/>
      <c r="AE41" s="38"/>
      <c r="AF41" s="38"/>
      <c r="AG41" s="38"/>
      <c r="AH41" s="46" t="s">
        <v>674</v>
      </c>
      <c r="AI41" s="38" t="s">
        <v>469</v>
      </c>
      <c r="AJ41" s="38" t="s">
        <v>469</v>
      </c>
      <c r="AK41" s="38" t="s">
        <v>469</v>
      </c>
      <c r="AL41" s="46" t="s">
        <v>649</v>
      </c>
      <c r="AM41" s="38"/>
      <c r="AN41" s="38"/>
      <c r="AO41" s="38" t="s">
        <v>469</v>
      </c>
      <c r="AP41" s="38" t="s">
        <v>469</v>
      </c>
      <c r="AQ41" s="38" t="s">
        <v>469</v>
      </c>
      <c r="AR41" s="38"/>
      <c r="AS41" s="38"/>
      <c r="AT41" s="38" t="s">
        <v>484</v>
      </c>
      <c r="AU41" s="38" t="s">
        <v>484</v>
      </c>
      <c r="AV41" s="44" t="s">
        <v>496</v>
      </c>
      <c r="AW41" s="38" t="s">
        <v>469</v>
      </c>
      <c r="AX41" s="38"/>
      <c r="AY41" s="38" t="s">
        <v>469</v>
      </c>
      <c r="AZ41" s="38" t="s">
        <v>484</v>
      </c>
      <c r="BA41" s="38" t="s">
        <v>592</v>
      </c>
      <c r="BB41" s="38" t="s">
        <v>571</v>
      </c>
      <c r="BC41" s="38" t="s">
        <v>571</v>
      </c>
      <c r="BD41" s="38"/>
      <c r="BE41" s="38" t="s">
        <v>430</v>
      </c>
      <c r="BF41" s="38" t="s">
        <v>430</v>
      </c>
      <c r="BG41" s="38" t="s">
        <v>430</v>
      </c>
      <c r="BH41" s="38" t="s">
        <v>430</v>
      </c>
      <c r="BI41" s="38" t="s">
        <v>430</v>
      </c>
      <c r="BJ41" s="38" t="s">
        <v>415</v>
      </c>
      <c r="BK41" s="38" t="s">
        <v>415</v>
      </c>
      <c r="BL41" s="38"/>
      <c r="BM41" s="38"/>
      <c r="BN41" s="38" t="s">
        <v>415</v>
      </c>
      <c r="BO41" s="38"/>
      <c r="BP41" s="38"/>
      <c r="BQ41" s="38"/>
      <c r="BR41" s="38" t="s">
        <v>415</v>
      </c>
      <c r="BS41" s="38"/>
      <c r="BT41" s="38"/>
      <c r="BU41" s="38"/>
      <c r="BV41" s="38"/>
      <c r="BW41" s="38" t="s">
        <v>415</v>
      </c>
      <c r="BX41" s="38" t="s">
        <v>415</v>
      </c>
      <c r="BY41" s="38" t="s">
        <v>415</v>
      </c>
      <c r="BZ41" s="38"/>
      <c r="CA41" s="38"/>
      <c r="CB41" s="38"/>
      <c r="CC41" s="38" t="s">
        <v>415</v>
      </c>
      <c r="CD41" s="38"/>
      <c r="CE41" s="38"/>
      <c r="CF41" s="38" t="s">
        <v>415</v>
      </c>
      <c r="CG41" s="38" t="s">
        <v>415</v>
      </c>
      <c r="CH41" s="38" t="s">
        <v>415</v>
      </c>
      <c r="CI41" s="38"/>
      <c r="CJ41" s="38"/>
      <c r="CK41" s="38"/>
      <c r="CL41" s="38" t="s">
        <v>415</v>
      </c>
      <c r="CM41" s="38" t="s">
        <v>415</v>
      </c>
      <c r="CN41" s="38"/>
      <c r="CO41" s="38"/>
    </row>
    <row r="42" spans="1:93" x14ac:dyDescent="0.35">
      <c r="A42" s="33" t="s">
        <v>927</v>
      </c>
      <c r="B42" s="38">
        <f t="shared" si="1"/>
        <v>2016</v>
      </c>
      <c r="C42" s="44" t="s">
        <v>621</v>
      </c>
      <c r="D42" s="38"/>
      <c r="E42" s="44" t="s">
        <v>580</v>
      </c>
      <c r="F42" s="38"/>
      <c r="G42" s="38"/>
      <c r="H42" s="44" t="s">
        <v>580</v>
      </c>
      <c r="I42" s="44" t="s">
        <v>580</v>
      </c>
      <c r="J42" s="38"/>
      <c r="K42" s="38"/>
      <c r="L42" s="38" t="s">
        <v>572</v>
      </c>
      <c r="M42" s="38" t="s">
        <v>580</v>
      </c>
      <c r="N42" s="38" t="s">
        <v>580</v>
      </c>
      <c r="O42" s="38"/>
      <c r="P42" s="38"/>
      <c r="Q42" s="44" t="s">
        <v>632</v>
      </c>
      <c r="R42" s="44" t="s">
        <v>632</v>
      </c>
      <c r="S42" s="38" t="s">
        <v>448</v>
      </c>
      <c r="T42" s="38"/>
      <c r="U42" s="38"/>
      <c r="V42" s="38" t="s">
        <v>448</v>
      </c>
      <c r="W42" s="38" t="s">
        <v>448</v>
      </c>
      <c r="X42" s="38" t="s">
        <v>448</v>
      </c>
      <c r="Y42" s="38" t="s">
        <v>448</v>
      </c>
      <c r="Z42" s="38"/>
      <c r="AA42" s="38" t="s">
        <v>448</v>
      </c>
      <c r="AB42" s="38"/>
      <c r="AC42" s="38"/>
      <c r="AD42" s="38"/>
      <c r="AE42" s="38"/>
      <c r="AF42" s="38"/>
      <c r="AG42" s="38"/>
      <c r="AH42" s="46" t="s">
        <v>675</v>
      </c>
      <c r="AI42" s="38" t="s">
        <v>470</v>
      </c>
      <c r="AJ42" s="38" t="s">
        <v>470</v>
      </c>
      <c r="AK42" s="38" t="s">
        <v>470</v>
      </c>
      <c r="AL42" s="46" t="s">
        <v>647</v>
      </c>
      <c r="AM42" s="38"/>
      <c r="AN42" s="38"/>
      <c r="AO42" s="38" t="s">
        <v>470</v>
      </c>
      <c r="AP42" s="38" t="s">
        <v>470</v>
      </c>
      <c r="AQ42" s="38" t="s">
        <v>470</v>
      </c>
      <c r="AR42" s="38"/>
      <c r="AS42" s="38"/>
      <c r="AT42" s="38" t="s">
        <v>485</v>
      </c>
      <c r="AU42" s="38" t="s">
        <v>485</v>
      </c>
      <c r="AV42" s="44" t="s">
        <v>497</v>
      </c>
      <c r="AW42" s="38" t="s">
        <v>470</v>
      </c>
      <c r="AX42" s="38"/>
      <c r="AY42" s="38" t="s">
        <v>470</v>
      </c>
      <c r="AZ42" s="38" t="s">
        <v>485</v>
      </c>
      <c r="BA42" s="38" t="s">
        <v>593</v>
      </c>
      <c r="BB42" s="38" t="s">
        <v>572</v>
      </c>
      <c r="BC42" s="38" t="s">
        <v>572</v>
      </c>
      <c r="BD42" s="38"/>
      <c r="BE42" s="38" t="s">
        <v>431</v>
      </c>
      <c r="BF42" s="38" t="s">
        <v>431</v>
      </c>
      <c r="BG42" s="38" t="s">
        <v>431</v>
      </c>
      <c r="BH42" s="38" t="s">
        <v>431</v>
      </c>
      <c r="BI42" s="38" t="s">
        <v>431</v>
      </c>
      <c r="BJ42" s="38" t="s">
        <v>416</v>
      </c>
      <c r="BK42" s="38" t="s">
        <v>416</v>
      </c>
      <c r="BL42" s="38"/>
      <c r="BM42" s="38"/>
      <c r="BN42" s="38" t="s">
        <v>416</v>
      </c>
      <c r="BO42" s="38"/>
      <c r="BP42" s="38"/>
      <c r="BQ42" s="38"/>
      <c r="BR42" s="38" t="s">
        <v>416</v>
      </c>
      <c r="BS42" s="38"/>
      <c r="BT42" s="38"/>
      <c r="BU42" s="38"/>
      <c r="BV42" s="38"/>
      <c r="BW42" s="38" t="s">
        <v>416</v>
      </c>
      <c r="BX42" s="38" t="s">
        <v>416</v>
      </c>
      <c r="BY42" s="38" t="s">
        <v>416</v>
      </c>
      <c r="BZ42" s="38"/>
      <c r="CA42" s="38"/>
      <c r="CB42" s="38"/>
      <c r="CC42" s="38" t="s">
        <v>416</v>
      </c>
      <c r="CD42" s="38"/>
      <c r="CE42" s="38"/>
      <c r="CF42" s="38" t="s">
        <v>416</v>
      </c>
      <c r="CG42" s="38" t="s">
        <v>416</v>
      </c>
      <c r="CH42" s="38" t="s">
        <v>416</v>
      </c>
      <c r="CI42" s="38"/>
      <c r="CJ42" s="38"/>
      <c r="CK42" s="38"/>
      <c r="CL42" s="38" t="s">
        <v>416</v>
      </c>
      <c r="CM42" s="38" t="s">
        <v>416</v>
      </c>
      <c r="CN42" s="38"/>
      <c r="CO42" s="38"/>
    </row>
    <row r="43" spans="1:93" x14ac:dyDescent="0.35">
      <c r="A43" s="33" t="s">
        <v>927</v>
      </c>
      <c r="B43" s="38">
        <f t="shared" si="1"/>
        <v>2017</v>
      </c>
      <c r="C43" s="44" t="s">
        <v>622</v>
      </c>
      <c r="D43" s="38"/>
      <c r="E43" s="44" t="s">
        <v>581</v>
      </c>
      <c r="F43" s="38"/>
      <c r="G43" s="38"/>
      <c r="H43" s="44" t="s">
        <v>581</v>
      </c>
      <c r="I43" s="44" t="s">
        <v>581</v>
      </c>
      <c r="J43" s="38"/>
      <c r="K43" s="38"/>
      <c r="L43" s="38" t="s">
        <v>573</v>
      </c>
      <c r="M43" s="38" t="s">
        <v>581</v>
      </c>
      <c r="N43" s="38" t="s">
        <v>581</v>
      </c>
      <c r="O43" s="38"/>
      <c r="P43" s="38"/>
      <c r="Q43" s="44" t="s">
        <v>633</v>
      </c>
      <c r="R43" s="44" t="s">
        <v>633</v>
      </c>
      <c r="S43" s="38" t="s">
        <v>449</v>
      </c>
      <c r="T43" s="38"/>
      <c r="U43" s="38"/>
      <c r="V43" s="38" t="s">
        <v>449</v>
      </c>
      <c r="W43" s="38" t="s">
        <v>449</v>
      </c>
      <c r="X43" s="38" t="s">
        <v>449</v>
      </c>
      <c r="Y43" s="38" t="s">
        <v>449</v>
      </c>
      <c r="Z43" s="38"/>
      <c r="AA43" s="38" t="s">
        <v>449</v>
      </c>
      <c r="AB43" s="38"/>
      <c r="AC43" s="38"/>
      <c r="AD43" s="38"/>
      <c r="AE43" s="38"/>
      <c r="AF43" s="38"/>
      <c r="AG43" s="38"/>
      <c r="AH43" s="46" t="s">
        <v>676</v>
      </c>
      <c r="AI43" s="38" t="s">
        <v>471</v>
      </c>
      <c r="AJ43" s="38" t="s">
        <v>471</v>
      </c>
      <c r="AK43" s="38" t="s">
        <v>471</v>
      </c>
      <c r="AL43" s="46" t="s">
        <v>646</v>
      </c>
      <c r="AM43" s="38"/>
      <c r="AN43" s="38"/>
      <c r="AO43" s="38" t="s">
        <v>471</v>
      </c>
      <c r="AP43" s="38" t="s">
        <v>471</v>
      </c>
      <c r="AQ43" s="38" t="s">
        <v>471</v>
      </c>
      <c r="AR43" s="38"/>
      <c r="AS43" s="38"/>
      <c r="AT43" s="38" t="s">
        <v>486</v>
      </c>
      <c r="AU43" s="38" t="s">
        <v>486</v>
      </c>
      <c r="AV43" s="44" t="s">
        <v>498</v>
      </c>
      <c r="AW43" s="38" t="s">
        <v>471</v>
      </c>
      <c r="AX43" s="38"/>
      <c r="AY43" s="38" t="s">
        <v>471</v>
      </c>
      <c r="AZ43" s="38" t="s">
        <v>486</v>
      </c>
      <c r="BA43" s="38" t="s">
        <v>594</v>
      </c>
      <c r="BB43" s="38" t="s">
        <v>573</v>
      </c>
      <c r="BC43" s="38" t="s">
        <v>573</v>
      </c>
      <c r="BD43" s="38"/>
      <c r="BE43" s="38" t="s">
        <v>432</v>
      </c>
      <c r="BF43" s="38" t="s">
        <v>432</v>
      </c>
      <c r="BG43" s="38" t="s">
        <v>432</v>
      </c>
      <c r="BH43" s="38" t="s">
        <v>432</v>
      </c>
      <c r="BI43" s="38" t="s">
        <v>432</v>
      </c>
      <c r="BJ43" s="38" t="s">
        <v>417</v>
      </c>
      <c r="BK43" s="38" t="s">
        <v>417</v>
      </c>
      <c r="BL43" s="38"/>
      <c r="BM43" s="38"/>
      <c r="BN43" s="38" t="s">
        <v>417</v>
      </c>
      <c r="BO43" s="38"/>
      <c r="BP43" s="38"/>
      <c r="BQ43" s="38"/>
      <c r="BR43" s="38" t="s">
        <v>417</v>
      </c>
      <c r="BS43" s="38"/>
      <c r="BT43" s="38"/>
      <c r="BU43" s="38"/>
      <c r="BV43" s="38"/>
      <c r="BW43" s="38" t="s">
        <v>417</v>
      </c>
      <c r="BX43" s="38" t="s">
        <v>417</v>
      </c>
      <c r="BY43" s="38" t="s">
        <v>417</v>
      </c>
      <c r="BZ43" s="38"/>
      <c r="CA43" s="38"/>
      <c r="CB43" s="38"/>
      <c r="CC43" s="38" t="s">
        <v>417</v>
      </c>
      <c r="CD43" s="38"/>
      <c r="CE43" s="38"/>
      <c r="CF43" s="38" t="s">
        <v>417</v>
      </c>
      <c r="CG43" s="38" t="s">
        <v>417</v>
      </c>
      <c r="CH43" s="38" t="s">
        <v>417</v>
      </c>
      <c r="CI43" s="38"/>
      <c r="CJ43" s="38"/>
      <c r="CK43" s="38"/>
      <c r="CL43" s="38" t="s">
        <v>417</v>
      </c>
      <c r="CM43" s="38" t="s">
        <v>417</v>
      </c>
      <c r="CN43" s="38"/>
      <c r="CO43" s="38"/>
    </row>
    <row r="44" spans="1:93" x14ac:dyDescent="0.35">
      <c r="A44" s="33" t="s">
        <v>927</v>
      </c>
      <c r="B44" s="38">
        <f t="shared" si="1"/>
        <v>2018</v>
      </c>
      <c r="C44" s="44" t="s">
        <v>623</v>
      </c>
      <c r="D44" s="38"/>
      <c r="E44" s="44" t="s">
        <v>582</v>
      </c>
      <c r="F44" s="38"/>
      <c r="G44" s="38"/>
      <c r="H44" s="44" t="s">
        <v>582</v>
      </c>
      <c r="I44" s="44" t="s">
        <v>582</v>
      </c>
      <c r="J44" s="38"/>
      <c r="K44" s="38"/>
      <c r="L44" s="38" t="s">
        <v>574</v>
      </c>
      <c r="M44" s="38" t="s">
        <v>582</v>
      </c>
      <c r="N44" s="38" t="s">
        <v>582</v>
      </c>
      <c r="O44" s="38"/>
      <c r="P44" s="38"/>
      <c r="Q44" s="44" t="s">
        <v>634</v>
      </c>
      <c r="R44" s="44" t="s">
        <v>634</v>
      </c>
      <c r="S44" s="38" t="s">
        <v>450</v>
      </c>
      <c r="T44" s="38"/>
      <c r="U44" s="38"/>
      <c r="V44" s="38" t="s">
        <v>450</v>
      </c>
      <c r="W44" s="38" t="s">
        <v>450</v>
      </c>
      <c r="X44" s="38" t="s">
        <v>450</v>
      </c>
      <c r="Y44" s="38" t="s">
        <v>450</v>
      </c>
      <c r="Z44" s="38"/>
      <c r="AA44" s="38"/>
      <c r="AB44" s="38"/>
      <c r="AC44" s="38"/>
      <c r="AD44" s="38"/>
      <c r="AE44" s="38"/>
      <c r="AF44" s="38"/>
      <c r="AG44" s="38"/>
      <c r="AH44" s="46" t="s">
        <v>677</v>
      </c>
      <c r="AI44" s="38" t="s">
        <v>472</v>
      </c>
      <c r="AJ44" s="38" t="s">
        <v>472</v>
      </c>
      <c r="AK44" s="38" t="s">
        <v>472</v>
      </c>
      <c r="AL44" s="46" t="s">
        <v>644</v>
      </c>
      <c r="AM44" s="38"/>
      <c r="AN44" s="38"/>
      <c r="AO44" s="38" t="s">
        <v>472</v>
      </c>
      <c r="AP44" s="38" t="s">
        <v>472</v>
      </c>
      <c r="AQ44" s="38" t="s">
        <v>472</v>
      </c>
      <c r="AR44" s="38"/>
      <c r="AS44" s="38"/>
      <c r="AT44" s="38" t="s">
        <v>487</v>
      </c>
      <c r="AU44" s="38" t="s">
        <v>487</v>
      </c>
      <c r="AV44" s="44" t="s">
        <v>499</v>
      </c>
      <c r="AW44" s="38" t="s">
        <v>472</v>
      </c>
      <c r="AX44" s="38"/>
      <c r="AY44" s="38" t="s">
        <v>472</v>
      </c>
      <c r="AZ44" s="38" t="s">
        <v>487</v>
      </c>
      <c r="BA44" s="38" t="s">
        <v>595</v>
      </c>
      <c r="BB44" s="38" t="s">
        <v>574</v>
      </c>
      <c r="BC44" s="38" t="s">
        <v>574</v>
      </c>
      <c r="BD44" s="38"/>
      <c r="BE44" s="38" t="s">
        <v>433</v>
      </c>
      <c r="BF44" s="38" t="s">
        <v>433</v>
      </c>
      <c r="BG44" s="38" t="s">
        <v>433</v>
      </c>
      <c r="BH44" s="38" t="s">
        <v>433</v>
      </c>
      <c r="BI44" s="38" t="s">
        <v>433</v>
      </c>
      <c r="BJ44" s="38" t="s">
        <v>418</v>
      </c>
      <c r="BK44" s="38" t="s">
        <v>418</v>
      </c>
      <c r="BL44" s="38"/>
      <c r="BM44" s="38"/>
      <c r="BN44" s="38" t="s">
        <v>418</v>
      </c>
      <c r="BO44" s="38"/>
      <c r="BP44" s="38"/>
      <c r="BQ44" s="38"/>
      <c r="BR44" s="38" t="s">
        <v>418</v>
      </c>
      <c r="BS44" s="38"/>
      <c r="BT44" s="38"/>
      <c r="BU44" s="38"/>
      <c r="BV44" s="38"/>
      <c r="BW44" s="38" t="s">
        <v>418</v>
      </c>
      <c r="BX44" s="38" t="s">
        <v>418</v>
      </c>
      <c r="BY44" s="38" t="s">
        <v>418</v>
      </c>
      <c r="BZ44" s="38"/>
      <c r="CA44" s="38"/>
      <c r="CB44" s="38"/>
      <c r="CC44" s="38" t="s">
        <v>418</v>
      </c>
      <c r="CD44" s="38"/>
      <c r="CE44" s="38"/>
      <c r="CF44" s="38" t="s">
        <v>418</v>
      </c>
      <c r="CG44" s="38" t="s">
        <v>418</v>
      </c>
      <c r="CH44" s="38" t="s">
        <v>418</v>
      </c>
      <c r="CI44" s="38"/>
      <c r="CJ44" s="38"/>
      <c r="CK44" s="38"/>
      <c r="CL44" s="38" t="s">
        <v>418</v>
      </c>
      <c r="CM44" s="38" t="s">
        <v>418</v>
      </c>
      <c r="CN44" s="38"/>
      <c r="CO44" s="38"/>
    </row>
    <row r="45" spans="1:93" x14ac:dyDescent="0.35">
      <c r="A45" s="33" t="s">
        <v>927</v>
      </c>
      <c r="B45" s="38">
        <v>2019</v>
      </c>
      <c r="C45" s="44" t="s">
        <v>624</v>
      </c>
      <c r="D45" s="38"/>
      <c r="E45" s="44" t="s">
        <v>583</v>
      </c>
      <c r="F45" s="38"/>
      <c r="G45" s="38"/>
      <c r="H45" s="44" t="s">
        <v>583</v>
      </c>
      <c r="I45" s="44" t="s">
        <v>583</v>
      </c>
      <c r="J45" s="38"/>
      <c r="K45" s="38"/>
      <c r="L45" s="38" t="s">
        <v>575</v>
      </c>
      <c r="M45" s="38" t="s">
        <v>583</v>
      </c>
      <c r="N45" s="38" t="s">
        <v>583</v>
      </c>
      <c r="O45" s="38"/>
      <c r="P45" s="38"/>
      <c r="Q45" s="44" t="s">
        <v>635</v>
      </c>
      <c r="R45" s="44" t="s">
        <v>635</v>
      </c>
      <c r="S45" s="38" t="s">
        <v>451</v>
      </c>
      <c r="T45" s="38"/>
      <c r="U45" s="38"/>
      <c r="V45" s="38" t="s">
        <v>451</v>
      </c>
      <c r="W45" s="38" t="s">
        <v>451</v>
      </c>
      <c r="X45" s="38" t="s">
        <v>451</v>
      </c>
      <c r="Y45" s="38" t="s">
        <v>451</v>
      </c>
      <c r="Z45" s="38"/>
      <c r="AA45" s="38"/>
      <c r="AB45" s="38"/>
      <c r="AC45" s="38"/>
      <c r="AD45" s="38"/>
      <c r="AE45" s="38"/>
      <c r="AF45" s="38"/>
      <c r="AG45" s="38"/>
      <c r="AH45" s="46" t="s">
        <v>678</v>
      </c>
      <c r="AI45" s="38" t="s">
        <v>473</v>
      </c>
      <c r="AJ45" s="38" t="s">
        <v>473</v>
      </c>
      <c r="AK45" s="38" t="s">
        <v>473</v>
      </c>
      <c r="AL45" s="46" t="s">
        <v>643</v>
      </c>
      <c r="AM45" s="38"/>
      <c r="AN45" s="38"/>
      <c r="AO45" s="38" t="s">
        <v>473</v>
      </c>
      <c r="AP45" s="38" t="s">
        <v>473</v>
      </c>
      <c r="AQ45" s="38" t="s">
        <v>473</v>
      </c>
      <c r="AR45" s="38"/>
      <c r="AS45" s="38"/>
      <c r="AT45" s="38" t="s">
        <v>488</v>
      </c>
      <c r="AU45" s="38" t="s">
        <v>488</v>
      </c>
      <c r="AV45" s="44" t="s">
        <v>500</v>
      </c>
      <c r="AW45" s="38" t="s">
        <v>473</v>
      </c>
      <c r="AX45" s="38"/>
      <c r="AY45" s="38" t="s">
        <v>473</v>
      </c>
      <c r="AZ45" s="38" t="s">
        <v>488</v>
      </c>
      <c r="BA45" s="38" t="s">
        <v>596</v>
      </c>
      <c r="BB45" s="38" t="s">
        <v>575</v>
      </c>
      <c r="BC45" s="38" t="s">
        <v>575</v>
      </c>
      <c r="BD45" s="38"/>
      <c r="BE45" s="38" t="s">
        <v>434</v>
      </c>
      <c r="BF45" s="38" t="s">
        <v>434</v>
      </c>
      <c r="BG45" s="38" t="s">
        <v>434</v>
      </c>
      <c r="BH45" s="38" t="s">
        <v>434</v>
      </c>
      <c r="BI45" s="38" t="s">
        <v>434</v>
      </c>
      <c r="BJ45" s="38" t="s">
        <v>419</v>
      </c>
      <c r="BK45" s="38" t="s">
        <v>419</v>
      </c>
      <c r="BL45" s="38"/>
      <c r="BM45" s="38"/>
      <c r="BN45" s="38" t="s">
        <v>419</v>
      </c>
      <c r="BO45" s="38"/>
      <c r="BP45" s="38"/>
      <c r="BQ45" s="38"/>
      <c r="BR45" s="38" t="s">
        <v>419</v>
      </c>
      <c r="BS45" s="38"/>
      <c r="BT45" s="38"/>
      <c r="BU45" s="38"/>
      <c r="BV45" s="38"/>
      <c r="BW45" s="38" t="s">
        <v>419</v>
      </c>
      <c r="BX45" s="38" t="s">
        <v>419</v>
      </c>
      <c r="BY45" s="38" t="s">
        <v>419</v>
      </c>
      <c r="BZ45" s="38"/>
      <c r="CA45" s="38"/>
      <c r="CB45" s="38"/>
      <c r="CC45" s="38" t="s">
        <v>419</v>
      </c>
      <c r="CD45" s="38"/>
      <c r="CE45" s="38"/>
      <c r="CF45" s="38" t="s">
        <v>419</v>
      </c>
      <c r="CG45" s="38" t="s">
        <v>419</v>
      </c>
      <c r="CH45" s="38" t="s">
        <v>419</v>
      </c>
      <c r="CI45" s="38"/>
      <c r="CJ45" s="38"/>
      <c r="CK45" s="38"/>
      <c r="CL45" s="38" t="s">
        <v>419</v>
      </c>
      <c r="CM45" s="38" t="s">
        <v>419</v>
      </c>
      <c r="CN45" s="38"/>
      <c r="CO45" s="38"/>
    </row>
    <row r="46" spans="1:93" x14ac:dyDescent="0.35">
      <c r="A46" s="33" t="s">
        <v>927</v>
      </c>
      <c r="B46" s="38">
        <v>2020</v>
      </c>
      <c r="C46" s="38" t="s">
        <v>684</v>
      </c>
      <c r="D46" s="38"/>
      <c r="E46" s="38" t="s">
        <v>685</v>
      </c>
      <c r="F46" s="38"/>
      <c r="G46" s="38"/>
      <c r="H46" s="38" t="s">
        <v>685</v>
      </c>
      <c r="I46" s="38" t="s">
        <v>685</v>
      </c>
      <c r="J46" s="38"/>
      <c r="K46" s="38"/>
      <c r="L46" s="38" t="s">
        <v>686</v>
      </c>
      <c r="M46" s="38" t="s">
        <v>685</v>
      </c>
      <c r="N46" s="38" t="s">
        <v>685</v>
      </c>
      <c r="O46" s="38"/>
      <c r="P46" s="38"/>
      <c r="Q46" s="38" t="s">
        <v>687</v>
      </c>
      <c r="R46" s="38" t="s">
        <v>687</v>
      </c>
      <c r="S46" s="38" t="s">
        <v>688</v>
      </c>
      <c r="T46" s="38"/>
      <c r="U46" s="38"/>
      <c r="V46" s="38" t="s">
        <v>688</v>
      </c>
      <c r="W46" s="57" t="s">
        <v>714</v>
      </c>
      <c r="X46" s="57" t="s">
        <v>714</v>
      </c>
      <c r="Y46" s="57" t="s">
        <v>714</v>
      </c>
      <c r="Z46" s="38"/>
      <c r="AA46" s="38"/>
      <c r="AB46" s="38"/>
      <c r="AC46" s="38"/>
      <c r="AD46" s="38"/>
      <c r="AE46" s="38"/>
      <c r="AF46" s="38"/>
      <c r="AG46" s="38"/>
      <c r="AH46" s="54" t="s">
        <v>689</v>
      </c>
      <c r="AI46" s="38" t="s">
        <v>690</v>
      </c>
      <c r="AJ46" s="38" t="s">
        <v>690</v>
      </c>
      <c r="AK46" s="38" t="s">
        <v>690</v>
      </c>
      <c r="AL46" s="38" t="s">
        <v>691</v>
      </c>
      <c r="AM46" s="38"/>
      <c r="AN46" s="38"/>
      <c r="AO46" s="38" t="s">
        <v>690</v>
      </c>
      <c r="AP46" s="38" t="s">
        <v>690</v>
      </c>
      <c r="AQ46" s="38" t="s">
        <v>690</v>
      </c>
      <c r="AR46" s="38"/>
      <c r="AS46" s="38"/>
      <c r="AT46" s="38" t="s">
        <v>692</v>
      </c>
      <c r="AU46" s="38" t="s">
        <v>692</v>
      </c>
      <c r="AV46" s="38" t="s">
        <v>693</v>
      </c>
      <c r="AW46" s="38" t="s">
        <v>690</v>
      </c>
      <c r="AX46" s="38"/>
      <c r="AY46" s="38" t="s">
        <v>690</v>
      </c>
      <c r="AZ46" s="38" t="s">
        <v>692</v>
      </c>
      <c r="BA46" s="38" t="s">
        <v>694</v>
      </c>
      <c r="BB46" s="38" t="s">
        <v>686</v>
      </c>
      <c r="BC46" s="38" t="s">
        <v>686</v>
      </c>
      <c r="BD46" s="38"/>
      <c r="BE46" s="38" t="s">
        <v>695</v>
      </c>
      <c r="BF46" s="38" t="s">
        <v>695</v>
      </c>
      <c r="BG46" s="38" t="s">
        <v>695</v>
      </c>
      <c r="BH46" s="38" t="s">
        <v>695</v>
      </c>
      <c r="BI46" s="38" t="s">
        <v>695</v>
      </c>
      <c r="BJ46" s="38" t="s">
        <v>696</v>
      </c>
      <c r="BK46" s="38" t="s">
        <v>696</v>
      </c>
      <c r="BL46" s="38"/>
      <c r="BM46" s="38"/>
      <c r="BN46" s="38" t="s">
        <v>696</v>
      </c>
      <c r="BO46" s="38"/>
      <c r="BP46" s="38"/>
      <c r="BQ46" s="38"/>
      <c r="BR46" s="38" t="s">
        <v>696</v>
      </c>
      <c r="BS46" s="38"/>
      <c r="BT46" s="38"/>
      <c r="BU46" s="38"/>
      <c r="BV46" s="38"/>
      <c r="BW46" s="38" t="s">
        <v>696</v>
      </c>
      <c r="BX46" s="38" t="s">
        <v>696</v>
      </c>
      <c r="BY46" s="38" t="s">
        <v>696</v>
      </c>
      <c r="BZ46" s="38"/>
      <c r="CA46" s="38"/>
      <c r="CB46" s="38"/>
      <c r="CC46" s="38" t="s">
        <v>696</v>
      </c>
      <c r="CD46" s="38"/>
      <c r="CE46" s="38"/>
      <c r="CF46" s="38" t="s">
        <v>696</v>
      </c>
      <c r="CG46" s="38" t="s">
        <v>696</v>
      </c>
      <c r="CH46" s="38" t="s">
        <v>696</v>
      </c>
      <c r="CI46" s="38"/>
      <c r="CJ46" s="38"/>
      <c r="CK46" s="38"/>
      <c r="CL46" s="38" t="s">
        <v>696</v>
      </c>
      <c r="CM46" s="38" t="s">
        <v>696</v>
      </c>
      <c r="CN46" s="38"/>
      <c r="CO46" s="38"/>
    </row>
    <row r="47" spans="1:93" x14ac:dyDescent="0.35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38"/>
      <c r="CI47" s="38"/>
      <c r="CJ47" s="38"/>
      <c r="CK47" s="38"/>
      <c r="CL47" s="38"/>
      <c r="CM47" s="38"/>
      <c r="CN47" s="38"/>
      <c r="CO47" s="38"/>
    </row>
    <row r="48" spans="1:93" x14ac:dyDescent="0.35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38"/>
      <c r="CL48" s="38"/>
      <c r="CM48" s="38"/>
      <c r="CN48" s="38"/>
      <c r="CO48" s="38"/>
    </row>
    <row r="49" spans="1:93" x14ac:dyDescent="0.35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38"/>
      <c r="CN49" s="38"/>
      <c r="CO49" s="38"/>
    </row>
    <row r="50" spans="1:93" x14ac:dyDescent="0.35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</row>
    <row r="51" spans="1:93" x14ac:dyDescent="0.35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</row>
    <row r="52" spans="1:93" x14ac:dyDescent="0.35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38"/>
      <c r="CK52" s="38"/>
      <c r="CL52" s="38"/>
      <c r="CM52" s="38"/>
      <c r="CN52" s="38"/>
      <c r="CO52" s="38"/>
    </row>
    <row r="53" spans="1:93" x14ac:dyDescent="0.3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38"/>
      <c r="CL53" s="38"/>
      <c r="CM53" s="38"/>
      <c r="CN53" s="38"/>
      <c r="CO53" s="38"/>
    </row>
    <row r="54" spans="1:93" x14ac:dyDescent="0.35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8"/>
      <c r="CK54" s="38"/>
      <c r="CL54" s="38"/>
      <c r="CM54" s="38"/>
      <c r="CN54" s="38"/>
      <c r="CO54" s="38"/>
    </row>
    <row r="55" spans="1:93" x14ac:dyDescent="0.3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8"/>
      <c r="CK55" s="38"/>
      <c r="CL55" s="38"/>
      <c r="CM55" s="38"/>
      <c r="CN55" s="38"/>
      <c r="CO55" s="38"/>
    </row>
    <row r="56" spans="1:93" x14ac:dyDescent="0.35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38"/>
      <c r="CJ56" s="38"/>
      <c r="CK56" s="38"/>
      <c r="CL56" s="38"/>
      <c r="CM56" s="38"/>
      <c r="CN56" s="38"/>
      <c r="CO56" s="38"/>
    </row>
    <row r="57" spans="1:93" x14ac:dyDescent="0.35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38"/>
      <c r="CH57" s="38"/>
      <c r="CI57" s="38"/>
      <c r="CJ57" s="38"/>
      <c r="CK57" s="38"/>
      <c r="CL57" s="38"/>
      <c r="CM57" s="38"/>
      <c r="CN57" s="38"/>
      <c r="CO57" s="38"/>
    </row>
    <row r="58" spans="1:93" x14ac:dyDescent="0.35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38"/>
      <c r="CG58" s="38"/>
      <c r="CH58" s="38"/>
      <c r="CI58" s="38"/>
      <c r="CJ58" s="38"/>
      <c r="CK58" s="38"/>
      <c r="CL58" s="38"/>
      <c r="CM58" s="38"/>
      <c r="CN58" s="38"/>
      <c r="CO58" s="38"/>
    </row>
    <row r="59" spans="1:93" x14ac:dyDescent="0.35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8"/>
      <c r="CG59" s="38"/>
      <c r="CH59" s="38"/>
      <c r="CI59" s="38"/>
      <c r="CJ59" s="38"/>
      <c r="CK59" s="38"/>
      <c r="CL59" s="38"/>
      <c r="CM59" s="38"/>
      <c r="CN59" s="38"/>
      <c r="CO59" s="38"/>
    </row>
    <row r="60" spans="1:93" x14ac:dyDescent="0.35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38"/>
      <c r="CC60" s="38"/>
      <c r="CD60" s="38"/>
      <c r="CE60" s="38"/>
      <c r="CF60" s="38"/>
      <c r="CG60" s="38"/>
      <c r="CH60" s="38"/>
      <c r="CI60" s="38"/>
      <c r="CJ60" s="38"/>
      <c r="CK60" s="38"/>
      <c r="CL60" s="38"/>
      <c r="CM60" s="38"/>
      <c r="CN60" s="38"/>
      <c r="CO60" s="38"/>
    </row>
    <row r="61" spans="1:93" x14ac:dyDescent="0.35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38"/>
      <c r="CE61" s="38"/>
      <c r="CF61" s="38"/>
      <c r="CG61" s="38"/>
      <c r="CH61" s="38"/>
      <c r="CI61" s="38"/>
      <c r="CJ61" s="38"/>
      <c r="CK61" s="38"/>
      <c r="CL61" s="38"/>
      <c r="CM61" s="38"/>
      <c r="CN61" s="38"/>
      <c r="CO61" s="38"/>
    </row>
    <row r="62" spans="1:93" x14ac:dyDescent="0.35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38"/>
      <c r="CE62" s="38"/>
      <c r="CF62" s="38"/>
      <c r="CG62" s="38"/>
      <c r="CH62" s="38"/>
      <c r="CI62" s="38"/>
      <c r="CJ62" s="38"/>
      <c r="CK62" s="38"/>
      <c r="CL62" s="38"/>
      <c r="CM62" s="38"/>
      <c r="CN62" s="38"/>
      <c r="CO62" s="38"/>
    </row>
    <row r="63" spans="1:93" x14ac:dyDescent="0.35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38"/>
      <c r="CE63" s="38"/>
      <c r="CF63" s="38"/>
      <c r="CG63" s="38"/>
      <c r="CH63" s="38"/>
      <c r="CI63" s="38"/>
      <c r="CJ63" s="38"/>
      <c r="CK63" s="38"/>
      <c r="CL63" s="38"/>
      <c r="CM63" s="38"/>
      <c r="CN63" s="38"/>
      <c r="CO63" s="38"/>
    </row>
    <row r="64" spans="1:93" x14ac:dyDescent="0.35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38"/>
      <c r="CG64" s="38"/>
      <c r="CH64" s="38"/>
      <c r="CI64" s="38"/>
      <c r="CJ64" s="38"/>
      <c r="CK64" s="38"/>
      <c r="CL64" s="38"/>
      <c r="CM64" s="38"/>
      <c r="CN64" s="38"/>
      <c r="CO64" s="38"/>
    </row>
    <row r="65" spans="1:93" x14ac:dyDescent="0.3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H65" s="38"/>
      <c r="CI65" s="38"/>
      <c r="CJ65" s="38"/>
      <c r="CK65" s="38"/>
      <c r="CL65" s="38"/>
      <c r="CM65" s="38"/>
      <c r="CN65" s="38"/>
      <c r="CO65" s="38"/>
    </row>
    <row r="66" spans="1:93" x14ac:dyDescent="0.35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38"/>
      <c r="CE66" s="38"/>
      <c r="CF66" s="38"/>
      <c r="CG66" s="38"/>
      <c r="CH66" s="38"/>
      <c r="CI66" s="38"/>
      <c r="CJ66" s="38"/>
      <c r="CK66" s="38"/>
      <c r="CL66" s="38"/>
      <c r="CM66" s="38"/>
      <c r="CN66" s="38"/>
      <c r="CO66" s="38"/>
    </row>
    <row r="67" spans="1:93" x14ac:dyDescent="0.35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H67" s="38"/>
      <c r="CI67" s="38"/>
      <c r="CJ67" s="38"/>
      <c r="CK67" s="38"/>
      <c r="CL67" s="38"/>
      <c r="CM67" s="38"/>
      <c r="CN67" s="38"/>
      <c r="CO67" s="38"/>
    </row>
    <row r="68" spans="1:93" x14ac:dyDescent="0.35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38"/>
      <c r="CE68" s="38"/>
      <c r="CF68" s="38"/>
      <c r="CG68" s="38"/>
      <c r="CH68" s="38"/>
      <c r="CI68" s="38"/>
      <c r="CJ68" s="38"/>
      <c r="CK68" s="38"/>
      <c r="CL68" s="38"/>
      <c r="CM68" s="38"/>
      <c r="CN68" s="38"/>
      <c r="CO68" s="38"/>
    </row>
    <row r="69" spans="1:93" x14ac:dyDescent="0.35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  <c r="CE69" s="38"/>
      <c r="CF69" s="38"/>
      <c r="CG69" s="38"/>
      <c r="CH69" s="38"/>
      <c r="CI69" s="38"/>
      <c r="CJ69" s="38"/>
      <c r="CK69" s="38"/>
      <c r="CL69" s="38"/>
      <c r="CM69" s="38"/>
      <c r="CN69" s="38"/>
      <c r="CO69" s="38"/>
    </row>
    <row r="70" spans="1:93" x14ac:dyDescent="0.35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/>
      <c r="CC70" s="38"/>
      <c r="CD70" s="38"/>
      <c r="CE70" s="38"/>
      <c r="CF70" s="38"/>
      <c r="CG70" s="38"/>
      <c r="CH70" s="38"/>
      <c r="CI70" s="38"/>
      <c r="CJ70" s="38"/>
      <c r="CK70" s="38"/>
      <c r="CL70" s="38"/>
      <c r="CM70" s="38"/>
      <c r="CN70" s="38"/>
      <c r="CO70" s="38"/>
    </row>
    <row r="71" spans="1:93" x14ac:dyDescent="0.35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  <c r="CC71" s="38"/>
      <c r="CD71" s="38"/>
      <c r="CE71" s="38"/>
      <c r="CF71" s="38"/>
      <c r="CG71" s="38"/>
      <c r="CH71" s="38"/>
      <c r="CI71" s="38"/>
      <c r="CJ71" s="38"/>
      <c r="CK71" s="38"/>
      <c r="CL71" s="38"/>
      <c r="CM71" s="38"/>
      <c r="CN71" s="38"/>
      <c r="CO71" s="38"/>
    </row>
    <row r="72" spans="1:93" x14ac:dyDescent="0.35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  <c r="CA72" s="38"/>
      <c r="CB72" s="38"/>
      <c r="CC72" s="38"/>
      <c r="CD72" s="38"/>
      <c r="CE72" s="38"/>
      <c r="CF72" s="38"/>
      <c r="CG72" s="38"/>
      <c r="CH72" s="38"/>
      <c r="CI72" s="38"/>
      <c r="CJ72" s="38"/>
      <c r="CK72" s="38"/>
      <c r="CL72" s="38"/>
      <c r="CM72" s="38"/>
      <c r="CN72" s="38"/>
      <c r="CO72" s="38"/>
    </row>
    <row r="73" spans="1:93" x14ac:dyDescent="0.35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8"/>
      <c r="BI73" s="38"/>
      <c r="BJ73" s="38"/>
      <c r="BK73" s="38"/>
      <c r="BL73" s="38"/>
      <c r="BM73" s="38"/>
      <c r="BN73" s="38"/>
      <c r="BO73" s="38"/>
      <c r="BP73" s="38"/>
      <c r="BQ73" s="38"/>
      <c r="BR73" s="38"/>
      <c r="BS73" s="38"/>
      <c r="BT73" s="38"/>
      <c r="BU73" s="38"/>
      <c r="BV73" s="38"/>
      <c r="BW73" s="38"/>
      <c r="BX73" s="38"/>
      <c r="BY73" s="38"/>
      <c r="BZ73" s="38"/>
      <c r="CA73" s="38"/>
      <c r="CB73" s="38"/>
      <c r="CC73" s="38"/>
      <c r="CD73" s="38"/>
      <c r="CE73" s="38"/>
      <c r="CF73" s="38"/>
      <c r="CG73" s="38"/>
      <c r="CH73" s="38"/>
      <c r="CI73" s="38"/>
      <c r="CJ73" s="38"/>
      <c r="CK73" s="38"/>
      <c r="CL73" s="38"/>
      <c r="CM73" s="38"/>
      <c r="CN73" s="38"/>
      <c r="CO73" s="38"/>
    </row>
    <row r="74" spans="1:93" x14ac:dyDescent="0.35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G74" s="38"/>
      <c r="BH74" s="38"/>
      <c r="BI74" s="38"/>
      <c r="BJ74" s="38"/>
      <c r="BK74" s="38"/>
      <c r="BL74" s="38"/>
      <c r="BM74" s="38"/>
      <c r="BN74" s="38"/>
      <c r="BO74" s="38"/>
      <c r="BP74" s="38"/>
      <c r="BQ74" s="38"/>
      <c r="BR74" s="38"/>
      <c r="BS74" s="38"/>
      <c r="BT74" s="38"/>
      <c r="BU74" s="38"/>
      <c r="BV74" s="38"/>
      <c r="BW74" s="38"/>
      <c r="BX74" s="38"/>
      <c r="BY74" s="38"/>
      <c r="BZ74" s="38"/>
      <c r="CA74" s="38"/>
      <c r="CB74" s="38"/>
      <c r="CC74" s="38"/>
      <c r="CD74" s="38"/>
      <c r="CE74" s="38"/>
      <c r="CF74" s="38"/>
      <c r="CG74" s="38"/>
      <c r="CH74" s="38"/>
      <c r="CI74" s="38"/>
      <c r="CJ74" s="38"/>
      <c r="CK74" s="38"/>
      <c r="CL74" s="38"/>
      <c r="CM74" s="38"/>
      <c r="CN74" s="38"/>
      <c r="CO74" s="38"/>
    </row>
    <row r="75" spans="1:93" x14ac:dyDescent="0.3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38"/>
      <c r="BC75" s="38"/>
      <c r="BD75" s="38"/>
      <c r="BE75" s="38"/>
      <c r="BF75" s="38"/>
      <c r="BG75" s="38"/>
      <c r="BH75" s="38"/>
      <c r="BI75" s="38"/>
      <c r="BJ75" s="38"/>
      <c r="BK75" s="38"/>
      <c r="BL75" s="38"/>
      <c r="BM75" s="38"/>
      <c r="BN75" s="38"/>
      <c r="BO75" s="38"/>
      <c r="BP75" s="38"/>
      <c r="BQ75" s="38"/>
      <c r="BR75" s="38"/>
      <c r="BS75" s="38"/>
      <c r="BT75" s="38"/>
      <c r="BU75" s="38"/>
      <c r="BV75" s="38"/>
      <c r="BW75" s="38"/>
      <c r="BX75" s="38"/>
      <c r="BY75" s="38"/>
      <c r="BZ75" s="38"/>
      <c r="CA75" s="38"/>
      <c r="CB75" s="38"/>
      <c r="CC75" s="38"/>
      <c r="CD75" s="38"/>
      <c r="CE75" s="38"/>
      <c r="CF75" s="38"/>
      <c r="CG75" s="38"/>
      <c r="CH75" s="38"/>
      <c r="CI75" s="38"/>
      <c r="CJ75" s="38"/>
      <c r="CK75" s="38"/>
      <c r="CL75" s="38"/>
      <c r="CM75" s="38"/>
      <c r="CN75" s="38"/>
      <c r="CO75" s="38"/>
    </row>
    <row r="76" spans="1:93" x14ac:dyDescent="0.35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G76" s="38"/>
      <c r="BH76" s="38"/>
      <c r="BI76" s="38"/>
      <c r="BJ76" s="38"/>
      <c r="BK76" s="38"/>
      <c r="BL76" s="38"/>
      <c r="BM76" s="38"/>
      <c r="BN76" s="38"/>
      <c r="BO76" s="38"/>
      <c r="BP76" s="38"/>
      <c r="BQ76" s="38"/>
      <c r="BR76" s="38"/>
      <c r="BS76" s="38"/>
      <c r="BT76" s="38"/>
      <c r="BU76" s="38"/>
      <c r="BV76" s="38"/>
      <c r="BW76" s="38"/>
      <c r="BX76" s="38"/>
      <c r="BY76" s="38"/>
      <c r="BZ76" s="38"/>
      <c r="CA76" s="38"/>
      <c r="CB76" s="38"/>
      <c r="CC76" s="38"/>
      <c r="CD76" s="38"/>
      <c r="CE76" s="38"/>
      <c r="CF76" s="38"/>
      <c r="CG76" s="38"/>
      <c r="CH76" s="38"/>
      <c r="CI76" s="38"/>
      <c r="CJ76" s="38"/>
      <c r="CK76" s="38"/>
      <c r="CL76" s="38"/>
      <c r="CM76" s="38"/>
      <c r="CN76" s="38"/>
      <c r="CO76" s="38"/>
    </row>
    <row r="77" spans="1:93" x14ac:dyDescent="0.35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G77" s="38"/>
      <c r="BH77" s="38"/>
      <c r="BI77" s="38"/>
      <c r="BJ77" s="38"/>
      <c r="BK77" s="38"/>
      <c r="BL77" s="38"/>
      <c r="BM77" s="38"/>
      <c r="BN77" s="38"/>
      <c r="BO77" s="38"/>
      <c r="BP77" s="38"/>
      <c r="BQ77" s="38"/>
      <c r="BR77" s="38"/>
      <c r="BS77" s="38"/>
      <c r="BT77" s="38"/>
      <c r="BU77" s="38"/>
      <c r="BV77" s="38"/>
      <c r="BW77" s="38"/>
      <c r="BX77" s="38"/>
      <c r="BY77" s="38"/>
      <c r="BZ77" s="38"/>
      <c r="CA77" s="38"/>
      <c r="CB77" s="38"/>
      <c r="CC77" s="38"/>
      <c r="CD77" s="38"/>
      <c r="CE77" s="38"/>
      <c r="CF77" s="38"/>
      <c r="CG77" s="38"/>
      <c r="CH77" s="38"/>
      <c r="CI77" s="38"/>
      <c r="CJ77" s="38"/>
      <c r="CK77" s="38"/>
      <c r="CL77" s="38"/>
      <c r="CM77" s="38"/>
      <c r="CN77" s="38"/>
      <c r="CO77" s="38"/>
    </row>
    <row r="78" spans="1:93" x14ac:dyDescent="0.35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38"/>
      <c r="BF78" s="38"/>
      <c r="BG78" s="38"/>
      <c r="BH78" s="38"/>
      <c r="BI78" s="38"/>
      <c r="BJ78" s="38"/>
      <c r="BK78" s="38"/>
      <c r="BL78" s="38"/>
      <c r="BM78" s="38"/>
      <c r="BN78" s="38"/>
      <c r="BO78" s="38"/>
      <c r="BP78" s="38"/>
      <c r="BQ78" s="38"/>
      <c r="BR78" s="38"/>
      <c r="BS78" s="38"/>
      <c r="BT78" s="38"/>
      <c r="BU78" s="38"/>
      <c r="BV78" s="38"/>
      <c r="BW78" s="38"/>
      <c r="BX78" s="38"/>
      <c r="BY78" s="38"/>
      <c r="BZ78" s="38"/>
      <c r="CA78" s="38"/>
      <c r="CB78" s="38"/>
      <c r="CC78" s="38"/>
      <c r="CD78" s="38"/>
      <c r="CE78" s="38"/>
      <c r="CF78" s="38"/>
      <c r="CG78" s="38"/>
      <c r="CH78" s="38"/>
      <c r="CI78" s="38"/>
      <c r="CJ78" s="38"/>
      <c r="CK78" s="38"/>
      <c r="CL78" s="38"/>
      <c r="CM78" s="38"/>
      <c r="CN78" s="38"/>
      <c r="CO78" s="38"/>
    </row>
    <row r="79" spans="1:93" x14ac:dyDescent="0.35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38"/>
      <c r="BJ79" s="38"/>
      <c r="BK79" s="38"/>
      <c r="BL79" s="38"/>
      <c r="BM79" s="38"/>
      <c r="BN79" s="38"/>
      <c r="BO79" s="38"/>
      <c r="BP79" s="38"/>
      <c r="BQ79" s="38"/>
      <c r="BR79" s="38"/>
      <c r="BS79" s="38"/>
      <c r="BT79" s="38"/>
      <c r="BU79" s="38"/>
      <c r="BV79" s="38"/>
      <c r="BW79" s="38"/>
      <c r="BX79" s="38"/>
      <c r="BY79" s="38"/>
      <c r="BZ79" s="38"/>
      <c r="CA79" s="38"/>
      <c r="CB79" s="38"/>
      <c r="CC79" s="38"/>
      <c r="CD79" s="38"/>
      <c r="CE79" s="38"/>
      <c r="CF79" s="38"/>
      <c r="CG79" s="38"/>
      <c r="CH79" s="38"/>
      <c r="CI79" s="38"/>
      <c r="CJ79" s="38"/>
      <c r="CK79" s="38"/>
      <c r="CL79" s="38"/>
      <c r="CM79" s="38"/>
      <c r="CN79" s="38"/>
      <c r="CO79" s="38"/>
    </row>
    <row r="80" spans="1:93" x14ac:dyDescent="0.35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38"/>
      <c r="BJ80" s="38"/>
      <c r="BK80" s="38"/>
      <c r="BL80" s="38"/>
      <c r="BM80" s="38"/>
      <c r="BN80" s="38"/>
      <c r="BO80" s="38"/>
      <c r="BP80" s="38"/>
      <c r="BQ80" s="38"/>
      <c r="BR80" s="38"/>
      <c r="BS80" s="38"/>
      <c r="BT80" s="38"/>
      <c r="BU80" s="38"/>
      <c r="BV80" s="38"/>
      <c r="BW80" s="38"/>
      <c r="BX80" s="38"/>
      <c r="BY80" s="38"/>
      <c r="BZ80" s="38"/>
      <c r="CA80" s="38"/>
      <c r="CB80" s="38"/>
      <c r="CC80" s="38"/>
      <c r="CD80" s="38"/>
      <c r="CE80" s="38"/>
      <c r="CF80" s="38"/>
      <c r="CG80" s="38"/>
      <c r="CH80" s="38"/>
      <c r="CI80" s="38"/>
      <c r="CJ80" s="38"/>
      <c r="CK80" s="38"/>
      <c r="CL80" s="38"/>
      <c r="CM80" s="38"/>
      <c r="CN80" s="38"/>
      <c r="CO80" s="38"/>
    </row>
    <row r="81" spans="1:93" x14ac:dyDescent="0.3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8"/>
      <c r="BK81" s="38"/>
      <c r="BL81" s="38"/>
      <c r="BM81" s="38"/>
      <c r="BN81" s="38"/>
      <c r="BO81" s="38"/>
      <c r="BP81" s="38"/>
      <c r="BQ81" s="38"/>
      <c r="BR81" s="38"/>
      <c r="BS81" s="38"/>
      <c r="BT81" s="38"/>
      <c r="BU81" s="38"/>
      <c r="BV81" s="38"/>
      <c r="BW81" s="38"/>
      <c r="BX81" s="38"/>
      <c r="BY81" s="38"/>
      <c r="BZ81" s="38"/>
      <c r="CA81" s="38"/>
      <c r="CB81" s="38"/>
      <c r="CC81" s="38"/>
      <c r="CD81" s="38"/>
      <c r="CE81" s="38"/>
      <c r="CF81" s="38"/>
      <c r="CG81" s="38"/>
      <c r="CH81" s="38"/>
      <c r="CI81" s="38"/>
      <c r="CJ81" s="38"/>
      <c r="CK81" s="38"/>
      <c r="CL81" s="38"/>
      <c r="CM81" s="38"/>
      <c r="CN81" s="38"/>
      <c r="CO81" s="38"/>
    </row>
    <row r="82" spans="1:93" x14ac:dyDescent="0.35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38"/>
      <c r="BQ82" s="38"/>
      <c r="BR82" s="38"/>
      <c r="BS82" s="38"/>
      <c r="BT82" s="38"/>
      <c r="BU82" s="38"/>
      <c r="BV82" s="38"/>
      <c r="BW82" s="38"/>
      <c r="BX82" s="38"/>
      <c r="BY82" s="38"/>
      <c r="BZ82" s="38"/>
      <c r="CA82" s="38"/>
      <c r="CB82" s="38"/>
      <c r="CC82" s="38"/>
      <c r="CD82" s="38"/>
      <c r="CE82" s="38"/>
      <c r="CF82" s="38"/>
      <c r="CG82" s="38"/>
      <c r="CH82" s="38"/>
      <c r="CI82" s="38"/>
      <c r="CJ82" s="38"/>
      <c r="CK82" s="38"/>
      <c r="CL82" s="38"/>
      <c r="CM82" s="38"/>
      <c r="CN82" s="38"/>
      <c r="CO82" s="38"/>
    </row>
    <row r="83" spans="1:93" x14ac:dyDescent="0.35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38"/>
      <c r="BD83" s="38"/>
      <c r="BE83" s="38"/>
      <c r="BF83" s="38"/>
      <c r="BG83" s="38"/>
      <c r="BH83" s="38"/>
      <c r="BI83" s="38"/>
      <c r="BJ83" s="38"/>
      <c r="BK83" s="38"/>
      <c r="BL83" s="38"/>
      <c r="BM83" s="38"/>
      <c r="BN83" s="38"/>
      <c r="BO83" s="38"/>
      <c r="BP83" s="38"/>
      <c r="BQ83" s="38"/>
      <c r="BR83" s="38"/>
      <c r="BS83" s="38"/>
      <c r="BT83" s="38"/>
      <c r="BU83" s="38"/>
      <c r="BV83" s="38"/>
      <c r="BW83" s="38"/>
      <c r="BX83" s="38"/>
      <c r="BY83" s="38"/>
      <c r="BZ83" s="38"/>
      <c r="CA83" s="38"/>
      <c r="CB83" s="38"/>
      <c r="CC83" s="38"/>
      <c r="CD83" s="38"/>
      <c r="CE83" s="38"/>
      <c r="CF83" s="38"/>
      <c r="CG83" s="38"/>
      <c r="CH83" s="38"/>
      <c r="CI83" s="38"/>
      <c r="CJ83" s="38"/>
      <c r="CK83" s="38"/>
      <c r="CL83" s="38"/>
      <c r="CM83" s="38"/>
      <c r="CN83" s="38"/>
      <c r="CO83" s="38"/>
    </row>
    <row r="84" spans="1:93" x14ac:dyDescent="0.35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8"/>
      <c r="AZ84" s="38"/>
      <c r="BA84" s="38"/>
      <c r="BB84" s="38"/>
      <c r="BC84" s="38"/>
      <c r="BD84" s="38"/>
      <c r="BE84" s="38"/>
      <c r="BF84" s="38"/>
      <c r="BG84" s="38"/>
      <c r="BH84" s="38"/>
      <c r="BI84" s="38"/>
      <c r="BJ84" s="38"/>
      <c r="BK84" s="38"/>
      <c r="BL84" s="38"/>
      <c r="BM84" s="38"/>
      <c r="BN84" s="38"/>
      <c r="BO84" s="38"/>
      <c r="BP84" s="38"/>
      <c r="BQ84" s="38"/>
      <c r="BR84" s="38"/>
      <c r="BS84" s="38"/>
      <c r="BT84" s="38"/>
      <c r="BU84" s="38"/>
      <c r="BV84" s="38"/>
      <c r="BW84" s="38"/>
      <c r="BX84" s="38"/>
      <c r="BY84" s="38"/>
      <c r="BZ84" s="38"/>
      <c r="CA84" s="38"/>
      <c r="CB84" s="38"/>
      <c r="CC84" s="38"/>
      <c r="CD84" s="38"/>
      <c r="CE84" s="38"/>
      <c r="CF84" s="38"/>
      <c r="CG84" s="38"/>
      <c r="CH84" s="38"/>
      <c r="CI84" s="38"/>
      <c r="CJ84" s="38"/>
      <c r="CK84" s="38"/>
      <c r="CL84" s="38"/>
      <c r="CM84" s="38"/>
      <c r="CN84" s="38"/>
      <c r="CO84" s="38"/>
    </row>
    <row r="85" spans="1:93" x14ac:dyDescent="0.3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  <c r="BA85" s="38"/>
      <c r="BB85" s="38"/>
      <c r="BC85" s="38"/>
      <c r="BD85" s="38"/>
      <c r="BE85" s="38"/>
      <c r="BF85" s="38"/>
      <c r="BG85" s="38"/>
      <c r="BH85" s="38"/>
      <c r="BI85" s="38"/>
      <c r="BJ85" s="38"/>
      <c r="BK85" s="38"/>
      <c r="BL85" s="38"/>
      <c r="BM85" s="38"/>
      <c r="BN85" s="38"/>
      <c r="BO85" s="38"/>
      <c r="BP85" s="38"/>
      <c r="BQ85" s="38"/>
      <c r="BR85" s="38"/>
      <c r="BS85" s="38"/>
      <c r="BT85" s="38"/>
      <c r="BU85" s="38"/>
      <c r="BV85" s="38"/>
      <c r="BW85" s="38"/>
      <c r="BX85" s="38"/>
      <c r="BY85" s="38"/>
      <c r="BZ85" s="38"/>
      <c r="CA85" s="38"/>
      <c r="CB85" s="38"/>
      <c r="CC85" s="38"/>
      <c r="CD85" s="38"/>
      <c r="CE85" s="38"/>
      <c r="CF85" s="38"/>
      <c r="CG85" s="38"/>
      <c r="CH85" s="38"/>
      <c r="CI85" s="38"/>
      <c r="CJ85" s="38"/>
      <c r="CK85" s="38"/>
      <c r="CL85" s="38"/>
      <c r="CM85" s="38"/>
      <c r="CN85" s="38"/>
      <c r="CO85" s="38"/>
    </row>
    <row r="86" spans="1:93" x14ac:dyDescent="0.35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  <c r="AY86" s="38"/>
      <c r="AZ86" s="38"/>
      <c r="BA86" s="38"/>
      <c r="BB86" s="38"/>
      <c r="BC86" s="38"/>
      <c r="BD86" s="38"/>
      <c r="BE86" s="38"/>
      <c r="BF86" s="38"/>
      <c r="BG86" s="38"/>
      <c r="BH86" s="38"/>
      <c r="BI86" s="38"/>
      <c r="BJ86" s="38"/>
      <c r="BK86" s="38"/>
      <c r="BL86" s="38"/>
      <c r="BM86" s="38"/>
      <c r="BN86" s="38"/>
      <c r="BO86" s="38"/>
      <c r="BP86" s="38"/>
      <c r="BQ86" s="38"/>
      <c r="BR86" s="38"/>
      <c r="BS86" s="38"/>
      <c r="BT86" s="38"/>
      <c r="BU86" s="38"/>
      <c r="BV86" s="38"/>
      <c r="BW86" s="38"/>
      <c r="BX86" s="38"/>
      <c r="BY86" s="38"/>
      <c r="BZ86" s="38"/>
      <c r="CA86" s="38"/>
      <c r="CB86" s="38"/>
      <c r="CC86" s="38"/>
      <c r="CD86" s="38"/>
      <c r="CE86" s="38"/>
      <c r="CF86" s="38"/>
      <c r="CG86" s="38"/>
      <c r="CH86" s="38"/>
      <c r="CI86" s="38"/>
      <c r="CJ86" s="38"/>
      <c r="CK86" s="38"/>
      <c r="CL86" s="38"/>
      <c r="CM86" s="38"/>
      <c r="CN86" s="38"/>
      <c r="CO86" s="38"/>
    </row>
    <row r="87" spans="1:93" x14ac:dyDescent="0.35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38"/>
      <c r="BC87" s="38"/>
      <c r="BD87" s="38"/>
      <c r="BE87" s="38"/>
      <c r="BF87" s="38"/>
      <c r="BG87" s="38"/>
      <c r="BH87" s="38"/>
      <c r="BI87" s="38"/>
      <c r="BJ87" s="38"/>
      <c r="BK87" s="38"/>
      <c r="BL87" s="38"/>
      <c r="BM87" s="38"/>
      <c r="BN87" s="38"/>
      <c r="BO87" s="38"/>
      <c r="BP87" s="38"/>
      <c r="BQ87" s="38"/>
      <c r="BR87" s="38"/>
      <c r="BS87" s="38"/>
      <c r="BT87" s="38"/>
      <c r="BU87" s="38"/>
      <c r="BV87" s="38"/>
      <c r="BW87" s="38"/>
      <c r="BX87" s="38"/>
      <c r="BY87" s="38"/>
      <c r="BZ87" s="38"/>
      <c r="CA87" s="38"/>
      <c r="CB87" s="38"/>
      <c r="CC87" s="38"/>
      <c r="CD87" s="38"/>
      <c r="CE87" s="38"/>
      <c r="CF87" s="38"/>
      <c r="CG87" s="38"/>
      <c r="CH87" s="38"/>
      <c r="CI87" s="38"/>
      <c r="CJ87" s="38"/>
      <c r="CK87" s="38"/>
      <c r="CL87" s="38"/>
      <c r="CM87" s="38"/>
      <c r="CN87" s="38"/>
      <c r="CO87" s="38"/>
    </row>
    <row r="88" spans="1:93" x14ac:dyDescent="0.35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8"/>
      <c r="AZ88" s="38"/>
      <c r="BA88" s="38"/>
      <c r="BB88" s="38"/>
      <c r="BC88" s="38"/>
      <c r="BD88" s="38"/>
      <c r="BE88" s="38"/>
      <c r="BF88" s="38"/>
      <c r="BG88" s="38"/>
      <c r="BH88" s="38"/>
      <c r="BI88" s="38"/>
      <c r="BJ88" s="38"/>
      <c r="BK88" s="38"/>
      <c r="BL88" s="38"/>
      <c r="BM88" s="38"/>
      <c r="BN88" s="38"/>
      <c r="BO88" s="38"/>
      <c r="BP88" s="38"/>
      <c r="BQ88" s="38"/>
      <c r="BR88" s="38"/>
      <c r="BS88" s="38"/>
      <c r="BT88" s="38"/>
      <c r="BU88" s="38"/>
      <c r="BV88" s="38"/>
      <c r="BW88" s="38"/>
      <c r="BX88" s="38"/>
      <c r="BY88" s="38"/>
      <c r="BZ88" s="38"/>
      <c r="CA88" s="38"/>
      <c r="CB88" s="38"/>
      <c r="CC88" s="38"/>
      <c r="CD88" s="38"/>
      <c r="CE88" s="38"/>
      <c r="CF88" s="38"/>
      <c r="CG88" s="38"/>
      <c r="CH88" s="38"/>
      <c r="CI88" s="38"/>
      <c r="CJ88" s="38"/>
      <c r="CK88" s="38"/>
      <c r="CL88" s="38"/>
      <c r="CM88" s="38"/>
      <c r="CN88" s="38"/>
      <c r="CO88" s="38"/>
    </row>
    <row r="89" spans="1:93" x14ac:dyDescent="0.35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  <c r="AY89" s="38"/>
      <c r="AZ89" s="38"/>
      <c r="BA89" s="38"/>
      <c r="BB89" s="38"/>
      <c r="BC89" s="38"/>
      <c r="BD89" s="38"/>
      <c r="BE89" s="38"/>
      <c r="BF89" s="38"/>
      <c r="BG89" s="38"/>
      <c r="BH89" s="38"/>
      <c r="BI89" s="38"/>
      <c r="BJ89" s="38"/>
      <c r="BK89" s="38"/>
      <c r="BL89" s="38"/>
      <c r="BM89" s="38"/>
      <c r="BN89" s="38"/>
      <c r="BO89" s="38"/>
      <c r="BP89" s="38"/>
      <c r="BQ89" s="38"/>
      <c r="BR89" s="38"/>
      <c r="BS89" s="38"/>
      <c r="BT89" s="38"/>
      <c r="BU89" s="38"/>
      <c r="BV89" s="38"/>
      <c r="BW89" s="38"/>
      <c r="BX89" s="38"/>
      <c r="BY89" s="38"/>
      <c r="BZ89" s="38"/>
      <c r="CA89" s="38"/>
      <c r="CB89" s="38"/>
      <c r="CC89" s="38"/>
      <c r="CD89" s="38"/>
      <c r="CE89" s="38"/>
      <c r="CF89" s="38"/>
      <c r="CG89" s="38"/>
      <c r="CH89" s="38"/>
      <c r="CI89" s="38"/>
      <c r="CJ89" s="38"/>
      <c r="CK89" s="38"/>
      <c r="CL89" s="38"/>
      <c r="CM89" s="38"/>
      <c r="CN89" s="38"/>
      <c r="CO89" s="38"/>
    </row>
    <row r="90" spans="1:93" x14ac:dyDescent="0.35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  <c r="AY90" s="38"/>
      <c r="AZ90" s="38"/>
      <c r="BA90" s="38"/>
      <c r="BB90" s="38"/>
      <c r="BC90" s="38"/>
      <c r="BD90" s="38"/>
      <c r="BE90" s="38"/>
      <c r="BF90" s="38"/>
      <c r="BG90" s="38"/>
      <c r="BH90" s="38"/>
      <c r="BI90" s="38"/>
      <c r="BJ90" s="38"/>
      <c r="BK90" s="38"/>
      <c r="BL90" s="38"/>
      <c r="BM90" s="38"/>
      <c r="BN90" s="38"/>
      <c r="BO90" s="38"/>
      <c r="BP90" s="38"/>
      <c r="BQ90" s="38"/>
      <c r="BR90" s="38"/>
      <c r="BS90" s="38"/>
      <c r="BT90" s="38"/>
      <c r="BU90" s="38"/>
      <c r="BV90" s="38"/>
      <c r="BW90" s="38"/>
      <c r="BX90" s="38"/>
      <c r="BY90" s="38"/>
      <c r="BZ90" s="38"/>
      <c r="CA90" s="38"/>
      <c r="CB90" s="38"/>
      <c r="CC90" s="38"/>
      <c r="CD90" s="38"/>
      <c r="CE90" s="38"/>
      <c r="CF90" s="38"/>
      <c r="CG90" s="38"/>
      <c r="CH90" s="38"/>
      <c r="CI90" s="38"/>
      <c r="CJ90" s="38"/>
      <c r="CK90" s="38"/>
      <c r="CL90" s="38"/>
      <c r="CM90" s="38"/>
      <c r="CN90" s="38"/>
      <c r="CO90" s="38"/>
    </row>
    <row r="91" spans="1:93" x14ac:dyDescent="0.35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/>
      <c r="AW91" s="38"/>
      <c r="AX91" s="38"/>
      <c r="AY91" s="38"/>
      <c r="AZ91" s="38"/>
      <c r="BA91" s="38"/>
      <c r="BB91" s="38"/>
      <c r="BC91" s="38"/>
      <c r="BD91" s="38"/>
      <c r="BE91" s="38"/>
      <c r="BF91" s="38"/>
      <c r="BG91" s="38"/>
      <c r="BH91" s="38"/>
      <c r="BI91" s="38"/>
      <c r="BJ91" s="38"/>
      <c r="BK91" s="38"/>
      <c r="BL91" s="38"/>
      <c r="BM91" s="38"/>
      <c r="BN91" s="38"/>
      <c r="BO91" s="38"/>
      <c r="BP91" s="38"/>
      <c r="BQ91" s="38"/>
      <c r="BR91" s="38"/>
      <c r="BS91" s="38"/>
      <c r="BT91" s="38"/>
      <c r="BU91" s="38"/>
      <c r="BV91" s="38"/>
      <c r="BW91" s="38"/>
      <c r="BX91" s="38"/>
      <c r="BY91" s="38"/>
      <c r="BZ91" s="38"/>
      <c r="CA91" s="38"/>
      <c r="CB91" s="38"/>
      <c r="CC91" s="38"/>
      <c r="CD91" s="38"/>
      <c r="CE91" s="38"/>
      <c r="CF91" s="38"/>
      <c r="CG91" s="38"/>
      <c r="CH91" s="38"/>
      <c r="CI91" s="38"/>
      <c r="CJ91" s="38"/>
      <c r="CK91" s="38"/>
      <c r="CL91" s="38"/>
      <c r="CM91" s="38"/>
      <c r="CN91" s="38"/>
      <c r="CO91" s="38"/>
    </row>
    <row r="92" spans="1:93" x14ac:dyDescent="0.35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  <c r="AW92" s="38"/>
      <c r="AX92" s="38"/>
      <c r="AY92" s="38"/>
      <c r="AZ92" s="38"/>
      <c r="BA92" s="38"/>
      <c r="BB92" s="38"/>
      <c r="BC92" s="38"/>
      <c r="BD92" s="38"/>
      <c r="BE92" s="38"/>
      <c r="BF92" s="38"/>
      <c r="BG92" s="38"/>
      <c r="BH92" s="38"/>
      <c r="BI92" s="38"/>
      <c r="BJ92" s="38"/>
      <c r="BK92" s="38"/>
      <c r="BL92" s="38"/>
      <c r="BM92" s="38"/>
      <c r="BN92" s="38"/>
      <c r="BO92" s="38"/>
      <c r="BP92" s="38"/>
      <c r="BQ92" s="38"/>
      <c r="BR92" s="38"/>
      <c r="BS92" s="38"/>
      <c r="BT92" s="38"/>
      <c r="BU92" s="38"/>
      <c r="BV92" s="38"/>
      <c r="BW92" s="38"/>
      <c r="BX92" s="38"/>
      <c r="BY92" s="38"/>
      <c r="BZ92" s="38"/>
      <c r="CA92" s="38"/>
      <c r="CB92" s="38"/>
      <c r="CC92" s="38"/>
      <c r="CD92" s="38"/>
      <c r="CE92" s="38"/>
      <c r="CF92" s="38"/>
      <c r="CG92" s="38"/>
      <c r="CH92" s="38"/>
      <c r="CI92" s="38"/>
      <c r="CJ92" s="38"/>
      <c r="CK92" s="38"/>
      <c r="CL92" s="38"/>
      <c r="CM92" s="38"/>
      <c r="CN92" s="38"/>
      <c r="CO92" s="38"/>
    </row>
    <row r="93" spans="1:93" x14ac:dyDescent="0.35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8"/>
      <c r="AZ93" s="38"/>
      <c r="BA93" s="38"/>
      <c r="BB93" s="38"/>
      <c r="BC93" s="38"/>
      <c r="BD93" s="38"/>
      <c r="BE93" s="38"/>
      <c r="BF93" s="38"/>
      <c r="BG93" s="38"/>
      <c r="BH93" s="38"/>
      <c r="BI93" s="38"/>
      <c r="BJ93" s="38"/>
      <c r="BK93" s="38"/>
      <c r="BL93" s="38"/>
      <c r="BM93" s="38"/>
      <c r="BN93" s="38"/>
      <c r="BO93" s="38"/>
      <c r="BP93" s="38"/>
      <c r="BQ93" s="38"/>
      <c r="BR93" s="38"/>
      <c r="BS93" s="38"/>
      <c r="BT93" s="38"/>
      <c r="BU93" s="38"/>
      <c r="BV93" s="38"/>
      <c r="BW93" s="38"/>
      <c r="BX93" s="38"/>
      <c r="BY93" s="38"/>
      <c r="BZ93" s="38"/>
      <c r="CA93" s="38"/>
      <c r="CB93" s="38"/>
      <c r="CC93" s="38"/>
      <c r="CD93" s="38"/>
      <c r="CE93" s="38"/>
      <c r="CF93" s="38"/>
      <c r="CG93" s="38"/>
      <c r="CH93" s="38"/>
      <c r="CI93" s="38"/>
      <c r="CJ93" s="38"/>
      <c r="CK93" s="38"/>
      <c r="CL93" s="38"/>
      <c r="CM93" s="38"/>
      <c r="CN93" s="38"/>
      <c r="CO93" s="38"/>
    </row>
    <row r="94" spans="1:93" x14ac:dyDescent="0.35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  <c r="BI94" s="38"/>
      <c r="BJ94" s="38"/>
      <c r="BK94" s="38"/>
      <c r="BL94" s="38"/>
      <c r="BM94" s="38"/>
      <c r="BN94" s="38"/>
      <c r="BO94" s="38"/>
      <c r="BP94" s="38"/>
      <c r="BQ94" s="38"/>
      <c r="BR94" s="38"/>
      <c r="BS94" s="38"/>
      <c r="BT94" s="38"/>
      <c r="BU94" s="38"/>
      <c r="BV94" s="38"/>
      <c r="BW94" s="38"/>
      <c r="BX94" s="38"/>
      <c r="BY94" s="38"/>
      <c r="BZ94" s="38"/>
      <c r="CA94" s="38"/>
      <c r="CB94" s="38"/>
      <c r="CC94" s="38"/>
      <c r="CD94" s="38"/>
      <c r="CE94" s="38"/>
      <c r="CF94" s="38"/>
      <c r="CG94" s="38"/>
      <c r="CH94" s="38"/>
      <c r="CI94" s="38"/>
      <c r="CJ94" s="38"/>
      <c r="CK94" s="38"/>
      <c r="CL94" s="38"/>
      <c r="CM94" s="38"/>
      <c r="CN94" s="38"/>
      <c r="CO94" s="38"/>
    </row>
    <row r="95" spans="1:93" x14ac:dyDescent="0.3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38"/>
      <c r="BP95" s="38"/>
      <c r="BQ95" s="38"/>
      <c r="BR95" s="38"/>
      <c r="BS95" s="38"/>
      <c r="BT95" s="38"/>
      <c r="BU95" s="38"/>
      <c r="BV95" s="38"/>
      <c r="BW95" s="38"/>
      <c r="BX95" s="38"/>
      <c r="BY95" s="38"/>
      <c r="BZ95" s="38"/>
      <c r="CA95" s="38"/>
      <c r="CB95" s="38"/>
      <c r="CC95" s="38"/>
      <c r="CD95" s="38"/>
      <c r="CE95" s="38"/>
      <c r="CF95" s="38"/>
      <c r="CG95" s="38"/>
      <c r="CH95" s="38"/>
      <c r="CI95" s="38"/>
      <c r="CJ95" s="38"/>
      <c r="CK95" s="38"/>
      <c r="CL95" s="38"/>
      <c r="CM95" s="38"/>
      <c r="CN95" s="38"/>
      <c r="CO95" s="38"/>
    </row>
    <row r="96" spans="1:93" x14ac:dyDescent="0.35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8"/>
      <c r="AZ96" s="38"/>
      <c r="BA96" s="38"/>
      <c r="BB96" s="38"/>
      <c r="BC96" s="38"/>
      <c r="BD96" s="38"/>
      <c r="BE96" s="38"/>
      <c r="BF96" s="38"/>
      <c r="BG96" s="38"/>
      <c r="BH96" s="38"/>
      <c r="BI96" s="38"/>
      <c r="BJ96" s="38"/>
      <c r="BK96" s="38"/>
      <c r="BL96" s="38"/>
      <c r="BM96" s="38"/>
      <c r="BN96" s="38"/>
      <c r="BO96" s="38"/>
      <c r="BP96" s="38"/>
      <c r="BQ96" s="38"/>
      <c r="BR96" s="38"/>
      <c r="BS96" s="38"/>
      <c r="BT96" s="38"/>
      <c r="BU96" s="38"/>
      <c r="BV96" s="38"/>
      <c r="BW96" s="38"/>
      <c r="BX96" s="38"/>
      <c r="BY96" s="38"/>
      <c r="BZ96" s="38"/>
      <c r="CA96" s="38"/>
      <c r="CB96" s="38"/>
      <c r="CC96" s="38"/>
      <c r="CD96" s="38"/>
      <c r="CE96" s="38"/>
      <c r="CF96" s="38"/>
      <c r="CG96" s="38"/>
      <c r="CH96" s="38"/>
      <c r="CI96" s="38"/>
      <c r="CJ96" s="38"/>
      <c r="CK96" s="38"/>
      <c r="CL96" s="38"/>
      <c r="CM96" s="38"/>
      <c r="CN96" s="38"/>
      <c r="CO96" s="38"/>
    </row>
    <row r="97" spans="1:93" x14ac:dyDescent="0.35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38"/>
      <c r="BQ97" s="38"/>
      <c r="BR97" s="38"/>
      <c r="BS97" s="38"/>
      <c r="BT97" s="38"/>
      <c r="BU97" s="38"/>
      <c r="BV97" s="38"/>
      <c r="BW97" s="38"/>
      <c r="BX97" s="38"/>
      <c r="BY97" s="38"/>
      <c r="BZ97" s="38"/>
      <c r="CA97" s="38"/>
      <c r="CB97" s="38"/>
      <c r="CC97" s="38"/>
      <c r="CD97" s="38"/>
      <c r="CE97" s="38"/>
      <c r="CF97" s="38"/>
      <c r="CG97" s="38"/>
      <c r="CH97" s="38"/>
      <c r="CI97" s="38"/>
      <c r="CJ97" s="38"/>
      <c r="CK97" s="38"/>
      <c r="CL97" s="38"/>
      <c r="CM97" s="38"/>
      <c r="CN97" s="38"/>
      <c r="CO97" s="38"/>
    </row>
    <row r="98" spans="1:93" x14ac:dyDescent="0.35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  <c r="AY98" s="38"/>
      <c r="AZ98" s="38"/>
      <c r="BA98" s="38"/>
      <c r="BB98" s="38"/>
      <c r="BC98" s="38"/>
      <c r="BD98" s="38"/>
      <c r="BE98" s="38"/>
      <c r="BF98" s="38"/>
      <c r="BG98" s="38"/>
      <c r="BH98" s="38"/>
      <c r="BI98" s="38"/>
      <c r="BJ98" s="38"/>
      <c r="BK98" s="38"/>
      <c r="BL98" s="38"/>
      <c r="BM98" s="38"/>
      <c r="BN98" s="38"/>
      <c r="BO98" s="38"/>
      <c r="BP98" s="38"/>
      <c r="BQ98" s="38"/>
      <c r="BR98" s="38"/>
      <c r="BS98" s="38"/>
      <c r="BT98" s="38"/>
      <c r="BU98" s="38"/>
      <c r="BV98" s="38"/>
      <c r="BW98" s="38"/>
      <c r="BX98" s="38"/>
      <c r="BY98" s="38"/>
      <c r="BZ98" s="38"/>
      <c r="CA98" s="38"/>
      <c r="CB98" s="38"/>
      <c r="CC98" s="38"/>
      <c r="CD98" s="38"/>
      <c r="CE98" s="38"/>
      <c r="CF98" s="38"/>
      <c r="CG98" s="38"/>
      <c r="CH98" s="38"/>
      <c r="CI98" s="38"/>
      <c r="CJ98" s="38"/>
      <c r="CK98" s="38"/>
      <c r="CL98" s="38"/>
      <c r="CM98" s="38"/>
      <c r="CN98" s="38"/>
      <c r="CO98" s="38"/>
    </row>
    <row r="99" spans="1:93" x14ac:dyDescent="0.35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  <c r="BJ99" s="38"/>
      <c r="BK99" s="38"/>
      <c r="BL99" s="38"/>
      <c r="BM99" s="38"/>
      <c r="BN99" s="38"/>
      <c r="BO99" s="38"/>
      <c r="BP99" s="38"/>
      <c r="BQ99" s="38"/>
      <c r="BR99" s="38"/>
      <c r="BS99" s="38"/>
      <c r="BT99" s="38"/>
      <c r="BU99" s="38"/>
      <c r="BV99" s="38"/>
      <c r="BW99" s="38"/>
      <c r="BX99" s="38"/>
      <c r="BY99" s="38"/>
      <c r="BZ99" s="38"/>
      <c r="CA99" s="38"/>
      <c r="CB99" s="38"/>
      <c r="CC99" s="38"/>
      <c r="CD99" s="38"/>
      <c r="CE99" s="38"/>
      <c r="CF99" s="38"/>
      <c r="CG99" s="38"/>
      <c r="CH99" s="38"/>
      <c r="CI99" s="38"/>
      <c r="CJ99" s="38"/>
      <c r="CK99" s="38"/>
      <c r="CL99" s="38"/>
      <c r="CM99" s="38"/>
      <c r="CN99" s="38"/>
      <c r="CO99" s="38"/>
    </row>
    <row r="100" spans="1:93" x14ac:dyDescent="0.35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38"/>
      <c r="BP100" s="38"/>
      <c r="BQ100" s="38"/>
      <c r="BR100" s="38"/>
      <c r="BS100" s="38"/>
      <c r="BT100" s="38"/>
      <c r="BU100" s="38"/>
      <c r="BV100" s="38"/>
      <c r="BW100" s="38"/>
      <c r="BX100" s="38"/>
      <c r="BY100" s="38"/>
      <c r="BZ100" s="38"/>
      <c r="CA100" s="38"/>
      <c r="CB100" s="38"/>
      <c r="CC100" s="38"/>
      <c r="CD100" s="38"/>
      <c r="CE100" s="38"/>
      <c r="CF100" s="38"/>
      <c r="CG100" s="38"/>
      <c r="CH100" s="38"/>
      <c r="CI100" s="38"/>
      <c r="CJ100" s="38"/>
      <c r="CK100" s="38"/>
      <c r="CL100" s="38"/>
      <c r="CM100" s="38"/>
      <c r="CN100" s="38"/>
      <c r="CO100" s="38"/>
    </row>
    <row r="101" spans="1:93" x14ac:dyDescent="0.35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  <c r="BA101" s="38"/>
      <c r="BB101" s="38"/>
      <c r="BC101" s="38"/>
      <c r="BD101" s="38"/>
      <c r="BE101" s="38"/>
      <c r="BF101" s="38"/>
      <c r="BG101" s="38"/>
      <c r="BH101" s="38"/>
      <c r="BI101" s="38"/>
      <c r="BJ101" s="38"/>
      <c r="BK101" s="38"/>
      <c r="BL101" s="38"/>
      <c r="BM101" s="38"/>
      <c r="BN101" s="38"/>
      <c r="BO101" s="38"/>
      <c r="BP101" s="38"/>
      <c r="BQ101" s="38"/>
      <c r="BR101" s="38"/>
      <c r="BS101" s="38"/>
      <c r="BT101" s="38"/>
      <c r="BU101" s="38"/>
      <c r="BV101" s="38"/>
      <c r="BW101" s="38"/>
      <c r="BX101" s="38"/>
      <c r="BY101" s="38"/>
      <c r="BZ101" s="38"/>
      <c r="CA101" s="38"/>
      <c r="CB101" s="38"/>
      <c r="CC101" s="38"/>
      <c r="CD101" s="38"/>
      <c r="CE101" s="38"/>
      <c r="CF101" s="38"/>
      <c r="CG101" s="38"/>
      <c r="CH101" s="38"/>
      <c r="CI101" s="38"/>
      <c r="CJ101" s="38"/>
      <c r="CK101" s="38"/>
      <c r="CL101" s="38"/>
      <c r="CM101" s="38"/>
      <c r="CN101" s="38"/>
      <c r="CO101" s="38"/>
    </row>
    <row r="102" spans="1:93" x14ac:dyDescent="0.35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  <c r="BA102" s="38"/>
      <c r="BB102" s="38"/>
      <c r="BC102" s="38"/>
      <c r="BD102" s="38"/>
      <c r="BE102" s="38"/>
      <c r="BF102" s="38"/>
      <c r="BG102" s="38"/>
      <c r="BH102" s="38"/>
      <c r="BI102" s="38"/>
      <c r="BJ102" s="38"/>
      <c r="BK102" s="38"/>
      <c r="BL102" s="38"/>
      <c r="BM102" s="38"/>
      <c r="BN102" s="38"/>
      <c r="BO102" s="38"/>
      <c r="BP102" s="38"/>
      <c r="BQ102" s="38"/>
      <c r="BR102" s="38"/>
      <c r="BS102" s="38"/>
      <c r="BT102" s="38"/>
      <c r="BU102" s="38"/>
      <c r="BV102" s="38"/>
      <c r="BW102" s="38"/>
      <c r="BX102" s="38"/>
      <c r="BY102" s="38"/>
      <c r="BZ102" s="38"/>
      <c r="CA102" s="38"/>
      <c r="CB102" s="38"/>
      <c r="CC102" s="38"/>
      <c r="CD102" s="38"/>
      <c r="CE102" s="38"/>
      <c r="CF102" s="38"/>
      <c r="CG102" s="38"/>
      <c r="CH102" s="38"/>
      <c r="CI102" s="38"/>
      <c r="CJ102" s="38"/>
      <c r="CK102" s="38"/>
      <c r="CL102" s="38"/>
      <c r="CM102" s="38"/>
      <c r="CN102" s="38"/>
      <c r="CO102" s="38"/>
    </row>
    <row r="103" spans="1:93" x14ac:dyDescent="0.35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  <c r="BA103" s="38"/>
      <c r="BB103" s="38"/>
      <c r="BC103" s="38"/>
      <c r="BD103" s="38"/>
      <c r="BE103" s="38"/>
      <c r="BF103" s="38"/>
      <c r="BG103" s="38"/>
      <c r="BH103" s="38"/>
      <c r="BI103" s="38"/>
      <c r="BJ103" s="38"/>
      <c r="BK103" s="38"/>
      <c r="BL103" s="38"/>
      <c r="BM103" s="38"/>
      <c r="BN103" s="38"/>
      <c r="BO103" s="38"/>
      <c r="BP103" s="38"/>
      <c r="BQ103" s="38"/>
      <c r="BR103" s="38"/>
      <c r="BS103" s="38"/>
      <c r="BT103" s="38"/>
      <c r="BU103" s="38"/>
      <c r="BV103" s="38"/>
      <c r="BW103" s="38"/>
      <c r="BX103" s="38"/>
      <c r="BY103" s="38"/>
      <c r="BZ103" s="38"/>
      <c r="CA103" s="38"/>
      <c r="CB103" s="38"/>
      <c r="CC103" s="38"/>
      <c r="CD103" s="38"/>
      <c r="CE103" s="38"/>
      <c r="CF103" s="38"/>
      <c r="CG103" s="38"/>
      <c r="CH103" s="38"/>
      <c r="CI103" s="38"/>
      <c r="CJ103" s="38"/>
      <c r="CK103" s="38"/>
      <c r="CL103" s="38"/>
      <c r="CM103" s="38"/>
      <c r="CN103" s="38"/>
      <c r="CO103" s="38"/>
    </row>
    <row r="104" spans="1:93" x14ac:dyDescent="0.35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  <c r="BA104" s="38"/>
      <c r="BB104" s="38"/>
      <c r="BC104" s="38"/>
      <c r="BD104" s="38"/>
      <c r="BE104" s="38"/>
      <c r="BF104" s="38"/>
      <c r="BG104" s="38"/>
      <c r="BH104" s="38"/>
      <c r="BI104" s="38"/>
      <c r="BJ104" s="38"/>
      <c r="BK104" s="38"/>
      <c r="BL104" s="38"/>
      <c r="BM104" s="38"/>
      <c r="BN104" s="38"/>
      <c r="BO104" s="38"/>
      <c r="BP104" s="38"/>
      <c r="BQ104" s="38"/>
      <c r="BR104" s="38"/>
      <c r="BS104" s="38"/>
      <c r="BT104" s="38"/>
      <c r="BU104" s="38"/>
      <c r="BV104" s="38"/>
      <c r="BW104" s="38"/>
      <c r="BX104" s="38"/>
      <c r="BY104" s="38"/>
      <c r="BZ104" s="38"/>
      <c r="CA104" s="38"/>
      <c r="CB104" s="38"/>
      <c r="CC104" s="38"/>
      <c r="CD104" s="38"/>
      <c r="CE104" s="38"/>
      <c r="CF104" s="38"/>
      <c r="CG104" s="38"/>
      <c r="CH104" s="38"/>
      <c r="CI104" s="38"/>
      <c r="CJ104" s="38"/>
      <c r="CK104" s="38"/>
      <c r="CL104" s="38"/>
      <c r="CM104" s="38"/>
      <c r="CN104" s="38"/>
      <c r="CO104" s="38"/>
    </row>
    <row r="105" spans="1:93" x14ac:dyDescent="0.35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  <c r="BA105" s="38"/>
      <c r="BB105" s="38"/>
      <c r="BC105" s="38"/>
      <c r="BD105" s="38"/>
      <c r="BE105" s="38"/>
      <c r="BF105" s="38"/>
      <c r="BG105" s="38"/>
      <c r="BH105" s="38"/>
      <c r="BI105" s="38"/>
      <c r="BJ105" s="38"/>
      <c r="BK105" s="38"/>
      <c r="BL105" s="38"/>
      <c r="BM105" s="38"/>
      <c r="BN105" s="38"/>
      <c r="BO105" s="38"/>
      <c r="BP105" s="38"/>
      <c r="BQ105" s="38"/>
      <c r="BR105" s="38"/>
      <c r="BS105" s="38"/>
      <c r="BT105" s="38"/>
      <c r="BU105" s="38"/>
      <c r="BV105" s="38"/>
      <c r="BW105" s="38"/>
      <c r="BX105" s="38"/>
      <c r="BY105" s="38"/>
      <c r="BZ105" s="38"/>
      <c r="CA105" s="38"/>
      <c r="CB105" s="38"/>
      <c r="CC105" s="38"/>
      <c r="CD105" s="38"/>
      <c r="CE105" s="38"/>
      <c r="CF105" s="38"/>
      <c r="CG105" s="38"/>
      <c r="CH105" s="38"/>
      <c r="CI105" s="38"/>
      <c r="CJ105" s="38"/>
      <c r="CK105" s="38"/>
      <c r="CL105" s="38"/>
      <c r="CM105" s="38"/>
      <c r="CN105" s="38"/>
      <c r="CO105" s="38"/>
    </row>
    <row r="106" spans="1:93" x14ac:dyDescent="0.35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  <c r="BA106" s="38"/>
      <c r="BB106" s="38"/>
      <c r="BC106" s="38"/>
      <c r="BD106" s="38"/>
      <c r="BE106" s="38"/>
      <c r="BF106" s="38"/>
      <c r="BG106" s="38"/>
      <c r="BH106" s="38"/>
      <c r="BI106" s="38"/>
      <c r="BJ106" s="38"/>
      <c r="BK106" s="38"/>
      <c r="BL106" s="38"/>
      <c r="BM106" s="38"/>
      <c r="BN106" s="38"/>
      <c r="BO106" s="38"/>
      <c r="BP106" s="38"/>
      <c r="BQ106" s="38"/>
      <c r="BR106" s="38"/>
      <c r="BS106" s="38"/>
      <c r="BT106" s="38"/>
      <c r="BU106" s="38"/>
      <c r="BV106" s="38"/>
      <c r="BW106" s="38"/>
      <c r="BX106" s="38"/>
      <c r="BY106" s="38"/>
      <c r="BZ106" s="38"/>
      <c r="CA106" s="38"/>
      <c r="CB106" s="38"/>
      <c r="CC106" s="38"/>
      <c r="CD106" s="38"/>
      <c r="CE106" s="38"/>
      <c r="CF106" s="38"/>
      <c r="CG106" s="38"/>
      <c r="CH106" s="38"/>
      <c r="CI106" s="38"/>
      <c r="CJ106" s="38"/>
      <c r="CK106" s="38"/>
      <c r="CL106" s="38"/>
      <c r="CM106" s="38"/>
      <c r="CN106" s="38"/>
      <c r="CO106" s="38"/>
    </row>
    <row r="107" spans="1:93" x14ac:dyDescent="0.35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  <c r="BA107" s="38"/>
      <c r="BB107" s="38"/>
      <c r="BC107" s="38"/>
      <c r="BD107" s="38"/>
      <c r="BE107" s="38"/>
      <c r="BF107" s="38"/>
      <c r="BG107" s="38"/>
      <c r="BH107" s="38"/>
      <c r="BI107" s="38"/>
      <c r="BJ107" s="38"/>
      <c r="BK107" s="38"/>
      <c r="BL107" s="38"/>
      <c r="BM107" s="38"/>
      <c r="BN107" s="38"/>
      <c r="BO107" s="38"/>
      <c r="BP107" s="38"/>
      <c r="BQ107" s="38"/>
      <c r="BR107" s="38"/>
      <c r="BS107" s="38"/>
      <c r="BT107" s="38"/>
      <c r="BU107" s="38"/>
      <c r="BV107" s="38"/>
      <c r="BW107" s="38"/>
      <c r="BX107" s="38"/>
      <c r="BY107" s="38"/>
      <c r="BZ107" s="38"/>
      <c r="CA107" s="38"/>
      <c r="CB107" s="38"/>
      <c r="CC107" s="38"/>
      <c r="CD107" s="38"/>
      <c r="CE107" s="38"/>
      <c r="CF107" s="38"/>
      <c r="CG107" s="38"/>
      <c r="CH107" s="38"/>
      <c r="CI107" s="38"/>
      <c r="CJ107" s="38"/>
      <c r="CK107" s="38"/>
      <c r="CL107" s="38"/>
      <c r="CM107" s="38"/>
      <c r="CN107" s="38"/>
      <c r="CO107" s="38"/>
    </row>
    <row r="108" spans="1:93" x14ac:dyDescent="0.35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  <c r="AY108" s="38"/>
      <c r="AZ108" s="38"/>
      <c r="BA108" s="38"/>
      <c r="BB108" s="38"/>
      <c r="BC108" s="38"/>
      <c r="BD108" s="38"/>
      <c r="BE108" s="38"/>
      <c r="BF108" s="38"/>
      <c r="BG108" s="38"/>
      <c r="BH108" s="38"/>
      <c r="BI108" s="38"/>
      <c r="BJ108" s="38"/>
      <c r="BK108" s="38"/>
      <c r="BL108" s="38"/>
      <c r="BM108" s="38"/>
      <c r="BN108" s="38"/>
      <c r="BO108" s="38"/>
      <c r="BP108" s="38"/>
      <c r="BQ108" s="38"/>
      <c r="BR108" s="38"/>
      <c r="BS108" s="38"/>
      <c r="BT108" s="38"/>
      <c r="BU108" s="38"/>
      <c r="BV108" s="38"/>
      <c r="BW108" s="38"/>
      <c r="BX108" s="38"/>
      <c r="BY108" s="38"/>
      <c r="BZ108" s="38"/>
      <c r="CA108" s="38"/>
      <c r="CB108" s="38"/>
      <c r="CC108" s="38"/>
      <c r="CD108" s="38"/>
      <c r="CE108" s="38"/>
      <c r="CF108" s="38"/>
      <c r="CG108" s="38"/>
      <c r="CH108" s="38"/>
      <c r="CI108" s="38"/>
      <c r="CJ108" s="38"/>
      <c r="CK108" s="38"/>
      <c r="CL108" s="38"/>
      <c r="CM108" s="38"/>
      <c r="CN108" s="38"/>
      <c r="CO108" s="38"/>
    </row>
    <row r="109" spans="1:93" x14ac:dyDescent="0.35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38"/>
      <c r="AW109" s="38"/>
      <c r="AX109" s="38"/>
      <c r="AY109" s="38"/>
      <c r="AZ109" s="38"/>
      <c r="BA109" s="38"/>
      <c r="BB109" s="38"/>
      <c r="BC109" s="38"/>
      <c r="BD109" s="38"/>
      <c r="BE109" s="38"/>
      <c r="BF109" s="38"/>
      <c r="BG109" s="38"/>
      <c r="BH109" s="38"/>
      <c r="BI109" s="38"/>
      <c r="BJ109" s="38"/>
      <c r="BK109" s="38"/>
      <c r="BL109" s="38"/>
      <c r="BM109" s="38"/>
      <c r="BN109" s="38"/>
      <c r="BO109" s="38"/>
      <c r="BP109" s="38"/>
      <c r="BQ109" s="38"/>
      <c r="BR109" s="38"/>
      <c r="BS109" s="38"/>
      <c r="BT109" s="38"/>
      <c r="BU109" s="38"/>
      <c r="BV109" s="38"/>
      <c r="BW109" s="38"/>
      <c r="BX109" s="38"/>
      <c r="BY109" s="38"/>
      <c r="BZ109" s="38"/>
      <c r="CA109" s="38"/>
      <c r="CB109" s="38"/>
      <c r="CC109" s="38"/>
      <c r="CD109" s="38"/>
      <c r="CE109" s="38"/>
      <c r="CF109" s="38"/>
      <c r="CG109" s="38"/>
      <c r="CH109" s="38"/>
      <c r="CI109" s="38"/>
      <c r="CJ109" s="38"/>
      <c r="CK109" s="38"/>
      <c r="CL109" s="38"/>
      <c r="CM109" s="38"/>
      <c r="CN109" s="38"/>
      <c r="CO109" s="38"/>
    </row>
    <row r="110" spans="1:93" x14ac:dyDescent="0.35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  <c r="AY110" s="38"/>
      <c r="AZ110" s="38"/>
      <c r="BA110" s="38"/>
      <c r="BB110" s="38"/>
      <c r="BC110" s="38"/>
      <c r="BD110" s="38"/>
      <c r="BE110" s="38"/>
      <c r="BF110" s="38"/>
      <c r="BG110" s="38"/>
      <c r="BH110" s="38"/>
      <c r="BI110" s="38"/>
      <c r="BJ110" s="38"/>
      <c r="BK110" s="38"/>
      <c r="BL110" s="38"/>
      <c r="BM110" s="38"/>
      <c r="BN110" s="38"/>
      <c r="BO110" s="38"/>
      <c r="BP110" s="38"/>
      <c r="BQ110" s="38"/>
      <c r="BR110" s="38"/>
      <c r="BS110" s="38"/>
      <c r="BT110" s="38"/>
      <c r="BU110" s="38"/>
      <c r="BV110" s="38"/>
      <c r="BW110" s="38"/>
      <c r="BX110" s="38"/>
      <c r="BY110" s="38"/>
      <c r="BZ110" s="38"/>
      <c r="CA110" s="38"/>
      <c r="CB110" s="38"/>
      <c r="CC110" s="38"/>
      <c r="CD110" s="38"/>
      <c r="CE110" s="38"/>
      <c r="CF110" s="38"/>
      <c r="CG110" s="38"/>
      <c r="CH110" s="38"/>
      <c r="CI110" s="38"/>
      <c r="CJ110" s="38"/>
      <c r="CK110" s="38"/>
      <c r="CL110" s="38"/>
      <c r="CM110" s="38"/>
      <c r="CN110" s="38"/>
      <c r="CO110" s="38"/>
    </row>
    <row r="111" spans="1:93" x14ac:dyDescent="0.35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  <c r="AX111" s="38"/>
      <c r="AY111" s="38"/>
      <c r="AZ111" s="38"/>
      <c r="BA111" s="38"/>
      <c r="BB111" s="38"/>
      <c r="BC111" s="38"/>
      <c r="BD111" s="38"/>
      <c r="BE111" s="38"/>
      <c r="BF111" s="38"/>
      <c r="BG111" s="38"/>
      <c r="BH111" s="38"/>
      <c r="BI111" s="38"/>
      <c r="BJ111" s="38"/>
      <c r="BK111" s="38"/>
      <c r="BL111" s="38"/>
      <c r="BM111" s="38"/>
      <c r="BN111" s="38"/>
      <c r="BO111" s="38"/>
      <c r="BP111" s="38"/>
      <c r="BQ111" s="38"/>
      <c r="BR111" s="38"/>
      <c r="BS111" s="38"/>
      <c r="BT111" s="38"/>
      <c r="BU111" s="38"/>
      <c r="BV111" s="38"/>
      <c r="BW111" s="38"/>
      <c r="BX111" s="38"/>
      <c r="BY111" s="38"/>
      <c r="BZ111" s="38"/>
      <c r="CA111" s="38"/>
      <c r="CB111" s="38"/>
      <c r="CC111" s="38"/>
      <c r="CD111" s="38"/>
      <c r="CE111" s="38"/>
      <c r="CF111" s="38"/>
      <c r="CG111" s="38"/>
      <c r="CH111" s="38"/>
      <c r="CI111" s="38"/>
      <c r="CJ111" s="38"/>
      <c r="CK111" s="38"/>
      <c r="CL111" s="38"/>
      <c r="CM111" s="38"/>
      <c r="CN111" s="38"/>
      <c r="CO111" s="38"/>
    </row>
    <row r="112" spans="1:93" x14ac:dyDescent="0.35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  <c r="BA112" s="38"/>
      <c r="BB112" s="38"/>
      <c r="BC112" s="38"/>
      <c r="BD112" s="38"/>
      <c r="BE112" s="38"/>
      <c r="BF112" s="38"/>
      <c r="BG112" s="38"/>
      <c r="BH112" s="38"/>
      <c r="BI112" s="38"/>
      <c r="BJ112" s="38"/>
      <c r="BK112" s="38"/>
      <c r="BL112" s="38"/>
      <c r="BM112" s="38"/>
      <c r="BN112" s="38"/>
      <c r="BO112" s="38"/>
      <c r="BP112" s="38"/>
      <c r="BQ112" s="38"/>
      <c r="BR112" s="38"/>
      <c r="BS112" s="38"/>
      <c r="BT112" s="38"/>
      <c r="BU112" s="38"/>
      <c r="BV112" s="38"/>
      <c r="BW112" s="38"/>
      <c r="BX112" s="38"/>
      <c r="BY112" s="38"/>
      <c r="BZ112" s="38"/>
      <c r="CA112" s="38"/>
      <c r="CB112" s="38"/>
      <c r="CC112" s="38"/>
      <c r="CD112" s="38"/>
      <c r="CE112" s="38"/>
      <c r="CF112" s="38"/>
      <c r="CG112" s="38"/>
      <c r="CH112" s="38"/>
      <c r="CI112" s="38"/>
      <c r="CJ112" s="38"/>
      <c r="CK112" s="38"/>
      <c r="CL112" s="38"/>
      <c r="CM112" s="38"/>
      <c r="CN112" s="38"/>
      <c r="CO112" s="38"/>
    </row>
    <row r="113" spans="1:93" x14ac:dyDescent="0.35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  <c r="BA113" s="38"/>
      <c r="BB113" s="38"/>
      <c r="BC113" s="38"/>
      <c r="BD113" s="38"/>
      <c r="BE113" s="38"/>
      <c r="BF113" s="38"/>
      <c r="BG113" s="38"/>
      <c r="BH113" s="38"/>
      <c r="BI113" s="38"/>
      <c r="BJ113" s="38"/>
      <c r="BK113" s="38"/>
      <c r="BL113" s="38"/>
      <c r="BM113" s="38"/>
      <c r="BN113" s="38"/>
      <c r="BO113" s="38"/>
      <c r="BP113" s="38"/>
      <c r="BQ113" s="38"/>
      <c r="BR113" s="38"/>
      <c r="BS113" s="38"/>
      <c r="BT113" s="38"/>
      <c r="BU113" s="38"/>
      <c r="BV113" s="38"/>
      <c r="BW113" s="38"/>
      <c r="BX113" s="38"/>
      <c r="BY113" s="38"/>
      <c r="BZ113" s="38"/>
      <c r="CA113" s="38"/>
      <c r="CB113" s="38"/>
      <c r="CC113" s="38"/>
      <c r="CD113" s="38"/>
      <c r="CE113" s="38"/>
      <c r="CF113" s="38"/>
      <c r="CG113" s="38"/>
      <c r="CH113" s="38"/>
      <c r="CI113" s="38"/>
      <c r="CJ113" s="38"/>
      <c r="CK113" s="38"/>
      <c r="CL113" s="38"/>
      <c r="CM113" s="38"/>
      <c r="CN113" s="38"/>
      <c r="CO113" s="38"/>
    </row>
    <row r="114" spans="1:93" x14ac:dyDescent="0.35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  <c r="BA114" s="38"/>
      <c r="BB114" s="38"/>
      <c r="BC114" s="38"/>
      <c r="BD114" s="38"/>
      <c r="BE114" s="38"/>
      <c r="BF114" s="38"/>
      <c r="BG114" s="38"/>
      <c r="BH114" s="38"/>
      <c r="BI114" s="38"/>
      <c r="BJ114" s="38"/>
      <c r="BK114" s="38"/>
      <c r="BL114" s="38"/>
      <c r="BM114" s="38"/>
      <c r="BN114" s="38"/>
      <c r="BO114" s="38"/>
      <c r="BP114" s="38"/>
      <c r="BQ114" s="38"/>
      <c r="BR114" s="38"/>
      <c r="BS114" s="38"/>
      <c r="BT114" s="38"/>
      <c r="BU114" s="38"/>
      <c r="BV114" s="38"/>
      <c r="BW114" s="38"/>
      <c r="BX114" s="38"/>
      <c r="BY114" s="38"/>
      <c r="BZ114" s="38"/>
      <c r="CA114" s="38"/>
      <c r="CB114" s="38"/>
      <c r="CC114" s="38"/>
      <c r="CD114" s="38"/>
      <c r="CE114" s="38"/>
      <c r="CF114" s="38"/>
      <c r="CG114" s="38"/>
      <c r="CH114" s="38"/>
      <c r="CI114" s="38"/>
      <c r="CJ114" s="38"/>
      <c r="CK114" s="38"/>
      <c r="CL114" s="38"/>
      <c r="CM114" s="38"/>
      <c r="CN114" s="38"/>
      <c r="CO114" s="38"/>
    </row>
    <row r="115" spans="1:93" x14ac:dyDescent="0.35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38"/>
      <c r="BP115" s="38"/>
      <c r="BQ115" s="38"/>
      <c r="BR115" s="38"/>
      <c r="BS115" s="38"/>
      <c r="BT115" s="38"/>
      <c r="BU115" s="38"/>
      <c r="BV115" s="38"/>
      <c r="BW115" s="38"/>
      <c r="BX115" s="38"/>
      <c r="BY115" s="38"/>
      <c r="BZ115" s="38"/>
      <c r="CA115" s="38"/>
      <c r="CB115" s="38"/>
      <c r="CC115" s="38"/>
      <c r="CD115" s="38"/>
      <c r="CE115" s="38"/>
      <c r="CF115" s="38"/>
      <c r="CG115" s="38"/>
      <c r="CH115" s="38"/>
      <c r="CI115" s="38"/>
      <c r="CJ115" s="38"/>
      <c r="CK115" s="38"/>
      <c r="CL115" s="38"/>
      <c r="CM115" s="38"/>
      <c r="CN115" s="38"/>
      <c r="CO115" s="38"/>
    </row>
    <row r="116" spans="1:93" x14ac:dyDescent="0.35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  <c r="BA116" s="38"/>
      <c r="BB116" s="38"/>
      <c r="BC116" s="38"/>
      <c r="BD116" s="38"/>
      <c r="BE116" s="38"/>
      <c r="BF116" s="38"/>
      <c r="BG116" s="38"/>
      <c r="BH116" s="38"/>
      <c r="BI116" s="38"/>
      <c r="BJ116" s="38"/>
      <c r="BK116" s="38"/>
      <c r="BL116" s="38"/>
      <c r="BM116" s="38"/>
      <c r="BN116" s="38"/>
      <c r="BO116" s="38"/>
      <c r="BP116" s="38"/>
      <c r="BQ116" s="38"/>
      <c r="BR116" s="38"/>
      <c r="BS116" s="38"/>
      <c r="BT116" s="38"/>
      <c r="BU116" s="38"/>
      <c r="BV116" s="38"/>
      <c r="BW116" s="38"/>
      <c r="BX116" s="38"/>
      <c r="BY116" s="38"/>
      <c r="BZ116" s="38"/>
      <c r="CA116" s="38"/>
      <c r="CB116" s="38"/>
      <c r="CC116" s="38"/>
      <c r="CD116" s="38"/>
      <c r="CE116" s="38"/>
      <c r="CF116" s="38"/>
      <c r="CG116" s="38"/>
      <c r="CH116" s="38"/>
      <c r="CI116" s="38"/>
      <c r="CJ116" s="38"/>
      <c r="CK116" s="38"/>
      <c r="CL116" s="38"/>
      <c r="CM116" s="38"/>
      <c r="CN116" s="38"/>
      <c r="CO116" s="38"/>
    </row>
    <row r="117" spans="1:93" x14ac:dyDescent="0.35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38"/>
      <c r="BP117" s="38"/>
      <c r="BQ117" s="38"/>
      <c r="BR117" s="38"/>
      <c r="BS117" s="38"/>
      <c r="BT117" s="38"/>
      <c r="BU117" s="38"/>
      <c r="BV117" s="38"/>
      <c r="BW117" s="38"/>
      <c r="BX117" s="38"/>
      <c r="BY117" s="38"/>
      <c r="BZ117" s="38"/>
      <c r="CA117" s="38"/>
      <c r="CB117" s="38"/>
      <c r="CC117" s="38"/>
      <c r="CD117" s="38"/>
      <c r="CE117" s="38"/>
      <c r="CF117" s="38"/>
      <c r="CG117" s="38"/>
      <c r="CH117" s="38"/>
      <c r="CI117" s="38"/>
      <c r="CJ117" s="38"/>
      <c r="CK117" s="38"/>
      <c r="CL117" s="38"/>
      <c r="CM117" s="38"/>
      <c r="CN117" s="38"/>
      <c r="CO117" s="38"/>
    </row>
    <row r="118" spans="1:93" x14ac:dyDescent="0.35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  <c r="AX118" s="38"/>
      <c r="AY118" s="38"/>
      <c r="AZ118" s="38"/>
      <c r="BA118" s="38"/>
      <c r="BB118" s="38"/>
      <c r="BC118" s="38"/>
      <c r="BD118" s="38"/>
      <c r="BE118" s="38"/>
      <c r="BF118" s="38"/>
      <c r="BG118" s="38"/>
      <c r="BH118" s="38"/>
      <c r="BI118" s="38"/>
      <c r="BJ118" s="38"/>
      <c r="BK118" s="38"/>
      <c r="BL118" s="38"/>
      <c r="BM118" s="38"/>
      <c r="BN118" s="38"/>
      <c r="BO118" s="38"/>
      <c r="BP118" s="38"/>
      <c r="BQ118" s="38"/>
      <c r="BR118" s="38"/>
      <c r="BS118" s="38"/>
      <c r="BT118" s="38"/>
      <c r="BU118" s="38"/>
      <c r="BV118" s="38"/>
      <c r="BW118" s="38"/>
      <c r="BX118" s="38"/>
      <c r="BY118" s="38"/>
      <c r="BZ118" s="38"/>
      <c r="CA118" s="38"/>
      <c r="CB118" s="38"/>
      <c r="CC118" s="38"/>
      <c r="CD118" s="38"/>
      <c r="CE118" s="38"/>
      <c r="CF118" s="38"/>
      <c r="CG118" s="38"/>
      <c r="CH118" s="38"/>
      <c r="CI118" s="38"/>
      <c r="CJ118" s="38"/>
      <c r="CK118" s="38"/>
      <c r="CL118" s="38"/>
      <c r="CM118" s="38"/>
      <c r="CN118" s="38"/>
      <c r="CO118" s="38"/>
    </row>
    <row r="119" spans="1:93" x14ac:dyDescent="0.35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  <c r="BA119" s="38"/>
      <c r="BB119" s="38"/>
      <c r="BC119" s="38"/>
      <c r="BD119" s="38"/>
      <c r="BE119" s="38"/>
      <c r="BF119" s="38"/>
      <c r="BG119" s="38"/>
      <c r="BH119" s="38"/>
      <c r="BI119" s="38"/>
      <c r="BJ119" s="38"/>
      <c r="BK119" s="38"/>
      <c r="BL119" s="38"/>
      <c r="BM119" s="38"/>
      <c r="BN119" s="38"/>
      <c r="BO119" s="38"/>
      <c r="BP119" s="38"/>
      <c r="BQ119" s="38"/>
      <c r="BR119" s="38"/>
      <c r="BS119" s="38"/>
      <c r="BT119" s="38"/>
      <c r="BU119" s="38"/>
      <c r="BV119" s="38"/>
      <c r="BW119" s="38"/>
      <c r="BX119" s="38"/>
      <c r="BY119" s="38"/>
      <c r="BZ119" s="38"/>
      <c r="CA119" s="38"/>
      <c r="CB119" s="38"/>
      <c r="CC119" s="38"/>
      <c r="CD119" s="38"/>
      <c r="CE119" s="38"/>
      <c r="CF119" s="38"/>
      <c r="CG119" s="38"/>
      <c r="CH119" s="38"/>
      <c r="CI119" s="38"/>
      <c r="CJ119" s="38"/>
      <c r="CK119" s="38"/>
      <c r="CL119" s="38"/>
      <c r="CM119" s="38"/>
      <c r="CN119" s="38"/>
      <c r="CO119" s="38"/>
    </row>
    <row r="120" spans="1:93" x14ac:dyDescent="0.35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38"/>
      <c r="BP120" s="38"/>
      <c r="BQ120" s="38"/>
      <c r="BR120" s="38"/>
      <c r="BS120" s="38"/>
      <c r="BT120" s="38"/>
      <c r="BU120" s="38"/>
      <c r="BV120" s="38"/>
      <c r="BW120" s="38"/>
      <c r="BX120" s="38"/>
      <c r="BY120" s="38"/>
      <c r="BZ120" s="38"/>
      <c r="CA120" s="38"/>
      <c r="CB120" s="38"/>
      <c r="CC120" s="38"/>
      <c r="CD120" s="38"/>
      <c r="CE120" s="38"/>
      <c r="CF120" s="38"/>
      <c r="CG120" s="38"/>
      <c r="CH120" s="38"/>
      <c r="CI120" s="38"/>
      <c r="CJ120" s="38"/>
      <c r="CK120" s="38"/>
      <c r="CL120" s="38"/>
      <c r="CM120" s="38"/>
      <c r="CN120" s="38"/>
      <c r="CO120" s="38"/>
    </row>
    <row r="121" spans="1:93" x14ac:dyDescent="0.35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38"/>
      <c r="AW121" s="38"/>
      <c r="AX121" s="38"/>
      <c r="AY121" s="38"/>
      <c r="AZ121" s="38"/>
      <c r="BA121" s="38"/>
      <c r="BB121" s="38"/>
      <c r="BC121" s="38"/>
      <c r="BD121" s="38"/>
      <c r="BE121" s="38"/>
      <c r="BF121" s="38"/>
      <c r="BG121" s="38"/>
      <c r="BH121" s="38"/>
      <c r="BI121" s="38"/>
      <c r="BJ121" s="38"/>
      <c r="BK121" s="38"/>
      <c r="BL121" s="38"/>
      <c r="BM121" s="38"/>
      <c r="BN121" s="38"/>
      <c r="BO121" s="38"/>
      <c r="BP121" s="38"/>
      <c r="BQ121" s="38"/>
      <c r="BR121" s="38"/>
      <c r="BS121" s="38"/>
      <c r="BT121" s="38"/>
      <c r="BU121" s="38"/>
      <c r="BV121" s="38"/>
      <c r="BW121" s="38"/>
      <c r="BX121" s="38"/>
      <c r="BY121" s="38"/>
      <c r="BZ121" s="38"/>
      <c r="CA121" s="38"/>
      <c r="CB121" s="38"/>
      <c r="CC121" s="38"/>
      <c r="CD121" s="38"/>
      <c r="CE121" s="38"/>
      <c r="CF121" s="38"/>
      <c r="CG121" s="38"/>
      <c r="CH121" s="38"/>
      <c r="CI121" s="38"/>
      <c r="CJ121" s="38"/>
      <c r="CK121" s="38"/>
      <c r="CL121" s="38"/>
      <c r="CM121" s="38"/>
      <c r="CN121" s="38"/>
      <c r="CO121" s="38"/>
    </row>
    <row r="122" spans="1:93" x14ac:dyDescent="0.35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  <c r="BA122" s="38"/>
      <c r="BB122" s="38"/>
      <c r="BC122" s="38"/>
      <c r="BD122" s="38"/>
      <c r="BE122" s="38"/>
      <c r="BF122" s="38"/>
      <c r="BG122" s="38"/>
      <c r="BH122" s="38"/>
      <c r="BI122" s="38"/>
      <c r="BJ122" s="38"/>
      <c r="BK122" s="38"/>
      <c r="BL122" s="38"/>
      <c r="BM122" s="38"/>
      <c r="BN122" s="38"/>
      <c r="BO122" s="38"/>
      <c r="BP122" s="38"/>
      <c r="BQ122" s="38"/>
      <c r="BR122" s="38"/>
      <c r="BS122" s="38"/>
      <c r="BT122" s="38"/>
      <c r="BU122" s="38"/>
      <c r="BV122" s="38"/>
      <c r="BW122" s="38"/>
      <c r="BX122" s="38"/>
      <c r="BY122" s="38"/>
      <c r="BZ122" s="38"/>
      <c r="CA122" s="38"/>
      <c r="CB122" s="38"/>
      <c r="CC122" s="38"/>
      <c r="CD122" s="38"/>
      <c r="CE122" s="38"/>
      <c r="CF122" s="38"/>
      <c r="CG122" s="38"/>
      <c r="CH122" s="38"/>
      <c r="CI122" s="38"/>
      <c r="CJ122" s="38"/>
      <c r="CK122" s="38"/>
      <c r="CL122" s="38"/>
      <c r="CM122" s="38"/>
      <c r="CN122" s="38"/>
      <c r="CO122" s="38"/>
    </row>
    <row r="123" spans="1:93" x14ac:dyDescent="0.35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  <c r="BA123" s="38"/>
      <c r="BB123" s="38"/>
      <c r="BC123" s="38"/>
      <c r="BD123" s="38"/>
      <c r="BE123" s="38"/>
      <c r="BF123" s="38"/>
      <c r="BG123" s="38"/>
      <c r="BH123" s="38"/>
      <c r="BI123" s="38"/>
      <c r="BJ123" s="38"/>
      <c r="BK123" s="38"/>
      <c r="BL123" s="38"/>
      <c r="BM123" s="38"/>
      <c r="BN123" s="38"/>
      <c r="BO123" s="38"/>
      <c r="BP123" s="38"/>
      <c r="BQ123" s="38"/>
      <c r="BR123" s="38"/>
      <c r="BS123" s="38"/>
      <c r="BT123" s="38"/>
      <c r="BU123" s="38"/>
      <c r="BV123" s="38"/>
      <c r="BW123" s="38"/>
      <c r="BX123" s="38"/>
      <c r="BY123" s="38"/>
      <c r="BZ123" s="38"/>
      <c r="CA123" s="38"/>
      <c r="CB123" s="38"/>
      <c r="CC123" s="38"/>
      <c r="CD123" s="38"/>
      <c r="CE123" s="38"/>
      <c r="CF123" s="38"/>
      <c r="CG123" s="38"/>
      <c r="CH123" s="38"/>
      <c r="CI123" s="38"/>
      <c r="CJ123" s="38"/>
      <c r="CK123" s="38"/>
      <c r="CL123" s="38"/>
      <c r="CM123" s="38"/>
      <c r="CN123" s="38"/>
      <c r="CO123" s="38"/>
    </row>
    <row r="124" spans="1:93" x14ac:dyDescent="0.35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  <c r="BA124" s="38"/>
      <c r="BB124" s="38"/>
      <c r="BC124" s="38"/>
      <c r="BD124" s="38"/>
      <c r="BE124" s="38"/>
      <c r="BF124" s="38"/>
      <c r="BG124" s="38"/>
      <c r="BH124" s="38"/>
      <c r="BI124" s="38"/>
      <c r="BJ124" s="38"/>
      <c r="BK124" s="38"/>
      <c r="BL124" s="38"/>
      <c r="BM124" s="38"/>
      <c r="BN124" s="38"/>
      <c r="BO124" s="38"/>
      <c r="BP124" s="38"/>
      <c r="BQ124" s="38"/>
      <c r="BR124" s="38"/>
      <c r="BS124" s="38"/>
      <c r="BT124" s="38"/>
      <c r="BU124" s="38"/>
      <c r="BV124" s="38"/>
      <c r="BW124" s="38"/>
      <c r="BX124" s="38"/>
      <c r="BY124" s="38"/>
      <c r="BZ124" s="38"/>
      <c r="CA124" s="38"/>
      <c r="CB124" s="38"/>
      <c r="CC124" s="38"/>
      <c r="CD124" s="38"/>
      <c r="CE124" s="38"/>
      <c r="CF124" s="38"/>
      <c r="CG124" s="38"/>
      <c r="CH124" s="38"/>
      <c r="CI124" s="38"/>
      <c r="CJ124" s="38"/>
      <c r="CK124" s="38"/>
      <c r="CL124" s="38"/>
      <c r="CM124" s="38"/>
      <c r="CN124" s="38"/>
      <c r="CO124" s="38"/>
    </row>
    <row r="125" spans="1:93" x14ac:dyDescent="0.3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38"/>
      <c r="BP125" s="38"/>
      <c r="BQ125" s="38"/>
      <c r="BR125" s="38"/>
      <c r="BS125" s="38"/>
      <c r="BT125" s="38"/>
      <c r="BU125" s="38"/>
      <c r="BV125" s="38"/>
      <c r="BW125" s="38"/>
      <c r="BX125" s="38"/>
      <c r="BY125" s="38"/>
      <c r="BZ125" s="38"/>
      <c r="CA125" s="38"/>
      <c r="CB125" s="38"/>
      <c r="CC125" s="38"/>
      <c r="CD125" s="38"/>
      <c r="CE125" s="38"/>
      <c r="CF125" s="38"/>
      <c r="CG125" s="38"/>
      <c r="CH125" s="38"/>
      <c r="CI125" s="38"/>
      <c r="CJ125" s="38"/>
      <c r="CK125" s="38"/>
      <c r="CL125" s="38"/>
      <c r="CM125" s="38"/>
      <c r="CN125" s="38"/>
      <c r="CO125" s="38"/>
    </row>
    <row r="126" spans="1:93" x14ac:dyDescent="0.35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38"/>
      <c r="BF126" s="38"/>
      <c r="BG126" s="38"/>
      <c r="BH126" s="38"/>
      <c r="BI126" s="38"/>
      <c r="BJ126" s="38"/>
      <c r="BK126" s="38"/>
      <c r="BL126" s="38"/>
      <c r="BM126" s="38"/>
      <c r="BN126" s="38"/>
      <c r="BO126" s="38"/>
      <c r="BP126" s="38"/>
      <c r="BQ126" s="38"/>
      <c r="BR126" s="38"/>
      <c r="BS126" s="38"/>
      <c r="BT126" s="38"/>
      <c r="BU126" s="38"/>
      <c r="BV126" s="38"/>
      <c r="BW126" s="38"/>
      <c r="BX126" s="38"/>
      <c r="BY126" s="38"/>
      <c r="BZ126" s="38"/>
      <c r="CA126" s="38"/>
      <c r="CB126" s="38"/>
      <c r="CC126" s="38"/>
      <c r="CD126" s="38"/>
      <c r="CE126" s="38"/>
      <c r="CF126" s="38"/>
      <c r="CG126" s="38"/>
      <c r="CH126" s="38"/>
      <c r="CI126" s="38"/>
      <c r="CJ126" s="38"/>
      <c r="CK126" s="38"/>
      <c r="CL126" s="38"/>
      <c r="CM126" s="38"/>
      <c r="CN126" s="38"/>
      <c r="CO126" s="38"/>
    </row>
    <row r="127" spans="1:93" x14ac:dyDescent="0.35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38"/>
      <c r="BP127" s="38"/>
      <c r="BQ127" s="38"/>
      <c r="BR127" s="38"/>
      <c r="BS127" s="38"/>
      <c r="BT127" s="38"/>
      <c r="BU127" s="38"/>
      <c r="BV127" s="38"/>
      <c r="BW127" s="38"/>
      <c r="BX127" s="38"/>
      <c r="BY127" s="38"/>
      <c r="BZ127" s="38"/>
      <c r="CA127" s="38"/>
      <c r="CB127" s="38"/>
      <c r="CC127" s="38"/>
      <c r="CD127" s="38"/>
      <c r="CE127" s="38"/>
      <c r="CF127" s="38"/>
      <c r="CG127" s="38"/>
      <c r="CH127" s="38"/>
      <c r="CI127" s="38"/>
      <c r="CJ127" s="38"/>
      <c r="CK127" s="38"/>
      <c r="CL127" s="38"/>
      <c r="CM127" s="38"/>
      <c r="CN127" s="38"/>
      <c r="CO127" s="38"/>
    </row>
    <row r="128" spans="1:93" x14ac:dyDescent="0.35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  <c r="BH128" s="38"/>
      <c r="BI128" s="38"/>
      <c r="BJ128" s="38"/>
      <c r="BK128" s="38"/>
      <c r="BL128" s="38"/>
      <c r="BM128" s="38"/>
      <c r="BN128" s="38"/>
      <c r="BO128" s="38"/>
      <c r="BP128" s="38"/>
      <c r="BQ128" s="38"/>
      <c r="BR128" s="38"/>
      <c r="BS128" s="38"/>
      <c r="BT128" s="38"/>
      <c r="BU128" s="38"/>
      <c r="BV128" s="38"/>
      <c r="BW128" s="38"/>
      <c r="BX128" s="38"/>
      <c r="BY128" s="38"/>
      <c r="BZ128" s="38"/>
      <c r="CA128" s="38"/>
      <c r="CB128" s="38"/>
      <c r="CC128" s="38"/>
      <c r="CD128" s="38"/>
      <c r="CE128" s="38"/>
      <c r="CF128" s="38"/>
      <c r="CG128" s="38"/>
      <c r="CH128" s="38"/>
      <c r="CI128" s="38"/>
      <c r="CJ128" s="38"/>
      <c r="CK128" s="38"/>
      <c r="CL128" s="38"/>
      <c r="CM128" s="38"/>
      <c r="CN128" s="38"/>
      <c r="CO128" s="38"/>
    </row>
    <row r="129" spans="1:93" x14ac:dyDescent="0.35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38"/>
      <c r="BP129" s="38"/>
      <c r="BQ129" s="38"/>
      <c r="BR129" s="38"/>
      <c r="BS129" s="38"/>
      <c r="BT129" s="38"/>
      <c r="BU129" s="38"/>
      <c r="BV129" s="38"/>
      <c r="BW129" s="38"/>
      <c r="BX129" s="38"/>
      <c r="BY129" s="38"/>
      <c r="BZ129" s="38"/>
      <c r="CA129" s="38"/>
      <c r="CB129" s="38"/>
      <c r="CC129" s="38"/>
      <c r="CD129" s="38"/>
      <c r="CE129" s="38"/>
      <c r="CF129" s="38"/>
      <c r="CG129" s="38"/>
      <c r="CH129" s="38"/>
      <c r="CI129" s="38"/>
      <c r="CJ129" s="38"/>
      <c r="CK129" s="38"/>
      <c r="CL129" s="38"/>
      <c r="CM129" s="38"/>
      <c r="CN129" s="38"/>
      <c r="CO129" s="38"/>
    </row>
    <row r="130" spans="1:93" x14ac:dyDescent="0.35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  <c r="BA130" s="38"/>
      <c r="BB130" s="38"/>
      <c r="BC130" s="38"/>
      <c r="BD130" s="38"/>
      <c r="BE130" s="38"/>
      <c r="BF130" s="38"/>
      <c r="BG130" s="38"/>
      <c r="BH130" s="38"/>
      <c r="BI130" s="38"/>
      <c r="BJ130" s="38"/>
      <c r="BK130" s="38"/>
      <c r="BL130" s="38"/>
      <c r="BM130" s="38"/>
      <c r="BN130" s="38"/>
      <c r="BO130" s="38"/>
      <c r="BP130" s="38"/>
      <c r="BQ130" s="38"/>
      <c r="BR130" s="38"/>
      <c r="BS130" s="38"/>
      <c r="BT130" s="38"/>
      <c r="BU130" s="38"/>
      <c r="BV130" s="38"/>
      <c r="BW130" s="38"/>
      <c r="BX130" s="38"/>
      <c r="BY130" s="38"/>
      <c r="BZ130" s="38"/>
      <c r="CA130" s="38"/>
      <c r="CB130" s="38"/>
      <c r="CC130" s="38"/>
      <c r="CD130" s="38"/>
      <c r="CE130" s="38"/>
      <c r="CF130" s="38"/>
      <c r="CG130" s="38"/>
      <c r="CH130" s="38"/>
      <c r="CI130" s="38"/>
      <c r="CJ130" s="38"/>
      <c r="CK130" s="38"/>
      <c r="CL130" s="38"/>
      <c r="CM130" s="38"/>
      <c r="CN130" s="38"/>
      <c r="CO130" s="38"/>
    </row>
    <row r="131" spans="1:93" x14ac:dyDescent="0.35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38"/>
      <c r="BP131" s="38"/>
      <c r="BQ131" s="38"/>
      <c r="BR131" s="38"/>
      <c r="BS131" s="38"/>
      <c r="BT131" s="38"/>
      <c r="BU131" s="38"/>
      <c r="BV131" s="38"/>
      <c r="BW131" s="38"/>
      <c r="BX131" s="38"/>
      <c r="BY131" s="38"/>
      <c r="BZ131" s="38"/>
      <c r="CA131" s="38"/>
      <c r="CB131" s="38"/>
      <c r="CC131" s="38"/>
      <c r="CD131" s="38"/>
      <c r="CE131" s="38"/>
      <c r="CF131" s="38"/>
      <c r="CG131" s="38"/>
      <c r="CH131" s="38"/>
      <c r="CI131" s="38"/>
      <c r="CJ131" s="38"/>
      <c r="CK131" s="38"/>
      <c r="CL131" s="38"/>
      <c r="CM131" s="38"/>
      <c r="CN131" s="38"/>
      <c r="CO131" s="38"/>
    </row>
    <row r="132" spans="1:93" x14ac:dyDescent="0.35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8"/>
      <c r="BE132" s="38"/>
      <c r="BF132" s="38"/>
      <c r="BG132" s="38"/>
      <c r="BH132" s="38"/>
      <c r="BI132" s="38"/>
      <c r="BJ132" s="38"/>
      <c r="BK132" s="38"/>
      <c r="BL132" s="38"/>
      <c r="BM132" s="38"/>
      <c r="BN132" s="38"/>
      <c r="BO132" s="38"/>
      <c r="BP132" s="38"/>
      <c r="BQ132" s="38"/>
      <c r="BR132" s="38"/>
      <c r="BS132" s="38"/>
      <c r="BT132" s="38"/>
      <c r="BU132" s="38"/>
      <c r="BV132" s="38"/>
      <c r="BW132" s="38"/>
      <c r="BX132" s="38"/>
      <c r="BY132" s="38"/>
      <c r="BZ132" s="38"/>
      <c r="CA132" s="38"/>
      <c r="CB132" s="38"/>
      <c r="CC132" s="38"/>
      <c r="CD132" s="38"/>
      <c r="CE132" s="38"/>
      <c r="CF132" s="38"/>
      <c r="CG132" s="38"/>
      <c r="CH132" s="38"/>
      <c r="CI132" s="38"/>
      <c r="CJ132" s="38"/>
      <c r="CK132" s="38"/>
      <c r="CL132" s="38"/>
      <c r="CM132" s="38"/>
      <c r="CN132" s="38"/>
      <c r="CO132" s="38"/>
    </row>
    <row r="133" spans="1:93" x14ac:dyDescent="0.35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38"/>
      <c r="BP133" s="38"/>
      <c r="BQ133" s="38"/>
      <c r="BR133" s="38"/>
      <c r="BS133" s="38"/>
      <c r="BT133" s="38"/>
      <c r="BU133" s="38"/>
      <c r="BV133" s="38"/>
      <c r="BW133" s="38"/>
      <c r="BX133" s="38"/>
      <c r="BY133" s="38"/>
      <c r="BZ133" s="38"/>
      <c r="CA133" s="38"/>
      <c r="CB133" s="38"/>
      <c r="CC133" s="38"/>
      <c r="CD133" s="38"/>
      <c r="CE133" s="38"/>
      <c r="CF133" s="38"/>
      <c r="CG133" s="38"/>
      <c r="CH133" s="38"/>
      <c r="CI133" s="38"/>
      <c r="CJ133" s="38"/>
      <c r="CK133" s="38"/>
      <c r="CL133" s="38"/>
      <c r="CM133" s="38"/>
      <c r="CN133" s="38"/>
      <c r="CO133" s="38"/>
    </row>
    <row r="134" spans="1:93" x14ac:dyDescent="0.35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  <c r="BA134" s="38"/>
      <c r="BB134" s="38"/>
      <c r="BC134" s="38"/>
      <c r="BD134" s="38"/>
      <c r="BE134" s="38"/>
      <c r="BF134" s="38"/>
      <c r="BG134" s="38"/>
      <c r="BH134" s="38"/>
      <c r="BI134" s="38"/>
      <c r="BJ134" s="38"/>
      <c r="BK134" s="38"/>
      <c r="BL134" s="38"/>
      <c r="BM134" s="38"/>
      <c r="BN134" s="38"/>
      <c r="BO134" s="38"/>
      <c r="BP134" s="38"/>
      <c r="BQ134" s="38"/>
      <c r="BR134" s="38"/>
      <c r="BS134" s="38"/>
      <c r="BT134" s="38"/>
      <c r="BU134" s="38"/>
      <c r="BV134" s="38"/>
      <c r="BW134" s="38"/>
      <c r="BX134" s="38"/>
      <c r="BY134" s="38"/>
      <c r="BZ134" s="38"/>
      <c r="CA134" s="38"/>
      <c r="CB134" s="38"/>
      <c r="CC134" s="38"/>
      <c r="CD134" s="38"/>
      <c r="CE134" s="38"/>
      <c r="CF134" s="38"/>
      <c r="CG134" s="38"/>
      <c r="CH134" s="38"/>
      <c r="CI134" s="38"/>
      <c r="CJ134" s="38"/>
      <c r="CK134" s="38"/>
      <c r="CL134" s="38"/>
      <c r="CM134" s="38"/>
      <c r="CN134" s="38"/>
      <c r="CO134" s="38"/>
    </row>
    <row r="135" spans="1:93" x14ac:dyDescent="0.3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38"/>
      <c r="BP135" s="38"/>
      <c r="BQ135" s="38"/>
      <c r="BR135" s="38"/>
      <c r="BS135" s="38"/>
      <c r="BT135" s="38"/>
      <c r="BU135" s="38"/>
      <c r="BV135" s="38"/>
      <c r="BW135" s="38"/>
      <c r="BX135" s="38"/>
      <c r="BY135" s="38"/>
      <c r="BZ135" s="38"/>
      <c r="CA135" s="38"/>
      <c r="CB135" s="38"/>
      <c r="CC135" s="38"/>
      <c r="CD135" s="38"/>
      <c r="CE135" s="38"/>
      <c r="CF135" s="38"/>
      <c r="CG135" s="38"/>
      <c r="CH135" s="38"/>
      <c r="CI135" s="38"/>
      <c r="CJ135" s="38"/>
      <c r="CK135" s="38"/>
      <c r="CL135" s="38"/>
      <c r="CM135" s="38"/>
      <c r="CN135" s="38"/>
      <c r="CO135" s="38"/>
    </row>
    <row r="136" spans="1:93" x14ac:dyDescent="0.35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  <c r="BA136" s="38"/>
      <c r="BB136" s="38"/>
      <c r="BC136" s="38"/>
      <c r="BD136" s="38"/>
      <c r="BE136" s="38"/>
      <c r="BF136" s="38"/>
      <c r="BG136" s="38"/>
      <c r="BH136" s="38"/>
      <c r="BI136" s="38"/>
      <c r="BJ136" s="38"/>
      <c r="BK136" s="38"/>
      <c r="BL136" s="38"/>
      <c r="BM136" s="38"/>
      <c r="BN136" s="38"/>
      <c r="BO136" s="38"/>
      <c r="BP136" s="38"/>
      <c r="BQ136" s="38"/>
      <c r="BR136" s="38"/>
      <c r="BS136" s="38"/>
      <c r="BT136" s="38"/>
      <c r="BU136" s="38"/>
      <c r="BV136" s="38"/>
      <c r="BW136" s="38"/>
      <c r="BX136" s="38"/>
      <c r="BY136" s="38"/>
      <c r="BZ136" s="38"/>
      <c r="CA136" s="38"/>
      <c r="CB136" s="38"/>
      <c r="CC136" s="38"/>
      <c r="CD136" s="38"/>
      <c r="CE136" s="38"/>
      <c r="CF136" s="38"/>
      <c r="CG136" s="38"/>
      <c r="CH136" s="38"/>
      <c r="CI136" s="38"/>
      <c r="CJ136" s="38"/>
      <c r="CK136" s="38"/>
      <c r="CL136" s="38"/>
      <c r="CM136" s="38"/>
      <c r="CN136" s="38"/>
      <c r="CO136" s="38"/>
    </row>
    <row r="137" spans="1:93" x14ac:dyDescent="0.35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  <c r="BA137" s="38"/>
      <c r="BB137" s="38"/>
      <c r="BC137" s="38"/>
      <c r="BD137" s="38"/>
      <c r="BE137" s="38"/>
      <c r="BF137" s="38"/>
      <c r="BG137" s="38"/>
      <c r="BH137" s="38"/>
      <c r="BI137" s="38"/>
      <c r="BJ137" s="38"/>
      <c r="BK137" s="38"/>
      <c r="BL137" s="38"/>
      <c r="BM137" s="38"/>
      <c r="BN137" s="38"/>
      <c r="BO137" s="38"/>
      <c r="BP137" s="38"/>
      <c r="BQ137" s="38"/>
      <c r="BR137" s="38"/>
      <c r="BS137" s="38"/>
      <c r="BT137" s="38"/>
      <c r="BU137" s="38"/>
      <c r="BV137" s="38"/>
      <c r="BW137" s="38"/>
      <c r="BX137" s="38"/>
      <c r="BY137" s="38"/>
      <c r="BZ137" s="38"/>
      <c r="CA137" s="38"/>
      <c r="CB137" s="38"/>
      <c r="CC137" s="38"/>
      <c r="CD137" s="38"/>
      <c r="CE137" s="38"/>
      <c r="CF137" s="38"/>
      <c r="CG137" s="38"/>
      <c r="CH137" s="38"/>
      <c r="CI137" s="38"/>
      <c r="CJ137" s="38"/>
      <c r="CK137" s="38"/>
      <c r="CL137" s="38"/>
      <c r="CM137" s="38"/>
      <c r="CN137" s="38"/>
      <c r="CO137" s="38"/>
    </row>
    <row r="138" spans="1:93" x14ac:dyDescent="0.35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  <c r="BA138" s="38"/>
      <c r="BB138" s="38"/>
      <c r="BC138" s="38"/>
      <c r="BD138" s="38"/>
      <c r="BE138" s="38"/>
      <c r="BF138" s="38"/>
      <c r="BG138" s="38"/>
      <c r="BH138" s="38"/>
      <c r="BI138" s="38"/>
      <c r="BJ138" s="38"/>
      <c r="BK138" s="38"/>
      <c r="BL138" s="38"/>
      <c r="BM138" s="38"/>
      <c r="BN138" s="38"/>
      <c r="BO138" s="38"/>
      <c r="BP138" s="38"/>
      <c r="BQ138" s="38"/>
      <c r="BR138" s="38"/>
      <c r="BS138" s="38"/>
      <c r="BT138" s="38"/>
      <c r="BU138" s="38"/>
      <c r="BV138" s="38"/>
      <c r="BW138" s="38"/>
      <c r="BX138" s="38"/>
      <c r="BY138" s="38"/>
      <c r="BZ138" s="38"/>
      <c r="CA138" s="38"/>
      <c r="CB138" s="38"/>
      <c r="CC138" s="38"/>
      <c r="CD138" s="38"/>
      <c r="CE138" s="38"/>
      <c r="CF138" s="38"/>
      <c r="CG138" s="38"/>
      <c r="CH138" s="38"/>
      <c r="CI138" s="38"/>
      <c r="CJ138" s="38"/>
      <c r="CK138" s="38"/>
      <c r="CL138" s="38"/>
      <c r="CM138" s="38"/>
      <c r="CN138" s="38"/>
      <c r="CO138" s="38"/>
    </row>
    <row r="139" spans="1:93" x14ac:dyDescent="0.35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  <c r="BA139" s="38"/>
      <c r="BB139" s="38"/>
      <c r="BC139" s="38"/>
      <c r="BD139" s="38"/>
      <c r="BE139" s="38"/>
      <c r="BF139" s="38"/>
      <c r="BG139" s="38"/>
      <c r="BH139" s="38"/>
      <c r="BI139" s="38"/>
      <c r="BJ139" s="38"/>
      <c r="BK139" s="38"/>
      <c r="BL139" s="38"/>
      <c r="BM139" s="38"/>
      <c r="BN139" s="38"/>
      <c r="BO139" s="38"/>
      <c r="BP139" s="38"/>
      <c r="BQ139" s="38"/>
      <c r="BR139" s="38"/>
      <c r="BS139" s="38"/>
      <c r="BT139" s="38"/>
      <c r="BU139" s="38"/>
      <c r="BV139" s="38"/>
      <c r="BW139" s="38"/>
      <c r="BX139" s="38"/>
      <c r="BY139" s="38"/>
      <c r="BZ139" s="38"/>
      <c r="CA139" s="38"/>
      <c r="CB139" s="38"/>
      <c r="CC139" s="38"/>
      <c r="CD139" s="38"/>
      <c r="CE139" s="38"/>
      <c r="CF139" s="38"/>
      <c r="CG139" s="38"/>
      <c r="CH139" s="38"/>
      <c r="CI139" s="38"/>
      <c r="CJ139" s="38"/>
      <c r="CK139" s="38"/>
      <c r="CL139" s="38"/>
      <c r="CM139" s="38"/>
      <c r="CN139" s="38"/>
      <c r="CO139" s="38"/>
    </row>
    <row r="140" spans="1:93" x14ac:dyDescent="0.35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  <c r="AX140" s="38"/>
      <c r="AY140" s="38"/>
      <c r="AZ140" s="38"/>
      <c r="BA140" s="38"/>
      <c r="BB140" s="38"/>
      <c r="BC140" s="38"/>
      <c r="BD140" s="38"/>
      <c r="BE140" s="38"/>
      <c r="BF140" s="38"/>
      <c r="BG140" s="38"/>
      <c r="BH140" s="38"/>
      <c r="BI140" s="38"/>
      <c r="BJ140" s="38"/>
      <c r="BK140" s="38"/>
      <c r="BL140" s="38"/>
      <c r="BM140" s="38"/>
      <c r="BN140" s="38"/>
      <c r="BO140" s="38"/>
      <c r="BP140" s="38"/>
      <c r="BQ140" s="38"/>
      <c r="BR140" s="38"/>
      <c r="BS140" s="38"/>
      <c r="BT140" s="38"/>
      <c r="BU140" s="38"/>
      <c r="BV140" s="38"/>
      <c r="BW140" s="38"/>
      <c r="BX140" s="38"/>
      <c r="BY140" s="38"/>
      <c r="BZ140" s="38"/>
      <c r="CA140" s="38"/>
      <c r="CB140" s="38"/>
      <c r="CC140" s="38"/>
      <c r="CD140" s="38"/>
      <c r="CE140" s="38"/>
      <c r="CF140" s="38"/>
      <c r="CG140" s="38"/>
      <c r="CH140" s="38"/>
      <c r="CI140" s="38"/>
      <c r="CJ140" s="38"/>
      <c r="CK140" s="38"/>
      <c r="CL140" s="38"/>
      <c r="CM140" s="38"/>
      <c r="CN140" s="38"/>
      <c r="CO140" s="38"/>
    </row>
    <row r="141" spans="1:93" x14ac:dyDescent="0.35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  <c r="AU141" s="38"/>
      <c r="AV141" s="38"/>
      <c r="AW141" s="38"/>
      <c r="AX141" s="38"/>
      <c r="AY141" s="38"/>
      <c r="AZ141" s="38"/>
      <c r="BA141" s="38"/>
      <c r="BB141" s="38"/>
      <c r="BC141" s="38"/>
      <c r="BD141" s="38"/>
      <c r="BE141" s="38"/>
      <c r="BF141" s="38"/>
      <c r="BG141" s="38"/>
      <c r="BH141" s="38"/>
      <c r="BI141" s="38"/>
      <c r="BJ141" s="38"/>
      <c r="BK141" s="38"/>
      <c r="BL141" s="38"/>
      <c r="BM141" s="38"/>
      <c r="BN141" s="38"/>
      <c r="BO141" s="38"/>
      <c r="BP141" s="38"/>
      <c r="BQ141" s="38"/>
      <c r="BR141" s="38"/>
      <c r="BS141" s="38"/>
      <c r="BT141" s="38"/>
      <c r="BU141" s="38"/>
      <c r="BV141" s="38"/>
      <c r="BW141" s="38"/>
      <c r="BX141" s="38"/>
      <c r="BY141" s="38"/>
      <c r="BZ141" s="38"/>
      <c r="CA141" s="38"/>
      <c r="CB141" s="38"/>
      <c r="CC141" s="38"/>
      <c r="CD141" s="38"/>
      <c r="CE141" s="38"/>
      <c r="CF141" s="38"/>
      <c r="CG141" s="38"/>
      <c r="CH141" s="38"/>
      <c r="CI141" s="38"/>
      <c r="CJ141" s="38"/>
      <c r="CK141" s="38"/>
      <c r="CL141" s="38"/>
      <c r="CM141" s="38"/>
      <c r="CN141" s="38"/>
      <c r="CO141" s="38"/>
    </row>
    <row r="142" spans="1:93" x14ac:dyDescent="0.35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  <c r="BA142" s="38"/>
      <c r="BB142" s="38"/>
      <c r="BC142" s="38"/>
      <c r="BD142" s="38"/>
      <c r="BE142" s="38"/>
      <c r="BF142" s="38"/>
      <c r="BG142" s="38"/>
      <c r="BH142" s="38"/>
      <c r="BI142" s="38"/>
      <c r="BJ142" s="38"/>
      <c r="BK142" s="38"/>
      <c r="BL142" s="38"/>
      <c r="BM142" s="38"/>
      <c r="BN142" s="38"/>
      <c r="BO142" s="38"/>
      <c r="BP142" s="38"/>
      <c r="BQ142" s="38"/>
      <c r="BR142" s="38"/>
      <c r="BS142" s="38"/>
      <c r="BT142" s="38"/>
      <c r="BU142" s="38"/>
      <c r="BV142" s="38"/>
      <c r="BW142" s="38"/>
      <c r="BX142" s="38"/>
      <c r="BY142" s="38"/>
      <c r="BZ142" s="38"/>
      <c r="CA142" s="38"/>
      <c r="CB142" s="38"/>
      <c r="CC142" s="38"/>
      <c r="CD142" s="38"/>
      <c r="CE142" s="38"/>
      <c r="CF142" s="38"/>
      <c r="CG142" s="38"/>
      <c r="CH142" s="38"/>
      <c r="CI142" s="38"/>
      <c r="CJ142" s="38"/>
      <c r="CK142" s="38"/>
      <c r="CL142" s="38"/>
      <c r="CM142" s="38"/>
      <c r="CN142" s="38"/>
      <c r="CO142" s="38"/>
    </row>
    <row r="143" spans="1:93" x14ac:dyDescent="0.35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  <c r="BA143" s="38"/>
      <c r="BB143" s="38"/>
      <c r="BC143" s="38"/>
      <c r="BD143" s="38"/>
      <c r="BE143" s="38"/>
      <c r="BF143" s="38"/>
      <c r="BG143" s="38"/>
      <c r="BH143" s="38"/>
      <c r="BI143" s="38"/>
      <c r="BJ143" s="38"/>
      <c r="BK143" s="38"/>
      <c r="BL143" s="38"/>
      <c r="BM143" s="38"/>
      <c r="BN143" s="38"/>
      <c r="BO143" s="38"/>
      <c r="BP143" s="38"/>
      <c r="BQ143" s="38"/>
      <c r="BR143" s="38"/>
      <c r="BS143" s="38"/>
      <c r="BT143" s="38"/>
      <c r="BU143" s="38"/>
      <c r="BV143" s="38"/>
      <c r="BW143" s="38"/>
      <c r="BX143" s="38"/>
      <c r="BY143" s="38"/>
      <c r="BZ143" s="38"/>
      <c r="CA143" s="38"/>
      <c r="CB143" s="38"/>
      <c r="CC143" s="38"/>
      <c r="CD143" s="38"/>
      <c r="CE143" s="38"/>
      <c r="CF143" s="38"/>
      <c r="CG143" s="38"/>
      <c r="CH143" s="38"/>
      <c r="CI143" s="38"/>
      <c r="CJ143" s="38"/>
      <c r="CK143" s="38"/>
      <c r="CL143" s="38"/>
      <c r="CM143" s="38"/>
      <c r="CN143" s="38"/>
      <c r="CO143" s="38"/>
    </row>
    <row r="144" spans="1:93" x14ac:dyDescent="0.35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  <c r="BA144" s="38"/>
      <c r="BB144" s="38"/>
      <c r="BC144" s="38"/>
      <c r="BD144" s="38"/>
      <c r="BE144" s="38"/>
      <c r="BF144" s="38"/>
      <c r="BG144" s="38"/>
      <c r="BH144" s="38"/>
      <c r="BI144" s="38"/>
      <c r="BJ144" s="38"/>
      <c r="BK144" s="38"/>
      <c r="BL144" s="38"/>
      <c r="BM144" s="38"/>
      <c r="BN144" s="38"/>
      <c r="BO144" s="38"/>
      <c r="BP144" s="38"/>
      <c r="BQ144" s="38"/>
      <c r="BR144" s="38"/>
      <c r="BS144" s="38"/>
      <c r="BT144" s="38"/>
      <c r="BU144" s="38"/>
      <c r="BV144" s="38"/>
      <c r="BW144" s="38"/>
      <c r="BX144" s="38"/>
      <c r="BY144" s="38"/>
      <c r="BZ144" s="38"/>
      <c r="CA144" s="38"/>
      <c r="CB144" s="38"/>
      <c r="CC144" s="38"/>
      <c r="CD144" s="38"/>
      <c r="CE144" s="38"/>
      <c r="CF144" s="38"/>
      <c r="CG144" s="38"/>
      <c r="CH144" s="38"/>
      <c r="CI144" s="38"/>
      <c r="CJ144" s="38"/>
      <c r="CK144" s="38"/>
      <c r="CL144" s="38"/>
      <c r="CM144" s="38"/>
      <c r="CN144" s="38"/>
      <c r="CO144" s="38"/>
    </row>
    <row r="145" spans="1:93" x14ac:dyDescent="0.35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  <c r="BA145" s="38"/>
      <c r="BB145" s="38"/>
      <c r="BC145" s="38"/>
      <c r="BD145" s="38"/>
      <c r="BE145" s="38"/>
      <c r="BF145" s="38"/>
      <c r="BG145" s="38"/>
      <c r="BH145" s="38"/>
      <c r="BI145" s="38"/>
      <c r="BJ145" s="38"/>
      <c r="BK145" s="38"/>
      <c r="BL145" s="38"/>
      <c r="BM145" s="38"/>
      <c r="BN145" s="38"/>
      <c r="BO145" s="38"/>
      <c r="BP145" s="38"/>
      <c r="BQ145" s="38"/>
      <c r="BR145" s="38"/>
      <c r="BS145" s="38"/>
      <c r="BT145" s="38"/>
      <c r="BU145" s="38"/>
      <c r="BV145" s="38"/>
      <c r="BW145" s="38"/>
      <c r="BX145" s="38"/>
      <c r="BY145" s="38"/>
      <c r="BZ145" s="38"/>
      <c r="CA145" s="38"/>
      <c r="CB145" s="38"/>
      <c r="CC145" s="38"/>
      <c r="CD145" s="38"/>
      <c r="CE145" s="38"/>
      <c r="CF145" s="38"/>
      <c r="CG145" s="38"/>
      <c r="CH145" s="38"/>
      <c r="CI145" s="38"/>
      <c r="CJ145" s="38"/>
      <c r="CK145" s="38"/>
      <c r="CL145" s="38"/>
      <c r="CM145" s="38"/>
      <c r="CN145" s="38"/>
      <c r="CO145" s="38"/>
    </row>
    <row r="146" spans="1:93" x14ac:dyDescent="0.35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  <c r="BA146" s="38"/>
      <c r="BB146" s="38"/>
      <c r="BC146" s="38"/>
      <c r="BD146" s="38"/>
      <c r="BE146" s="38"/>
      <c r="BF146" s="38"/>
      <c r="BG146" s="38"/>
      <c r="BH146" s="38"/>
      <c r="BI146" s="38"/>
      <c r="BJ146" s="38"/>
      <c r="BK146" s="38"/>
      <c r="BL146" s="38"/>
      <c r="BM146" s="38"/>
      <c r="BN146" s="38"/>
      <c r="BO146" s="38"/>
      <c r="BP146" s="38"/>
      <c r="BQ146" s="38"/>
      <c r="BR146" s="38"/>
      <c r="BS146" s="38"/>
      <c r="BT146" s="38"/>
      <c r="BU146" s="38"/>
      <c r="BV146" s="38"/>
      <c r="BW146" s="38"/>
      <c r="BX146" s="38"/>
      <c r="BY146" s="38"/>
      <c r="BZ146" s="38"/>
      <c r="CA146" s="38"/>
      <c r="CB146" s="38"/>
      <c r="CC146" s="38"/>
      <c r="CD146" s="38"/>
      <c r="CE146" s="38"/>
      <c r="CF146" s="38"/>
      <c r="CG146" s="38"/>
      <c r="CH146" s="38"/>
      <c r="CI146" s="38"/>
      <c r="CJ146" s="38"/>
      <c r="CK146" s="38"/>
      <c r="CL146" s="38"/>
      <c r="CM146" s="38"/>
      <c r="CN146" s="38"/>
      <c r="CO146" s="38"/>
    </row>
    <row r="147" spans="1:93" x14ac:dyDescent="0.35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  <c r="BA147" s="38"/>
      <c r="BB147" s="38"/>
      <c r="BC147" s="38"/>
      <c r="BD147" s="38"/>
      <c r="BE147" s="38"/>
      <c r="BF147" s="38"/>
      <c r="BG147" s="38"/>
      <c r="BH147" s="38"/>
      <c r="BI147" s="38"/>
      <c r="BJ147" s="38"/>
      <c r="BK147" s="38"/>
      <c r="BL147" s="38"/>
      <c r="BM147" s="38"/>
      <c r="BN147" s="38"/>
      <c r="BO147" s="38"/>
      <c r="BP147" s="38"/>
      <c r="BQ147" s="38"/>
      <c r="BR147" s="38"/>
      <c r="BS147" s="38"/>
      <c r="BT147" s="38"/>
      <c r="BU147" s="38"/>
      <c r="BV147" s="38"/>
      <c r="BW147" s="38"/>
      <c r="BX147" s="38"/>
      <c r="BY147" s="38"/>
      <c r="BZ147" s="38"/>
      <c r="CA147" s="38"/>
      <c r="CB147" s="38"/>
      <c r="CC147" s="38"/>
      <c r="CD147" s="38"/>
      <c r="CE147" s="38"/>
      <c r="CF147" s="38"/>
      <c r="CG147" s="38"/>
      <c r="CH147" s="38"/>
      <c r="CI147" s="38"/>
      <c r="CJ147" s="38"/>
      <c r="CK147" s="38"/>
      <c r="CL147" s="38"/>
      <c r="CM147" s="38"/>
      <c r="CN147" s="38"/>
      <c r="CO147" s="38"/>
    </row>
    <row r="148" spans="1:93" x14ac:dyDescent="0.35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  <c r="BA148" s="38"/>
      <c r="BB148" s="38"/>
      <c r="BC148" s="38"/>
      <c r="BD148" s="38"/>
      <c r="BE148" s="38"/>
      <c r="BF148" s="38"/>
      <c r="BG148" s="38"/>
      <c r="BH148" s="38"/>
      <c r="BI148" s="38"/>
      <c r="BJ148" s="38"/>
      <c r="BK148" s="38"/>
      <c r="BL148" s="38"/>
      <c r="BM148" s="38"/>
      <c r="BN148" s="38"/>
      <c r="BO148" s="38"/>
      <c r="BP148" s="38"/>
      <c r="BQ148" s="38"/>
      <c r="BR148" s="38"/>
      <c r="BS148" s="38"/>
      <c r="BT148" s="38"/>
      <c r="BU148" s="38"/>
      <c r="BV148" s="38"/>
      <c r="BW148" s="38"/>
      <c r="BX148" s="38"/>
      <c r="BY148" s="38"/>
      <c r="BZ148" s="38"/>
      <c r="CA148" s="38"/>
      <c r="CB148" s="38"/>
      <c r="CC148" s="38"/>
      <c r="CD148" s="38"/>
      <c r="CE148" s="38"/>
      <c r="CF148" s="38"/>
      <c r="CG148" s="38"/>
      <c r="CH148" s="38"/>
      <c r="CI148" s="38"/>
      <c r="CJ148" s="38"/>
      <c r="CK148" s="38"/>
      <c r="CL148" s="38"/>
      <c r="CM148" s="38"/>
      <c r="CN148" s="38"/>
      <c r="CO148" s="38"/>
    </row>
    <row r="149" spans="1:93" x14ac:dyDescent="0.35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  <c r="BA149" s="38"/>
      <c r="BB149" s="38"/>
      <c r="BC149" s="38"/>
      <c r="BD149" s="38"/>
      <c r="BE149" s="38"/>
      <c r="BF149" s="38"/>
      <c r="BG149" s="38"/>
      <c r="BH149" s="38"/>
      <c r="BI149" s="38"/>
      <c r="BJ149" s="38"/>
      <c r="BK149" s="38"/>
      <c r="BL149" s="38"/>
      <c r="BM149" s="38"/>
      <c r="BN149" s="38"/>
      <c r="BO149" s="38"/>
      <c r="BP149" s="38"/>
      <c r="BQ149" s="38"/>
      <c r="BR149" s="38"/>
      <c r="BS149" s="38"/>
      <c r="BT149" s="38"/>
      <c r="BU149" s="38"/>
      <c r="BV149" s="38"/>
      <c r="BW149" s="38"/>
      <c r="BX149" s="38"/>
      <c r="BY149" s="38"/>
      <c r="BZ149" s="38"/>
      <c r="CA149" s="38"/>
      <c r="CB149" s="38"/>
      <c r="CC149" s="38"/>
      <c r="CD149" s="38"/>
      <c r="CE149" s="38"/>
      <c r="CF149" s="38"/>
      <c r="CG149" s="38"/>
      <c r="CH149" s="38"/>
      <c r="CI149" s="38"/>
      <c r="CJ149" s="38"/>
      <c r="CK149" s="38"/>
      <c r="CL149" s="38"/>
      <c r="CM149" s="38"/>
      <c r="CN149" s="38"/>
      <c r="CO149" s="38"/>
    </row>
    <row r="150" spans="1:93" x14ac:dyDescent="0.35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  <c r="BA150" s="38"/>
      <c r="BB150" s="38"/>
      <c r="BC150" s="38"/>
      <c r="BD150" s="38"/>
      <c r="BE150" s="38"/>
      <c r="BF150" s="38"/>
      <c r="BG150" s="38"/>
      <c r="BH150" s="38"/>
      <c r="BI150" s="38"/>
      <c r="BJ150" s="38"/>
      <c r="BK150" s="38"/>
      <c r="BL150" s="38"/>
      <c r="BM150" s="38"/>
      <c r="BN150" s="38"/>
      <c r="BO150" s="38"/>
      <c r="BP150" s="38"/>
      <c r="BQ150" s="38"/>
      <c r="BR150" s="38"/>
      <c r="BS150" s="38"/>
      <c r="BT150" s="38"/>
      <c r="BU150" s="38"/>
      <c r="BV150" s="38"/>
      <c r="BW150" s="38"/>
      <c r="BX150" s="38"/>
      <c r="BY150" s="38"/>
      <c r="BZ150" s="38"/>
      <c r="CA150" s="38"/>
      <c r="CB150" s="38"/>
      <c r="CC150" s="38"/>
      <c r="CD150" s="38"/>
      <c r="CE150" s="38"/>
      <c r="CF150" s="38"/>
      <c r="CG150" s="38"/>
      <c r="CH150" s="38"/>
      <c r="CI150" s="38"/>
      <c r="CJ150" s="38"/>
      <c r="CK150" s="38"/>
      <c r="CL150" s="38"/>
      <c r="CM150" s="38"/>
      <c r="CN150" s="38"/>
      <c r="CO150" s="38"/>
    </row>
    <row r="151" spans="1:93" x14ac:dyDescent="0.35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  <c r="BA151" s="38"/>
      <c r="BB151" s="38"/>
      <c r="BC151" s="38"/>
      <c r="BD151" s="38"/>
      <c r="BE151" s="38"/>
      <c r="BF151" s="38"/>
      <c r="BG151" s="38"/>
      <c r="BH151" s="38"/>
      <c r="BI151" s="38"/>
      <c r="BJ151" s="38"/>
      <c r="BK151" s="38"/>
      <c r="BL151" s="38"/>
      <c r="BM151" s="38"/>
      <c r="BN151" s="38"/>
      <c r="BO151" s="38"/>
      <c r="BP151" s="38"/>
      <c r="BQ151" s="38"/>
      <c r="BR151" s="38"/>
      <c r="BS151" s="38"/>
      <c r="BT151" s="38"/>
      <c r="BU151" s="38"/>
      <c r="BV151" s="38"/>
      <c r="BW151" s="38"/>
      <c r="BX151" s="38"/>
      <c r="BY151" s="38"/>
      <c r="BZ151" s="38"/>
      <c r="CA151" s="38"/>
      <c r="CB151" s="38"/>
      <c r="CC151" s="38"/>
      <c r="CD151" s="38"/>
      <c r="CE151" s="38"/>
      <c r="CF151" s="38"/>
      <c r="CG151" s="38"/>
      <c r="CH151" s="38"/>
      <c r="CI151" s="38"/>
      <c r="CJ151" s="38"/>
      <c r="CK151" s="38"/>
      <c r="CL151" s="38"/>
      <c r="CM151" s="38"/>
      <c r="CN151" s="38"/>
      <c r="CO151" s="38"/>
    </row>
    <row r="152" spans="1:93" x14ac:dyDescent="0.35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38"/>
      <c r="AW152" s="38"/>
      <c r="AX152" s="38"/>
      <c r="AY152" s="38"/>
      <c r="AZ152" s="38"/>
      <c r="BA152" s="38"/>
      <c r="BB152" s="38"/>
      <c r="BC152" s="38"/>
      <c r="BD152" s="38"/>
      <c r="BE152" s="38"/>
      <c r="BF152" s="38"/>
      <c r="BG152" s="38"/>
      <c r="BH152" s="38"/>
      <c r="BI152" s="38"/>
      <c r="BJ152" s="38"/>
      <c r="BK152" s="38"/>
      <c r="BL152" s="38"/>
      <c r="BM152" s="38"/>
      <c r="BN152" s="38"/>
      <c r="BO152" s="38"/>
      <c r="BP152" s="38"/>
      <c r="BQ152" s="38"/>
      <c r="BR152" s="38"/>
      <c r="BS152" s="38"/>
      <c r="BT152" s="38"/>
      <c r="BU152" s="38"/>
      <c r="BV152" s="38"/>
      <c r="BW152" s="38"/>
      <c r="BX152" s="38"/>
      <c r="BY152" s="38"/>
      <c r="BZ152" s="38"/>
      <c r="CA152" s="38"/>
      <c r="CB152" s="38"/>
      <c r="CC152" s="38"/>
      <c r="CD152" s="38"/>
      <c r="CE152" s="38"/>
      <c r="CF152" s="38"/>
      <c r="CG152" s="38"/>
      <c r="CH152" s="38"/>
      <c r="CI152" s="38"/>
      <c r="CJ152" s="38"/>
      <c r="CK152" s="38"/>
      <c r="CL152" s="38"/>
      <c r="CM152" s="38"/>
      <c r="CN152" s="38"/>
      <c r="CO152" s="38"/>
    </row>
    <row r="153" spans="1:93" x14ac:dyDescent="0.35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  <c r="BA153" s="38"/>
      <c r="BB153" s="38"/>
      <c r="BC153" s="38"/>
      <c r="BD153" s="38"/>
      <c r="BE153" s="38"/>
      <c r="BF153" s="38"/>
      <c r="BG153" s="38"/>
      <c r="BH153" s="38"/>
      <c r="BI153" s="38"/>
      <c r="BJ153" s="38"/>
      <c r="BK153" s="38"/>
      <c r="BL153" s="38"/>
      <c r="BM153" s="38"/>
      <c r="BN153" s="38"/>
      <c r="BO153" s="38"/>
      <c r="BP153" s="38"/>
      <c r="BQ153" s="38"/>
      <c r="BR153" s="38"/>
      <c r="BS153" s="38"/>
      <c r="BT153" s="38"/>
      <c r="BU153" s="38"/>
      <c r="BV153" s="38"/>
      <c r="BW153" s="38"/>
      <c r="BX153" s="38"/>
      <c r="BY153" s="38"/>
      <c r="BZ153" s="38"/>
      <c r="CA153" s="38"/>
      <c r="CB153" s="38"/>
      <c r="CC153" s="38"/>
      <c r="CD153" s="38"/>
      <c r="CE153" s="38"/>
      <c r="CF153" s="38"/>
      <c r="CG153" s="38"/>
      <c r="CH153" s="38"/>
      <c r="CI153" s="38"/>
      <c r="CJ153" s="38"/>
      <c r="CK153" s="38"/>
      <c r="CL153" s="38"/>
      <c r="CM153" s="38"/>
      <c r="CN153" s="38"/>
      <c r="CO153" s="38"/>
    </row>
    <row r="154" spans="1:93" x14ac:dyDescent="0.35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  <c r="BA154" s="38"/>
      <c r="BB154" s="38"/>
      <c r="BC154" s="38"/>
      <c r="BD154" s="38"/>
      <c r="BE154" s="38"/>
      <c r="BF154" s="38"/>
      <c r="BG154" s="38"/>
      <c r="BH154" s="38"/>
      <c r="BI154" s="38"/>
      <c r="BJ154" s="38"/>
      <c r="BK154" s="38"/>
      <c r="BL154" s="38"/>
      <c r="BM154" s="38"/>
      <c r="BN154" s="38"/>
      <c r="BO154" s="38"/>
      <c r="BP154" s="38"/>
      <c r="BQ154" s="38"/>
      <c r="BR154" s="38"/>
      <c r="BS154" s="38"/>
      <c r="BT154" s="38"/>
      <c r="BU154" s="38"/>
      <c r="BV154" s="38"/>
      <c r="BW154" s="38"/>
      <c r="BX154" s="38"/>
      <c r="BY154" s="38"/>
      <c r="BZ154" s="38"/>
      <c r="CA154" s="38"/>
      <c r="CB154" s="38"/>
      <c r="CC154" s="38"/>
      <c r="CD154" s="38"/>
      <c r="CE154" s="38"/>
      <c r="CF154" s="38"/>
      <c r="CG154" s="38"/>
      <c r="CH154" s="38"/>
      <c r="CI154" s="38"/>
      <c r="CJ154" s="38"/>
      <c r="CK154" s="38"/>
      <c r="CL154" s="38"/>
      <c r="CM154" s="38"/>
      <c r="CN154" s="38"/>
      <c r="CO154" s="38"/>
    </row>
    <row r="155" spans="1:93" x14ac:dyDescent="0.3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  <c r="BA155" s="38"/>
      <c r="BB155" s="38"/>
      <c r="BC155" s="38"/>
      <c r="BD155" s="38"/>
      <c r="BE155" s="38"/>
      <c r="BF155" s="38"/>
      <c r="BG155" s="38"/>
      <c r="BH155" s="38"/>
      <c r="BI155" s="38"/>
      <c r="BJ155" s="38"/>
      <c r="BK155" s="38"/>
      <c r="BL155" s="38"/>
      <c r="BM155" s="38"/>
      <c r="BN155" s="38"/>
      <c r="BO155" s="38"/>
      <c r="BP155" s="38"/>
      <c r="BQ155" s="38"/>
      <c r="BR155" s="38"/>
      <c r="BS155" s="38"/>
      <c r="BT155" s="38"/>
      <c r="BU155" s="38"/>
      <c r="BV155" s="38"/>
      <c r="BW155" s="38"/>
      <c r="BX155" s="38"/>
      <c r="BY155" s="38"/>
      <c r="BZ155" s="38"/>
      <c r="CA155" s="38"/>
      <c r="CB155" s="38"/>
      <c r="CC155" s="38"/>
      <c r="CD155" s="38"/>
      <c r="CE155" s="38"/>
      <c r="CF155" s="38"/>
      <c r="CG155" s="38"/>
      <c r="CH155" s="38"/>
      <c r="CI155" s="38"/>
      <c r="CJ155" s="38"/>
      <c r="CK155" s="38"/>
      <c r="CL155" s="38"/>
      <c r="CM155" s="38"/>
      <c r="CN155" s="38"/>
      <c r="CO155" s="38"/>
    </row>
    <row r="156" spans="1:93" x14ac:dyDescent="0.35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  <c r="BA156" s="38"/>
      <c r="BB156" s="38"/>
      <c r="BC156" s="38"/>
      <c r="BD156" s="38"/>
      <c r="BE156" s="38"/>
      <c r="BF156" s="38"/>
      <c r="BG156" s="38"/>
      <c r="BH156" s="38"/>
      <c r="BI156" s="38"/>
      <c r="BJ156" s="38"/>
      <c r="BK156" s="38"/>
      <c r="BL156" s="38"/>
      <c r="BM156" s="38"/>
      <c r="BN156" s="38"/>
      <c r="BO156" s="38"/>
      <c r="BP156" s="38"/>
      <c r="BQ156" s="38"/>
      <c r="BR156" s="38"/>
      <c r="BS156" s="38"/>
      <c r="BT156" s="38"/>
      <c r="BU156" s="38"/>
      <c r="BV156" s="38"/>
      <c r="BW156" s="38"/>
      <c r="BX156" s="38"/>
      <c r="BY156" s="38"/>
      <c r="BZ156" s="38"/>
      <c r="CA156" s="38"/>
      <c r="CB156" s="38"/>
      <c r="CC156" s="38"/>
      <c r="CD156" s="38"/>
      <c r="CE156" s="38"/>
      <c r="CF156" s="38"/>
      <c r="CG156" s="38"/>
      <c r="CH156" s="38"/>
      <c r="CI156" s="38"/>
      <c r="CJ156" s="38"/>
      <c r="CK156" s="38"/>
      <c r="CL156" s="38"/>
      <c r="CM156" s="38"/>
      <c r="CN156" s="38"/>
      <c r="CO156" s="38"/>
    </row>
    <row r="157" spans="1:93" x14ac:dyDescent="0.35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  <c r="BA157" s="38"/>
      <c r="BB157" s="38"/>
      <c r="BC157" s="38"/>
      <c r="BD157" s="38"/>
      <c r="BE157" s="38"/>
      <c r="BF157" s="38"/>
      <c r="BG157" s="38"/>
      <c r="BH157" s="38"/>
      <c r="BI157" s="38"/>
      <c r="BJ157" s="38"/>
      <c r="BK157" s="38"/>
      <c r="BL157" s="38"/>
      <c r="BM157" s="38"/>
      <c r="BN157" s="38"/>
      <c r="BO157" s="38"/>
      <c r="BP157" s="38"/>
      <c r="BQ157" s="38"/>
      <c r="BR157" s="38"/>
      <c r="BS157" s="38"/>
      <c r="BT157" s="38"/>
      <c r="BU157" s="38"/>
      <c r="BV157" s="38"/>
      <c r="BW157" s="38"/>
      <c r="BX157" s="38"/>
      <c r="BY157" s="38"/>
      <c r="BZ157" s="38"/>
      <c r="CA157" s="38"/>
      <c r="CB157" s="38"/>
      <c r="CC157" s="38"/>
      <c r="CD157" s="38"/>
      <c r="CE157" s="38"/>
      <c r="CF157" s="38"/>
      <c r="CG157" s="38"/>
      <c r="CH157" s="38"/>
      <c r="CI157" s="38"/>
      <c r="CJ157" s="38"/>
      <c r="CK157" s="38"/>
      <c r="CL157" s="38"/>
      <c r="CM157" s="38"/>
      <c r="CN157" s="38"/>
      <c r="CO157" s="38"/>
    </row>
    <row r="158" spans="1:93" x14ac:dyDescent="0.35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  <c r="BA158" s="38"/>
      <c r="BB158" s="38"/>
      <c r="BC158" s="38"/>
      <c r="BD158" s="38"/>
      <c r="BE158" s="38"/>
      <c r="BF158" s="38"/>
      <c r="BG158" s="38"/>
      <c r="BH158" s="38"/>
      <c r="BI158" s="38"/>
      <c r="BJ158" s="38"/>
      <c r="BK158" s="38"/>
      <c r="BL158" s="38"/>
      <c r="BM158" s="38"/>
      <c r="BN158" s="38"/>
      <c r="BO158" s="38"/>
      <c r="BP158" s="38"/>
      <c r="BQ158" s="38"/>
      <c r="BR158" s="38"/>
      <c r="BS158" s="38"/>
      <c r="BT158" s="38"/>
      <c r="BU158" s="38"/>
      <c r="BV158" s="38"/>
      <c r="BW158" s="38"/>
      <c r="BX158" s="38"/>
      <c r="BY158" s="38"/>
      <c r="BZ158" s="38"/>
      <c r="CA158" s="38"/>
      <c r="CB158" s="38"/>
      <c r="CC158" s="38"/>
      <c r="CD158" s="38"/>
      <c r="CE158" s="38"/>
      <c r="CF158" s="38"/>
      <c r="CG158" s="38"/>
      <c r="CH158" s="38"/>
      <c r="CI158" s="38"/>
      <c r="CJ158" s="38"/>
      <c r="CK158" s="38"/>
      <c r="CL158" s="38"/>
      <c r="CM158" s="38"/>
      <c r="CN158" s="38"/>
      <c r="CO158" s="38"/>
    </row>
    <row r="159" spans="1:93" x14ac:dyDescent="0.35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  <c r="BA159" s="38"/>
      <c r="BB159" s="38"/>
      <c r="BC159" s="38"/>
      <c r="BD159" s="38"/>
      <c r="BE159" s="38"/>
      <c r="BF159" s="38"/>
      <c r="BG159" s="38"/>
      <c r="BH159" s="38"/>
      <c r="BI159" s="38"/>
      <c r="BJ159" s="38"/>
      <c r="BK159" s="38"/>
      <c r="BL159" s="38"/>
      <c r="BM159" s="38"/>
      <c r="BN159" s="38"/>
      <c r="BO159" s="38"/>
      <c r="BP159" s="38"/>
      <c r="BQ159" s="38"/>
      <c r="BR159" s="38"/>
      <c r="BS159" s="38"/>
      <c r="BT159" s="38"/>
      <c r="BU159" s="38"/>
      <c r="BV159" s="38"/>
      <c r="BW159" s="38"/>
      <c r="BX159" s="38"/>
      <c r="BY159" s="38"/>
      <c r="BZ159" s="38"/>
      <c r="CA159" s="38"/>
      <c r="CB159" s="38"/>
      <c r="CC159" s="38"/>
      <c r="CD159" s="38"/>
      <c r="CE159" s="38"/>
      <c r="CF159" s="38"/>
      <c r="CG159" s="38"/>
      <c r="CH159" s="38"/>
      <c r="CI159" s="38"/>
      <c r="CJ159" s="38"/>
      <c r="CK159" s="38"/>
      <c r="CL159" s="38"/>
      <c r="CM159" s="38"/>
      <c r="CN159" s="38"/>
      <c r="CO159" s="38"/>
    </row>
    <row r="160" spans="1:93" x14ac:dyDescent="0.35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  <c r="BA160" s="38"/>
      <c r="BB160" s="38"/>
      <c r="BC160" s="38"/>
      <c r="BD160" s="38"/>
      <c r="BE160" s="38"/>
      <c r="BF160" s="38"/>
      <c r="BG160" s="38"/>
      <c r="BH160" s="38"/>
      <c r="BI160" s="38"/>
      <c r="BJ160" s="38"/>
      <c r="BK160" s="38"/>
      <c r="BL160" s="38"/>
      <c r="BM160" s="38"/>
      <c r="BN160" s="38"/>
      <c r="BO160" s="38"/>
      <c r="BP160" s="38"/>
      <c r="BQ160" s="38"/>
      <c r="BR160" s="38"/>
      <c r="BS160" s="38"/>
      <c r="BT160" s="38"/>
      <c r="BU160" s="38"/>
      <c r="BV160" s="38"/>
      <c r="BW160" s="38"/>
      <c r="BX160" s="38"/>
      <c r="BY160" s="38"/>
      <c r="BZ160" s="38"/>
      <c r="CA160" s="38"/>
      <c r="CB160" s="38"/>
      <c r="CC160" s="38"/>
      <c r="CD160" s="38"/>
      <c r="CE160" s="38"/>
      <c r="CF160" s="38"/>
      <c r="CG160" s="38"/>
      <c r="CH160" s="38"/>
      <c r="CI160" s="38"/>
      <c r="CJ160" s="38"/>
      <c r="CK160" s="38"/>
      <c r="CL160" s="38"/>
      <c r="CM160" s="38"/>
      <c r="CN160" s="38"/>
      <c r="CO160" s="38"/>
    </row>
    <row r="161" spans="1:93" x14ac:dyDescent="0.35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  <c r="BA161" s="38"/>
      <c r="BB161" s="38"/>
      <c r="BC161" s="38"/>
      <c r="BD161" s="38"/>
      <c r="BE161" s="38"/>
      <c r="BF161" s="38"/>
      <c r="BG161" s="38"/>
      <c r="BH161" s="38"/>
      <c r="BI161" s="38"/>
      <c r="BJ161" s="38"/>
      <c r="BK161" s="38"/>
      <c r="BL161" s="38"/>
      <c r="BM161" s="38"/>
      <c r="BN161" s="38"/>
      <c r="BO161" s="38"/>
      <c r="BP161" s="38"/>
      <c r="BQ161" s="38"/>
      <c r="BR161" s="38"/>
      <c r="BS161" s="38"/>
      <c r="BT161" s="38"/>
      <c r="BU161" s="38"/>
      <c r="BV161" s="38"/>
      <c r="BW161" s="38"/>
      <c r="BX161" s="38"/>
      <c r="BY161" s="38"/>
      <c r="BZ161" s="38"/>
      <c r="CA161" s="38"/>
      <c r="CB161" s="38"/>
      <c r="CC161" s="38"/>
      <c r="CD161" s="38"/>
      <c r="CE161" s="38"/>
      <c r="CF161" s="38"/>
      <c r="CG161" s="38"/>
      <c r="CH161" s="38"/>
      <c r="CI161" s="38"/>
      <c r="CJ161" s="38"/>
      <c r="CK161" s="38"/>
      <c r="CL161" s="38"/>
      <c r="CM161" s="38"/>
      <c r="CN161" s="38"/>
      <c r="CO161" s="38"/>
    </row>
    <row r="162" spans="1:93" x14ac:dyDescent="0.35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  <c r="AY162" s="38"/>
      <c r="AZ162" s="38"/>
      <c r="BA162" s="38"/>
      <c r="BB162" s="38"/>
      <c r="BC162" s="38"/>
      <c r="BD162" s="38"/>
      <c r="BE162" s="38"/>
      <c r="BF162" s="38"/>
      <c r="BG162" s="38"/>
      <c r="BH162" s="38"/>
      <c r="BI162" s="38"/>
      <c r="BJ162" s="38"/>
      <c r="BK162" s="38"/>
      <c r="BL162" s="38"/>
      <c r="BM162" s="38"/>
      <c r="BN162" s="38"/>
      <c r="BO162" s="38"/>
      <c r="BP162" s="38"/>
      <c r="BQ162" s="38"/>
      <c r="BR162" s="38"/>
      <c r="BS162" s="38"/>
      <c r="BT162" s="38"/>
      <c r="BU162" s="38"/>
      <c r="BV162" s="38"/>
      <c r="BW162" s="38"/>
      <c r="BX162" s="38"/>
      <c r="BY162" s="38"/>
      <c r="BZ162" s="38"/>
      <c r="CA162" s="38"/>
      <c r="CB162" s="38"/>
      <c r="CC162" s="38"/>
      <c r="CD162" s="38"/>
      <c r="CE162" s="38"/>
      <c r="CF162" s="38"/>
      <c r="CG162" s="38"/>
      <c r="CH162" s="38"/>
      <c r="CI162" s="38"/>
      <c r="CJ162" s="38"/>
      <c r="CK162" s="38"/>
      <c r="CL162" s="38"/>
      <c r="CM162" s="38"/>
      <c r="CN162" s="38"/>
      <c r="CO162" s="38"/>
    </row>
    <row r="163" spans="1:93" x14ac:dyDescent="0.35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  <c r="BA163" s="38"/>
      <c r="BB163" s="38"/>
      <c r="BC163" s="38"/>
      <c r="BD163" s="38"/>
      <c r="BE163" s="38"/>
      <c r="BF163" s="38"/>
      <c r="BG163" s="38"/>
      <c r="BH163" s="38"/>
      <c r="BI163" s="38"/>
      <c r="BJ163" s="38"/>
      <c r="BK163" s="38"/>
      <c r="BL163" s="38"/>
      <c r="BM163" s="38"/>
      <c r="BN163" s="38"/>
      <c r="BO163" s="38"/>
      <c r="BP163" s="38"/>
      <c r="BQ163" s="38"/>
      <c r="BR163" s="38"/>
      <c r="BS163" s="38"/>
      <c r="BT163" s="38"/>
      <c r="BU163" s="38"/>
      <c r="BV163" s="38"/>
      <c r="BW163" s="38"/>
      <c r="BX163" s="38"/>
      <c r="BY163" s="38"/>
      <c r="BZ163" s="38"/>
      <c r="CA163" s="38"/>
      <c r="CB163" s="38"/>
      <c r="CC163" s="38"/>
      <c r="CD163" s="38"/>
      <c r="CE163" s="38"/>
      <c r="CF163" s="38"/>
      <c r="CG163" s="38"/>
      <c r="CH163" s="38"/>
      <c r="CI163" s="38"/>
      <c r="CJ163" s="38"/>
      <c r="CK163" s="38"/>
      <c r="CL163" s="38"/>
      <c r="CM163" s="38"/>
      <c r="CN163" s="38"/>
      <c r="CO163" s="38"/>
    </row>
    <row r="164" spans="1:93" x14ac:dyDescent="0.35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  <c r="BA164" s="38"/>
      <c r="BB164" s="38"/>
      <c r="BC164" s="38"/>
      <c r="BD164" s="38"/>
      <c r="BE164" s="38"/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/>
      <c r="BV164" s="38"/>
      <c r="BW164" s="38"/>
      <c r="BX164" s="38"/>
      <c r="BY164" s="38"/>
      <c r="BZ164" s="38"/>
      <c r="CA164" s="38"/>
      <c r="CB164" s="38"/>
      <c r="CC164" s="38"/>
      <c r="CD164" s="38"/>
      <c r="CE164" s="38"/>
      <c r="CF164" s="38"/>
      <c r="CG164" s="38"/>
      <c r="CH164" s="38"/>
      <c r="CI164" s="38"/>
      <c r="CJ164" s="38"/>
      <c r="CK164" s="38"/>
      <c r="CL164" s="38"/>
      <c r="CM164" s="38"/>
      <c r="CN164" s="38"/>
      <c r="CO164" s="38"/>
    </row>
    <row r="165" spans="1:93" x14ac:dyDescent="0.3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  <c r="BA165" s="38"/>
      <c r="BB165" s="38"/>
      <c r="BC165" s="38"/>
      <c r="BD165" s="38"/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  <c r="BV165" s="38"/>
      <c r="BW165" s="38"/>
      <c r="BX165" s="38"/>
      <c r="BY165" s="38"/>
      <c r="BZ165" s="38"/>
      <c r="CA165" s="38"/>
      <c r="CB165" s="38"/>
      <c r="CC165" s="38"/>
      <c r="CD165" s="38"/>
      <c r="CE165" s="38"/>
      <c r="CF165" s="38"/>
      <c r="CG165" s="38"/>
      <c r="CH165" s="38"/>
      <c r="CI165" s="38"/>
      <c r="CJ165" s="38"/>
      <c r="CK165" s="38"/>
      <c r="CL165" s="38"/>
      <c r="CM165" s="38"/>
      <c r="CN165" s="38"/>
      <c r="CO165" s="38"/>
    </row>
    <row r="166" spans="1:93" x14ac:dyDescent="0.35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  <c r="BA166" s="38"/>
      <c r="BB166" s="38"/>
      <c r="BC166" s="38"/>
      <c r="BD166" s="38"/>
      <c r="BE166" s="38"/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  <c r="BS166" s="38"/>
      <c r="BT166" s="38"/>
      <c r="BU166" s="38"/>
      <c r="BV166" s="38"/>
      <c r="BW166" s="38"/>
      <c r="BX166" s="38"/>
      <c r="BY166" s="38"/>
      <c r="BZ166" s="38"/>
      <c r="CA166" s="38"/>
      <c r="CB166" s="38"/>
      <c r="CC166" s="38"/>
      <c r="CD166" s="38"/>
      <c r="CE166" s="38"/>
      <c r="CF166" s="38"/>
      <c r="CG166" s="38"/>
      <c r="CH166" s="38"/>
      <c r="CI166" s="38"/>
      <c r="CJ166" s="38"/>
      <c r="CK166" s="38"/>
      <c r="CL166" s="38"/>
      <c r="CM166" s="38"/>
      <c r="CN166" s="38"/>
      <c r="CO166" s="38"/>
    </row>
    <row r="167" spans="1:93" x14ac:dyDescent="0.35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  <c r="BA167" s="38"/>
      <c r="BB167" s="38"/>
      <c r="BC167" s="38"/>
      <c r="BD167" s="38"/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  <c r="BV167" s="38"/>
      <c r="BW167" s="38"/>
      <c r="BX167" s="38"/>
      <c r="BY167" s="38"/>
      <c r="BZ167" s="38"/>
      <c r="CA167" s="38"/>
      <c r="CB167" s="38"/>
      <c r="CC167" s="38"/>
      <c r="CD167" s="38"/>
      <c r="CE167" s="38"/>
      <c r="CF167" s="38"/>
      <c r="CG167" s="38"/>
      <c r="CH167" s="38"/>
      <c r="CI167" s="38"/>
      <c r="CJ167" s="38"/>
      <c r="CK167" s="38"/>
      <c r="CL167" s="38"/>
      <c r="CM167" s="38"/>
      <c r="CN167" s="38"/>
      <c r="CO167" s="38"/>
    </row>
    <row r="168" spans="1:93" x14ac:dyDescent="0.35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  <c r="BA168" s="38"/>
      <c r="BB168" s="38"/>
      <c r="BC168" s="38"/>
      <c r="BD168" s="38"/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  <c r="BX168" s="38"/>
      <c r="BY168" s="38"/>
      <c r="BZ168" s="38"/>
      <c r="CA168" s="38"/>
      <c r="CB168" s="38"/>
      <c r="CC168" s="38"/>
      <c r="CD168" s="38"/>
      <c r="CE168" s="38"/>
      <c r="CF168" s="38"/>
      <c r="CG168" s="38"/>
      <c r="CH168" s="38"/>
      <c r="CI168" s="38"/>
      <c r="CJ168" s="38"/>
      <c r="CK168" s="38"/>
      <c r="CL168" s="38"/>
      <c r="CM168" s="38"/>
      <c r="CN168" s="38"/>
      <c r="CO168" s="38"/>
    </row>
    <row r="169" spans="1:93" x14ac:dyDescent="0.35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  <c r="BA169" s="38"/>
      <c r="BB169" s="38"/>
      <c r="BC169" s="38"/>
      <c r="BD169" s="38"/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  <c r="BV169" s="38"/>
      <c r="BW169" s="38"/>
      <c r="BX169" s="38"/>
      <c r="BY169" s="38"/>
      <c r="BZ169" s="38"/>
      <c r="CA169" s="38"/>
      <c r="CB169" s="38"/>
      <c r="CC169" s="38"/>
      <c r="CD169" s="38"/>
      <c r="CE169" s="38"/>
      <c r="CF169" s="38"/>
      <c r="CG169" s="38"/>
      <c r="CH169" s="38"/>
      <c r="CI169" s="38"/>
      <c r="CJ169" s="38"/>
      <c r="CK169" s="38"/>
      <c r="CL169" s="38"/>
      <c r="CM169" s="38"/>
      <c r="CN169" s="38"/>
      <c r="CO169" s="38"/>
    </row>
    <row r="170" spans="1:93" x14ac:dyDescent="0.35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  <c r="BA170" s="38"/>
      <c r="BB170" s="38"/>
      <c r="BC170" s="38"/>
      <c r="BD170" s="38"/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  <c r="BV170" s="38"/>
      <c r="BW170" s="38"/>
      <c r="BX170" s="38"/>
      <c r="BY170" s="38"/>
      <c r="BZ170" s="38"/>
      <c r="CA170" s="38"/>
      <c r="CB170" s="38"/>
      <c r="CC170" s="38"/>
      <c r="CD170" s="38"/>
      <c r="CE170" s="38"/>
      <c r="CF170" s="38"/>
      <c r="CG170" s="38"/>
      <c r="CH170" s="38"/>
      <c r="CI170" s="38"/>
      <c r="CJ170" s="38"/>
      <c r="CK170" s="38"/>
      <c r="CL170" s="38"/>
      <c r="CM170" s="38"/>
      <c r="CN170" s="38"/>
      <c r="CO170" s="38"/>
    </row>
    <row r="171" spans="1:93" x14ac:dyDescent="0.35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  <c r="BA171" s="38"/>
      <c r="BB171" s="38"/>
      <c r="BC171" s="38"/>
      <c r="BD171" s="38"/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  <c r="BV171" s="38"/>
      <c r="BW171" s="38"/>
      <c r="BX171" s="38"/>
      <c r="BY171" s="38"/>
      <c r="BZ171" s="38"/>
      <c r="CA171" s="38"/>
      <c r="CB171" s="38"/>
      <c r="CC171" s="38"/>
      <c r="CD171" s="38"/>
      <c r="CE171" s="38"/>
      <c r="CF171" s="38"/>
      <c r="CG171" s="38"/>
      <c r="CH171" s="38"/>
      <c r="CI171" s="38"/>
      <c r="CJ171" s="38"/>
      <c r="CK171" s="38"/>
      <c r="CL171" s="38"/>
      <c r="CM171" s="38"/>
      <c r="CN171" s="38"/>
      <c r="CO171" s="38"/>
    </row>
    <row r="172" spans="1:93" x14ac:dyDescent="0.35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  <c r="BA172" s="38"/>
      <c r="BB172" s="38"/>
      <c r="BC172" s="38"/>
      <c r="BD172" s="38"/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  <c r="BV172" s="38"/>
      <c r="BW172" s="38"/>
      <c r="BX172" s="38"/>
      <c r="BY172" s="38"/>
      <c r="BZ172" s="38"/>
      <c r="CA172" s="38"/>
      <c r="CB172" s="38"/>
      <c r="CC172" s="38"/>
      <c r="CD172" s="38"/>
      <c r="CE172" s="38"/>
      <c r="CF172" s="38"/>
      <c r="CG172" s="38"/>
      <c r="CH172" s="38"/>
      <c r="CI172" s="38"/>
      <c r="CJ172" s="38"/>
      <c r="CK172" s="38"/>
      <c r="CL172" s="38"/>
      <c r="CM172" s="38"/>
      <c r="CN172" s="38"/>
      <c r="CO172" s="38"/>
    </row>
    <row r="173" spans="1:93" x14ac:dyDescent="0.35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  <c r="BA173" s="38"/>
      <c r="BB173" s="38"/>
      <c r="BC173" s="38"/>
      <c r="BD173" s="38"/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  <c r="BS173" s="38"/>
      <c r="BT173" s="38"/>
      <c r="BU173" s="38"/>
      <c r="BV173" s="38"/>
      <c r="BW173" s="38"/>
      <c r="BX173" s="38"/>
      <c r="BY173" s="38"/>
      <c r="BZ173" s="38"/>
      <c r="CA173" s="38"/>
      <c r="CB173" s="38"/>
      <c r="CC173" s="38"/>
      <c r="CD173" s="38"/>
      <c r="CE173" s="38"/>
      <c r="CF173" s="38"/>
      <c r="CG173" s="38"/>
      <c r="CH173" s="38"/>
      <c r="CI173" s="38"/>
      <c r="CJ173" s="38"/>
      <c r="CK173" s="38"/>
      <c r="CL173" s="38"/>
      <c r="CM173" s="38"/>
      <c r="CN173" s="38"/>
      <c r="CO173" s="38"/>
    </row>
    <row r="174" spans="1:93" x14ac:dyDescent="0.35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  <c r="BA174" s="38"/>
      <c r="BB174" s="38"/>
      <c r="BC174" s="38"/>
      <c r="BD174" s="38"/>
      <c r="BE174" s="38"/>
      <c r="BF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  <c r="BS174" s="38"/>
      <c r="BT174" s="38"/>
      <c r="BU174" s="38"/>
      <c r="BV174" s="38"/>
      <c r="BW174" s="38"/>
      <c r="BX174" s="38"/>
      <c r="BY174" s="38"/>
      <c r="BZ174" s="38"/>
      <c r="CA174" s="38"/>
      <c r="CB174" s="38"/>
      <c r="CC174" s="38"/>
      <c r="CD174" s="38"/>
      <c r="CE174" s="38"/>
      <c r="CF174" s="38"/>
      <c r="CG174" s="38"/>
      <c r="CH174" s="38"/>
      <c r="CI174" s="38"/>
      <c r="CJ174" s="38"/>
      <c r="CK174" s="38"/>
      <c r="CL174" s="38"/>
      <c r="CM174" s="38"/>
      <c r="CN174" s="38"/>
      <c r="CO174" s="38"/>
    </row>
    <row r="175" spans="1:93" x14ac:dyDescent="0.3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/>
      <c r="BV175" s="38"/>
      <c r="BW175" s="38"/>
      <c r="BX175" s="38"/>
      <c r="BY175" s="38"/>
      <c r="BZ175" s="38"/>
      <c r="CA175" s="38"/>
      <c r="CB175" s="38"/>
      <c r="CC175" s="38"/>
      <c r="CD175" s="38"/>
      <c r="CE175" s="38"/>
      <c r="CF175" s="38"/>
      <c r="CG175" s="38"/>
      <c r="CH175" s="38"/>
      <c r="CI175" s="38"/>
      <c r="CJ175" s="38"/>
      <c r="CK175" s="38"/>
      <c r="CL175" s="38"/>
      <c r="CM175" s="38"/>
      <c r="CN175" s="38"/>
      <c r="CO175" s="38"/>
    </row>
    <row r="176" spans="1:93" x14ac:dyDescent="0.35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38"/>
      <c r="AW176" s="38"/>
      <c r="AX176" s="38"/>
      <c r="AY176" s="38"/>
      <c r="AZ176" s="38"/>
      <c r="BA176" s="38"/>
      <c r="BB176" s="38"/>
      <c r="BC176" s="38"/>
      <c r="BD176" s="38"/>
      <c r="BE176" s="38"/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/>
      <c r="BS176" s="38"/>
      <c r="BT176" s="38"/>
      <c r="BU176" s="38"/>
      <c r="BV176" s="38"/>
      <c r="BW176" s="38"/>
      <c r="BX176" s="38"/>
      <c r="BY176" s="38"/>
      <c r="BZ176" s="38"/>
      <c r="CA176" s="38"/>
      <c r="CB176" s="38"/>
      <c r="CC176" s="38"/>
      <c r="CD176" s="38"/>
      <c r="CE176" s="38"/>
      <c r="CF176" s="38"/>
      <c r="CG176" s="38"/>
      <c r="CH176" s="38"/>
      <c r="CI176" s="38"/>
      <c r="CJ176" s="38"/>
      <c r="CK176" s="38"/>
      <c r="CL176" s="38"/>
      <c r="CM176" s="38"/>
      <c r="CN176" s="38"/>
      <c r="CO176" s="38"/>
    </row>
    <row r="177" spans="1:93" x14ac:dyDescent="0.35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38"/>
      <c r="AW177" s="38"/>
      <c r="AX177" s="38"/>
      <c r="AY177" s="38"/>
      <c r="AZ177" s="38"/>
      <c r="BA177" s="38"/>
      <c r="BB177" s="38"/>
      <c r="BC177" s="38"/>
      <c r="BD177" s="38"/>
      <c r="BE177" s="38"/>
      <c r="BF177" s="38"/>
      <c r="BG177" s="38"/>
      <c r="BH177" s="38"/>
      <c r="BI177" s="38"/>
      <c r="BJ177" s="38"/>
      <c r="BK177" s="38"/>
      <c r="BL177" s="38"/>
      <c r="BM177" s="38"/>
      <c r="BN177" s="38"/>
      <c r="BO177" s="38"/>
      <c r="BP177" s="38"/>
      <c r="BQ177" s="38"/>
      <c r="BR177" s="38"/>
      <c r="BS177" s="38"/>
      <c r="BT177" s="38"/>
      <c r="BU177" s="38"/>
      <c r="BV177" s="38"/>
      <c r="BW177" s="38"/>
      <c r="BX177" s="38"/>
      <c r="BY177" s="38"/>
      <c r="BZ177" s="38"/>
      <c r="CA177" s="38"/>
      <c r="CB177" s="38"/>
      <c r="CC177" s="38"/>
      <c r="CD177" s="38"/>
      <c r="CE177" s="38"/>
      <c r="CF177" s="38"/>
      <c r="CG177" s="38"/>
      <c r="CH177" s="38"/>
      <c r="CI177" s="38"/>
      <c r="CJ177" s="38"/>
      <c r="CK177" s="38"/>
      <c r="CL177" s="38"/>
      <c r="CM177" s="38"/>
      <c r="CN177" s="38"/>
      <c r="CO177" s="38"/>
    </row>
    <row r="178" spans="1:93" x14ac:dyDescent="0.35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  <c r="AU178" s="38"/>
      <c r="AV178" s="38"/>
      <c r="AW178" s="38"/>
      <c r="AX178" s="38"/>
      <c r="AY178" s="38"/>
      <c r="AZ178" s="38"/>
      <c r="BA178" s="38"/>
      <c r="BB178" s="38"/>
      <c r="BC178" s="38"/>
      <c r="BD178" s="38"/>
      <c r="BE178" s="38"/>
      <c r="BF178" s="38"/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8"/>
      <c r="BS178" s="38"/>
      <c r="BT178" s="38"/>
      <c r="BU178" s="38"/>
      <c r="BV178" s="38"/>
      <c r="BW178" s="38"/>
      <c r="BX178" s="38"/>
      <c r="BY178" s="38"/>
      <c r="BZ178" s="38"/>
      <c r="CA178" s="38"/>
      <c r="CB178" s="38"/>
      <c r="CC178" s="38"/>
      <c r="CD178" s="38"/>
      <c r="CE178" s="38"/>
      <c r="CF178" s="38"/>
      <c r="CG178" s="38"/>
      <c r="CH178" s="38"/>
      <c r="CI178" s="38"/>
      <c r="CJ178" s="38"/>
      <c r="CK178" s="38"/>
      <c r="CL178" s="38"/>
      <c r="CM178" s="38"/>
      <c r="CN178" s="38"/>
      <c r="CO178" s="38"/>
    </row>
    <row r="179" spans="1:93" x14ac:dyDescent="0.35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  <c r="BA179" s="38"/>
      <c r="BB179" s="38"/>
      <c r="BC179" s="38"/>
      <c r="BD179" s="38"/>
      <c r="BE179" s="38"/>
      <c r="BF179" s="38"/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38"/>
      <c r="BV179" s="38"/>
      <c r="BW179" s="38"/>
      <c r="BX179" s="38"/>
      <c r="BY179" s="38"/>
      <c r="BZ179" s="38"/>
      <c r="CA179" s="38"/>
      <c r="CB179" s="38"/>
      <c r="CC179" s="38"/>
      <c r="CD179" s="38"/>
      <c r="CE179" s="38"/>
      <c r="CF179" s="38"/>
      <c r="CG179" s="38"/>
      <c r="CH179" s="38"/>
      <c r="CI179" s="38"/>
      <c r="CJ179" s="38"/>
      <c r="CK179" s="38"/>
      <c r="CL179" s="38"/>
      <c r="CM179" s="38"/>
      <c r="CN179" s="38"/>
      <c r="CO179" s="38"/>
    </row>
    <row r="180" spans="1:93" x14ac:dyDescent="0.35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  <c r="AW180" s="38"/>
      <c r="AX180" s="38"/>
      <c r="AY180" s="38"/>
      <c r="AZ180" s="38"/>
      <c r="BA180" s="38"/>
      <c r="BB180" s="38"/>
      <c r="BC180" s="38"/>
      <c r="BD180" s="38"/>
      <c r="BE180" s="38"/>
      <c r="BF180" s="38"/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38"/>
      <c r="BR180" s="38"/>
      <c r="BS180" s="38"/>
      <c r="BT180" s="38"/>
      <c r="BU180" s="38"/>
      <c r="BV180" s="38"/>
      <c r="BW180" s="38"/>
      <c r="BX180" s="38"/>
      <c r="BY180" s="38"/>
      <c r="BZ180" s="38"/>
      <c r="CA180" s="38"/>
      <c r="CB180" s="38"/>
      <c r="CC180" s="38"/>
      <c r="CD180" s="38"/>
      <c r="CE180" s="38"/>
      <c r="CF180" s="38"/>
      <c r="CG180" s="38"/>
      <c r="CH180" s="38"/>
      <c r="CI180" s="38"/>
      <c r="CJ180" s="38"/>
      <c r="CK180" s="38"/>
      <c r="CL180" s="38"/>
      <c r="CM180" s="38"/>
      <c r="CN180" s="38"/>
      <c r="CO180" s="38"/>
    </row>
    <row r="181" spans="1:93" x14ac:dyDescent="0.35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  <c r="BA181" s="38"/>
      <c r="BB181" s="38"/>
      <c r="BC181" s="38"/>
      <c r="BD181" s="38"/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  <c r="BV181" s="38"/>
      <c r="BW181" s="38"/>
      <c r="BX181" s="38"/>
      <c r="BY181" s="38"/>
      <c r="BZ181" s="38"/>
      <c r="CA181" s="38"/>
      <c r="CB181" s="38"/>
      <c r="CC181" s="38"/>
      <c r="CD181" s="38"/>
      <c r="CE181" s="38"/>
      <c r="CF181" s="38"/>
      <c r="CG181" s="38"/>
      <c r="CH181" s="38"/>
      <c r="CI181" s="38"/>
      <c r="CJ181" s="38"/>
      <c r="CK181" s="38"/>
      <c r="CL181" s="38"/>
      <c r="CM181" s="38"/>
      <c r="CN181" s="38"/>
      <c r="CO181" s="38"/>
    </row>
    <row r="182" spans="1:93" x14ac:dyDescent="0.35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  <c r="BA182" s="38"/>
      <c r="BB182" s="38"/>
      <c r="BC182" s="38"/>
      <c r="BD182" s="38"/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  <c r="BV182" s="38"/>
      <c r="BW182" s="38"/>
      <c r="BX182" s="38"/>
      <c r="BY182" s="38"/>
      <c r="BZ182" s="38"/>
      <c r="CA182" s="38"/>
      <c r="CB182" s="38"/>
      <c r="CC182" s="38"/>
      <c r="CD182" s="38"/>
      <c r="CE182" s="38"/>
      <c r="CF182" s="38"/>
      <c r="CG182" s="38"/>
      <c r="CH182" s="38"/>
      <c r="CI182" s="38"/>
      <c r="CJ182" s="38"/>
      <c r="CK182" s="38"/>
      <c r="CL182" s="38"/>
      <c r="CM182" s="38"/>
      <c r="CN182" s="38"/>
      <c r="CO182" s="38"/>
    </row>
    <row r="183" spans="1:93" x14ac:dyDescent="0.35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  <c r="BA183" s="38"/>
      <c r="BB183" s="38"/>
      <c r="BC183" s="38"/>
      <c r="BD183" s="38"/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  <c r="BV183" s="38"/>
      <c r="BW183" s="38"/>
      <c r="BX183" s="38"/>
      <c r="BY183" s="38"/>
      <c r="BZ183" s="38"/>
      <c r="CA183" s="38"/>
      <c r="CB183" s="38"/>
      <c r="CC183" s="38"/>
      <c r="CD183" s="38"/>
      <c r="CE183" s="38"/>
      <c r="CF183" s="38"/>
      <c r="CG183" s="38"/>
      <c r="CH183" s="38"/>
      <c r="CI183" s="38"/>
      <c r="CJ183" s="38"/>
      <c r="CK183" s="38"/>
      <c r="CL183" s="38"/>
      <c r="CM183" s="38"/>
      <c r="CN183" s="38"/>
      <c r="CO183" s="38"/>
    </row>
    <row r="184" spans="1:93" x14ac:dyDescent="0.35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38"/>
      <c r="AW184" s="38"/>
      <c r="AX184" s="38"/>
      <c r="AY184" s="38"/>
      <c r="AZ184" s="38"/>
      <c r="BA184" s="38"/>
      <c r="BB184" s="38"/>
      <c r="BC184" s="38"/>
      <c r="BD184" s="38"/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  <c r="BV184" s="38"/>
      <c r="BW184" s="38"/>
      <c r="BX184" s="38"/>
      <c r="BY184" s="38"/>
      <c r="BZ184" s="38"/>
      <c r="CA184" s="38"/>
      <c r="CB184" s="38"/>
      <c r="CC184" s="38"/>
      <c r="CD184" s="38"/>
      <c r="CE184" s="38"/>
      <c r="CF184" s="38"/>
      <c r="CG184" s="38"/>
      <c r="CH184" s="38"/>
      <c r="CI184" s="38"/>
      <c r="CJ184" s="38"/>
      <c r="CK184" s="38"/>
      <c r="CL184" s="38"/>
      <c r="CM184" s="38"/>
      <c r="CN184" s="38"/>
      <c r="CO184" s="38"/>
    </row>
    <row r="185" spans="1:93" x14ac:dyDescent="0.3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  <c r="AU185" s="38"/>
      <c r="AV185" s="38"/>
      <c r="AW185" s="38"/>
      <c r="AX185" s="38"/>
      <c r="AY185" s="38"/>
      <c r="AZ185" s="38"/>
      <c r="BA185" s="38"/>
      <c r="BB185" s="38"/>
      <c r="BC185" s="38"/>
      <c r="BD185" s="38"/>
      <c r="BE185" s="38"/>
      <c r="BF185" s="38"/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  <c r="BR185" s="38"/>
      <c r="BS185" s="38"/>
      <c r="BT185" s="38"/>
      <c r="BU185" s="38"/>
      <c r="BV185" s="38"/>
      <c r="BW185" s="38"/>
      <c r="BX185" s="38"/>
      <c r="BY185" s="38"/>
      <c r="BZ185" s="38"/>
      <c r="CA185" s="38"/>
      <c r="CB185" s="38"/>
      <c r="CC185" s="38"/>
      <c r="CD185" s="38"/>
      <c r="CE185" s="38"/>
      <c r="CF185" s="38"/>
      <c r="CG185" s="38"/>
      <c r="CH185" s="38"/>
      <c r="CI185" s="38"/>
      <c r="CJ185" s="38"/>
      <c r="CK185" s="38"/>
      <c r="CL185" s="38"/>
      <c r="CM185" s="38"/>
      <c r="CN185" s="38"/>
      <c r="CO185" s="38"/>
    </row>
    <row r="186" spans="1:93" x14ac:dyDescent="0.35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  <c r="AU186" s="38"/>
      <c r="AV186" s="38"/>
      <c r="AW186" s="38"/>
      <c r="AX186" s="38"/>
      <c r="AY186" s="38"/>
      <c r="AZ186" s="38"/>
      <c r="BA186" s="38"/>
      <c r="BB186" s="38"/>
      <c r="BC186" s="38"/>
      <c r="BD186" s="38"/>
      <c r="BE186" s="38"/>
      <c r="BF186" s="38"/>
      <c r="BG186" s="38"/>
      <c r="BH186" s="38"/>
      <c r="BI186" s="38"/>
      <c r="BJ186" s="38"/>
      <c r="BK186" s="38"/>
      <c r="BL186" s="38"/>
      <c r="BM186" s="38"/>
      <c r="BN186" s="38"/>
      <c r="BO186" s="38"/>
      <c r="BP186" s="38"/>
      <c r="BQ186" s="38"/>
      <c r="BR186" s="38"/>
      <c r="BS186" s="38"/>
      <c r="BT186" s="38"/>
      <c r="BU186" s="38"/>
      <c r="BV186" s="38"/>
      <c r="BW186" s="38"/>
      <c r="BX186" s="38"/>
      <c r="BY186" s="38"/>
      <c r="BZ186" s="38"/>
      <c r="CA186" s="38"/>
      <c r="CB186" s="38"/>
      <c r="CC186" s="38"/>
      <c r="CD186" s="38"/>
      <c r="CE186" s="38"/>
      <c r="CF186" s="38"/>
      <c r="CG186" s="38"/>
      <c r="CH186" s="38"/>
      <c r="CI186" s="38"/>
      <c r="CJ186" s="38"/>
      <c r="CK186" s="38"/>
      <c r="CL186" s="38"/>
      <c r="CM186" s="38"/>
      <c r="CN186" s="38"/>
      <c r="CO186" s="38"/>
    </row>
    <row r="187" spans="1:93" x14ac:dyDescent="0.35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  <c r="AU187" s="38"/>
      <c r="AV187" s="38"/>
      <c r="AW187" s="38"/>
      <c r="AX187" s="38"/>
      <c r="AY187" s="38"/>
      <c r="AZ187" s="38"/>
      <c r="BA187" s="38"/>
      <c r="BB187" s="38"/>
      <c r="BC187" s="38"/>
      <c r="BD187" s="38"/>
      <c r="BE187" s="38"/>
      <c r="BF187" s="38"/>
      <c r="BG187" s="38"/>
      <c r="BH187" s="38"/>
      <c r="BI187" s="38"/>
      <c r="BJ187" s="38"/>
      <c r="BK187" s="38"/>
      <c r="BL187" s="38"/>
      <c r="BM187" s="38"/>
      <c r="BN187" s="38"/>
      <c r="BO187" s="38"/>
      <c r="BP187" s="38"/>
      <c r="BQ187" s="38"/>
      <c r="BR187" s="38"/>
      <c r="BS187" s="38"/>
      <c r="BT187" s="38"/>
      <c r="BU187" s="38"/>
      <c r="BV187" s="38"/>
      <c r="BW187" s="38"/>
      <c r="BX187" s="38"/>
      <c r="BY187" s="38"/>
      <c r="BZ187" s="38"/>
      <c r="CA187" s="38"/>
      <c r="CB187" s="38"/>
      <c r="CC187" s="38"/>
      <c r="CD187" s="38"/>
      <c r="CE187" s="38"/>
      <c r="CF187" s="38"/>
      <c r="CG187" s="38"/>
      <c r="CH187" s="38"/>
      <c r="CI187" s="38"/>
      <c r="CJ187" s="38"/>
      <c r="CK187" s="38"/>
      <c r="CL187" s="38"/>
      <c r="CM187" s="38"/>
      <c r="CN187" s="38"/>
      <c r="CO187" s="38"/>
    </row>
    <row r="188" spans="1:93" x14ac:dyDescent="0.35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  <c r="AU188" s="38"/>
      <c r="AV188" s="38"/>
      <c r="AW188" s="38"/>
      <c r="AX188" s="38"/>
      <c r="AY188" s="38"/>
      <c r="AZ188" s="38"/>
      <c r="BA188" s="38"/>
      <c r="BB188" s="38"/>
      <c r="BC188" s="38"/>
      <c r="BD188" s="38"/>
      <c r="BE188" s="38"/>
      <c r="BF188" s="38"/>
      <c r="BG188" s="38"/>
      <c r="BH188" s="38"/>
      <c r="BI188" s="38"/>
      <c r="BJ188" s="38"/>
      <c r="BK188" s="38"/>
      <c r="BL188" s="38"/>
      <c r="BM188" s="38"/>
      <c r="BN188" s="38"/>
      <c r="BO188" s="38"/>
      <c r="BP188" s="38"/>
      <c r="BQ188" s="38"/>
      <c r="BR188" s="38"/>
      <c r="BS188" s="38"/>
      <c r="BT188" s="38"/>
      <c r="BU188" s="38"/>
      <c r="BV188" s="38"/>
      <c r="BW188" s="38"/>
      <c r="BX188" s="38"/>
      <c r="BY188" s="38"/>
      <c r="BZ188" s="38"/>
      <c r="CA188" s="38"/>
      <c r="CB188" s="38"/>
      <c r="CC188" s="38"/>
      <c r="CD188" s="38"/>
      <c r="CE188" s="38"/>
      <c r="CF188" s="38"/>
      <c r="CG188" s="38"/>
      <c r="CH188" s="38"/>
      <c r="CI188" s="38"/>
      <c r="CJ188" s="38"/>
      <c r="CK188" s="38"/>
      <c r="CL188" s="38"/>
      <c r="CM188" s="38"/>
      <c r="CN188" s="38"/>
      <c r="CO188" s="38"/>
    </row>
    <row r="189" spans="1:93" x14ac:dyDescent="0.35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  <c r="AU189" s="38"/>
      <c r="AV189" s="38"/>
      <c r="AW189" s="38"/>
      <c r="AX189" s="38"/>
      <c r="AY189" s="38"/>
      <c r="AZ189" s="38"/>
      <c r="BA189" s="38"/>
      <c r="BB189" s="38"/>
      <c r="BC189" s="38"/>
      <c r="BD189" s="38"/>
      <c r="BE189" s="38"/>
      <c r="BF189" s="38"/>
      <c r="BG189" s="38"/>
      <c r="BH189" s="38"/>
      <c r="BI189" s="38"/>
      <c r="BJ189" s="38"/>
      <c r="BK189" s="38"/>
      <c r="BL189" s="38"/>
      <c r="BM189" s="38"/>
      <c r="BN189" s="38"/>
      <c r="BO189" s="38"/>
      <c r="BP189" s="38"/>
      <c r="BQ189" s="38"/>
      <c r="BR189" s="38"/>
      <c r="BS189" s="38"/>
      <c r="BT189" s="38"/>
      <c r="BU189" s="38"/>
      <c r="BV189" s="38"/>
      <c r="BW189" s="38"/>
      <c r="BX189" s="38"/>
      <c r="BY189" s="38"/>
      <c r="BZ189" s="38"/>
      <c r="CA189" s="38"/>
      <c r="CB189" s="38"/>
      <c r="CC189" s="38"/>
      <c r="CD189" s="38"/>
      <c r="CE189" s="38"/>
      <c r="CF189" s="38"/>
      <c r="CG189" s="38"/>
      <c r="CH189" s="38"/>
      <c r="CI189" s="38"/>
      <c r="CJ189" s="38"/>
      <c r="CK189" s="38"/>
      <c r="CL189" s="38"/>
      <c r="CM189" s="38"/>
      <c r="CN189" s="38"/>
      <c r="CO189" s="38"/>
    </row>
    <row r="190" spans="1:93" x14ac:dyDescent="0.35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  <c r="AU190" s="38"/>
      <c r="AV190" s="38"/>
      <c r="AW190" s="38"/>
      <c r="AX190" s="38"/>
      <c r="AY190" s="38"/>
      <c r="AZ190" s="38"/>
      <c r="BA190" s="38"/>
      <c r="BB190" s="38"/>
      <c r="BC190" s="38"/>
      <c r="BD190" s="38"/>
      <c r="BE190" s="38"/>
      <c r="BF190" s="38"/>
      <c r="BG190" s="38"/>
      <c r="BH190" s="38"/>
      <c r="BI190" s="38"/>
      <c r="BJ190" s="38"/>
      <c r="BK190" s="38"/>
      <c r="BL190" s="38"/>
      <c r="BM190" s="38"/>
      <c r="BN190" s="38"/>
      <c r="BO190" s="38"/>
      <c r="BP190" s="38"/>
      <c r="BQ190" s="38"/>
      <c r="BR190" s="38"/>
      <c r="BS190" s="38"/>
      <c r="BT190" s="38"/>
      <c r="BU190" s="38"/>
      <c r="BV190" s="38"/>
      <c r="BW190" s="38"/>
      <c r="BX190" s="38"/>
      <c r="BY190" s="38"/>
      <c r="BZ190" s="38"/>
      <c r="CA190" s="38"/>
      <c r="CB190" s="38"/>
      <c r="CC190" s="38"/>
      <c r="CD190" s="38"/>
      <c r="CE190" s="38"/>
      <c r="CF190" s="38"/>
      <c r="CG190" s="38"/>
      <c r="CH190" s="38"/>
      <c r="CI190" s="38"/>
      <c r="CJ190" s="38"/>
      <c r="CK190" s="38"/>
      <c r="CL190" s="38"/>
      <c r="CM190" s="38"/>
      <c r="CN190" s="38"/>
      <c r="CO190" s="38"/>
    </row>
    <row r="191" spans="1:93" x14ac:dyDescent="0.35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38"/>
      <c r="AW191" s="38"/>
      <c r="AX191" s="38"/>
      <c r="AY191" s="38"/>
      <c r="AZ191" s="38"/>
      <c r="BA191" s="38"/>
      <c r="BB191" s="38"/>
      <c r="BC191" s="38"/>
      <c r="BD191" s="38"/>
      <c r="BE191" s="38"/>
      <c r="BF191" s="38"/>
      <c r="BG191" s="38"/>
      <c r="BH191" s="38"/>
      <c r="BI191" s="38"/>
      <c r="BJ191" s="38"/>
      <c r="BK191" s="38"/>
      <c r="BL191" s="38"/>
      <c r="BM191" s="38"/>
      <c r="BN191" s="38"/>
      <c r="BO191" s="38"/>
      <c r="BP191" s="38"/>
      <c r="BQ191" s="38"/>
      <c r="BR191" s="38"/>
      <c r="BS191" s="38"/>
      <c r="BT191" s="38"/>
      <c r="BU191" s="38"/>
      <c r="BV191" s="38"/>
      <c r="BW191" s="38"/>
      <c r="BX191" s="38"/>
      <c r="BY191" s="38"/>
      <c r="BZ191" s="38"/>
      <c r="CA191" s="38"/>
      <c r="CB191" s="38"/>
      <c r="CC191" s="38"/>
      <c r="CD191" s="38"/>
      <c r="CE191" s="38"/>
      <c r="CF191" s="38"/>
      <c r="CG191" s="38"/>
      <c r="CH191" s="38"/>
      <c r="CI191" s="38"/>
      <c r="CJ191" s="38"/>
      <c r="CK191" s="38"/>
      <c r="CL191" s="38"/>
      <c r="CM191" s="38"/>
      <c r="CN191" s="38"/>
      <c r="CO191" s="38"/>
    </row>
    <row r="192" spans="1:93" x14ac:dyDescent="0.35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  <c r="AU192" s="38"/>
      <c r="AV192" s="38"/>
      <c r="AW192" s="38"/>
      <c r="AX192" s="38"/>
      <c r="AY192" s="38"/>
      <c r="AZ192" s="38"/>
      <c r="BA192" s="38"/>
      <c r="BB192" s="38"/>
      <c r="BC192" s="38"/>
      <c r="BD192" s="38"/>
      <c r="BE192" s="38"/>
      <c r="BF192" s="38"/>
      <c r="BG192" s="38"/>
      <c r="BH192" s="38"/>
      <c r="BI192" s="38"/>
      <c r="BJ192" s="38"/>
      <c r="BK192" s="38"/>
      <c r="BL192" s="38"/>
      <c r="BM192" s="38"/>
      <c r="BN192" s="38"/>
      <c r="BO192" s="38"/>
      <c r="BP192" s="38"/>
      <c r="BQ192" s="38"/>
      <c r="BR192" s="38"/>
      <c r="BS192" s="38"/>
      <c r="BT192" s="38"/>
      <c r="BU192" s="38"/>
      <c r="BV192" s="38"/>
      <c r="BW192" s="38"/>
      <c r="BX192" s="38"/>
      <c r="BY192" s="38"/>
      <c r="BZ192" s="38"/>
      <c r="CA192" s="38"/>
      <c r="CB192" s="38"/>
      <c r="CC192" s="38"/>
      <c r="CD192" s="38"/>
      <c r="CE192" s="38"/>
      <c r="CF192" s="38"/>
      <c r="CG192" s="38"/>
      <c r="CH192" s="38"/>
      <c r="CI192" s="38"/>
      <c r="CJ192" s="38"/>
      <c r="CK192" s="38"/>
      <c r="CL192" s="38"/>
      <c r="CM192" s="38"/>
      <c r="CN192" s="38"/>
      <c r="CO192" s="38"/>
    </row>
    <row r="193" spans="1:93" x14ac:dyDescent="0.35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  <c r="AU193" s="38"/>
      <c r="AV193" s="38"/>
      <c r="AW193" s="38"/>
      <c r="AX193" s="38"/>
      <c r="AY193" s="38"/>
      <c r="AZ193" s="38"/>
      <c r="BA193" s="38"/>
      <c r="BB193" s="38"/>
      <c r="BC193" s="38"/>
      <c r="BD193" s="38"/>
      <c r="BE193" s="38"/>
      <c r="BF193" s="38"/>
      <c r="BG193" s="38"/>
      <c r="BH193" s="38"/>
      <c r="BI193" s="38"/>
      <c r="BJ193" s="38"/>
      <c r="BK193" s="38"/>
      <c r="BL193" s="38"/>
      <c r="BM193" s="38"/>
      <c r="BN193" s="38"/>
      <c r="BO193" s="38"/>
      <c r="BP193" s="38"/>
      <c r="BQ193" s="38"/>
      <c r="BR193" s="38"/>
      <c r="BS193" s="38"/>
      <c r="BT193" s="38"/>
      <c r="BU193" s="38"/>
      <c r="BV193" s="38"/>
      <c r="BW193" s="38"/>
      <c r="BX193" s="38"/>
      <c r="BY193" s="38"/>
      <c r="BZ193" s="38"/>
      <c r="CA193" s="38"/>
      <c r="CB193" s="38"/>
      <c r="CC193" s="38"/>
      <c r="CD193" s="38"/>
      <c r="CE193" s="38"/>
      <c r="CF193" s="38"/>
      <c r="CG193" s="38"/>
      <c r="CH193" s="38"/>
      <c r="CI193" s="38"/>
      <c r="CJ193" s="38"/>
      <c r="CK193" s="38"/>
      <c r="CL193" s="38"/>
      <c r="CM193" s="38"/>
      <c r="CN193" s="38"/>
      <c r="CO193" s="38"/>
    </row>
    <row r="194" spans="1:93" x14ac:dyDescent="0.35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  <c r="AU194" s="38"/>
      <c r="AV194" s="38"/>
      <c r="AW194" s="38"/>
      <c r="AX194" s="38"/>
      <c r="AY194" s="38"/>
      <c r="AZ194" s="38"/>
      <c r="BA194" s="38"/>
      <c r="BB194" s="38"/>
      <c r="BC194" s="38"/>
      <c r="BD194" s="38"/>
      <c r="BE194" s="38"/>
      <c r="BF194" s="38"/>
      <c r="BG194" s="38"/>
      <c r="BH194" s="38"/>
      <c r="BI194" s="38"/>
      <c r="BJ194" s="38"/>
      <c r="BK194" s="38"/>
      <c r="BL194" s="38"/>
      <c r="BM194" s="38"/>
      <c r="BN194" s="38"/>
      <c r="BO194" s="38"/>
      <c r="BP194" s="38"/>
      <c r="BQ194" s="38"/>
      <c r="BR194" s="38"/>
      <c r="BS194" s="38"/>
      <c r="BT194" s="38"/>
      <c r="BU194" s="38"/>
      <c r="BV194" s="38"/>
      <c r="BW194" s="38"/>
      <c r="BX194" s="38"/>
      <c r="BY194" s="38"/>
      <c r="BZ194" s="38"/>
      <c r="CA194" s="38"/>
      <c r="CB194" s="38"/>
      <c r="CC194" s="38"/>
      <c r="CD194" s="38"/>
      <c r="CE194" s="38"/>
      <c r="CF194" s="38"/>
      <c r="CG194" s="38"/>
      <c r="CH194" s="38"/>
      <c r="CI194" s="38"/>
      <c r="CJ194" s="38"/>
      <c r="CK194" s="38"/>
      <c r="CL194" s="38"/>
      <c r="CM194" s="38"/>
      <c r="CN194" s="38"/>
      <c r="CO194" s="38"/>
    </row>
    <row r="195" spans="1:93" x14ac:dyDescent="0.3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  <c r="AU195" s="38"/>
      <c r="AV195" s="38"/>
      <c r="AW195" s="38"/>
      <c r="AX195" s="38"/>
      <c r="AY195" s="38"/>
      <c r="AZ195" s="38"/>
      <c r="BA195" s="38"/>
      <c r="BB195" s="38"/>
      <c r="BC195" s="38"/>
      <c r="BD195" s="38"/>
      <c r="BE195" s="38"/>
      <c r="BF195" s="38"/>
      <c r="BG195" s="38"/>
      <c r="BH195" s="38"/>
      <c r="BI195" s="38"/>
      <c r="BJ195" s="38"/>
      <c r="BK195" s="38"/>
      <c r="BL195" s="38"/>
      <c r="BM195" s="38"/>
      <c r="BN195" s="38"/>
      <c r="BO195" s="38"/>
      <c r="BP195" s="38"/>
      <c r="BQ195" s="38"/>
      <c r="BR195" s="38"/>
      <c r="BS195" s="38"/>
      <c r="BT195" s="38"/>
      <c r="BU195" s="38"/>
      <c r="BV195" s="38"/>
      <c r="BW195" s="38"/>
      <c r="BX195" s="38"/>
      <c r="BY195" s="38"/>
      <c r="BZ195" s="38"/>
      <c r="CA195" s="38"/>
      <c r="CB195" s="38"/>
      <c r="CC195" s="38"/>
      <c r="CD195" s="38"/>
      <c r="CE195" s="38"/>
      <c r="CF195" s="38"/>
      <c r="CG195" s="38"/>
      <c r="CH195" s="38"/>
      <c r="CI195" s="38"/>
      <c r="CJ195" s="38"/>
      <c r="CK195" s="38"/>
      <c r="CL195" s="38"/>
      <c r="CM195" s="38"/>
      <c r="CN195" s="38"/>
      <c r="CO195" s="38"/>
    </row>
    <row r="196" spans="1:93" x14ac:dyDescent="0.35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  <c r="AU196" s="38"/>
      <c r="AV196" s="38"/>
      <c r="AW196" s="38"/>
      <c r="AX196" s="38"/>
      <c r="AY196" s="38"/>
      <c r="AZ196" s="38"/>
      <c r="BA196" s="38"/>
      <c r="BB196" s="38"/>
      <c r="BC196" s="38"/>
      <c r="BD196" s="38"/>
      <c r="BE196" s="38"/>
      <c r="BF196" s="38"/>
      <c r="BG196" s="38"/>
      <c r="BH196" s="38"/>
      <c r="BI196" s="38"/>
      <c r="BJ196" s="38"/>
      <c r="BK196" s="38"/>
      <c r="BL196" s="38"/>
      <c r="BM196" s="38"/>
      <c r="BN196" s="38"/>
      <c r="BO196" s="38"/>
      <c r="BP196" s="38"/>
      <c r="BQ196" s="38"/>
      <c r="BR196" s="38"/>
      <c r="BS196" s="38"/>
      <c r="BT196" s="38"/>
      <c r="BU196" s="38"/>
      <c r="BV196" s="38"/>
      <c r="BW196" s="38"/>
      <c r="BX196" s="38"/>
      <c r="BY196" s="38"/>
      <c r="BZ196" s="38"/>
      <c r="CA196" s="38"/>
      <c r="CB196" s="38"/>
      <c r="CC196" s="38"/>
      <c r="CD196" s="38"/>
      <c r="CE196" s="38"/>
      <c r="CF196" s="38"/>
      <c r="CG196" s="38"/>
      <c r="CH196" s="38"/>
      <c r="CI196" s="38"/>
      <c r="CJ196" s="38"/>
      <c r="CK196" s="38"/>
      <c r="CL196" s="38"/>
      <c r="CM196" s="38"/>
      <c r="CN196" s="38"/>
      <c r="CO196" s="38"/>
    </row>
    <row r="197" spans="1:93" x14ac:dyDescent="0.35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  <c r="AU197" s="38"/>
      <c r="AV197" s="38"/>
      <c r="AW197" s="38"/>
      <c r="AX197" s="38"/>
      <c r="AY197" s="38"/>
      <c r="AZ197" s="38"/>
      <c r="BA197" s="38"/>
      <c r="BB197" s="38"/>
      <c r="BC197" s="38"/>
      <c r="BD197" s="38"/>
      <c r="BE197" s="38"/>
      <c r="BF197" s="38"/>
      <c r="BG197" s="38"/>
      <c r="BH197" s="38"/>
      <c r="BI197" s="38"/>
      <c r="BJ197" s="38"/>
      <c r="BK197" s="38"/>
      <c r="BL197" s="38"/>
      <c r="BM197" s="38"/>
      <c r="BN197" s="38"/>
      <c r="BO197" s="38"/>
      <c r="BP197" s="38"/>
      <c r="BQ197" s="38"/>
      <c r="BR197" s="38"/>
      <c r="BS197" s="38"/>
      <c r="BT197" s="38"/>
      <c r="BU197" s="38"/>
      <c r="BV197" s="38"/>
      <c r="BW197" s="38"/>
      <c r="BX197" s="38"/>
      <c r="BY197" s="38"/>
      <c r="BZ197" s="38"/>
      <c r="CA197" s="38"/>
      <c r="CB197" s="38"/>
      <c r="CC197" s="38"/>
      <c r="CD197" s="38"/>
      <c r="CE197" s="38"/>
      <c r="CF197" s="38"/>
      <c r="CG197" s="38"/>
      <c r="CH197" s="38"/>
      <c r="CI197" s="38"/>
      <c r="CJ197" s="38"/>
      <c r="CK197" s="38"/>
      <c r="CL197" s="38"/>
      <c r="CM197" s="38"/>
      <c r="CN197" s="38"/>
      <c r="CO197" s="38"/>
    </row>
    <row r="198" spans="1:93" x14ac:dyDescent="0.35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  <c r="AU198" s="38"/>
      <c r="AV198" s="38"/>
      <c r="AW198" s="38"/>
      <c r="AX198" s="38"/>
      <c r="AY198" s="38"/>
      <c r="AZ198" s="38"/>
      <c r="BA198" s="38"/>
      <c r="BB198" s="38"/>
      <c r="BC198" s="38"/>
      <c r="BD198" s="38"/>
      <c r="BE198" s="38"/>
      <c r="BF198" s="38"/>
      <c r="BG198" s="38"/>
      <c r="BH198" s="38"/>
      <c r="BI198" s="38"/>
      <c r="BJ198" s="38"/>
      <c r="BK198" s="38"/>
      <c r="BL198" s="38"/>
      <c r="BM198" s="38"/>
      <c r="BN198" s="38"/>
      <c r="BO198" s="38"/>
      <c r="BP198" s="38"/>
      <c r="BQ198" s="38"/>
      <c r="BR198" s="38"/>
      <c r="BS198" s="38"/>
      <c r="BT198" s="38"/>
      <c r="BU198" s="38"/>
      <c r="BV198" s="38"/>
      <c r="BW198" s="38"/>
      <c r="BX198" s="38"/>
      <c r="BY198" s="38"/>
      <c r="BZ198" s="38"/>
      <c r="CA198" s="38"/>
      <c r="CB198" s="38"/>
      <c r="CC198" s="38"/>
      <c r="CD198" s="38"/>
      <c r="CE198" s="38"/>
      <c r="CF198" s="38"/>
      <c r="CG198" s="38"/>
      <c r="CH198" s="38"/>
      <c r="CI198" s="38"/>
      <c r="CJ198" s="38"/>
      <c r="CK198" s="38"/>
      <c r="CL198" s="38"/>
      <c r="CM198" s="38"/>
      <c r="CN198" s="38"/>
      <c r="CO198" s="38"/>
    </row>
    <row r="199" spans="1:93" x14ac:dyDescent="0.35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  <c r="AT199" s="38"/>
      <c r="AU199" s="38"/>
      <c r="AV199" s="38"/>
      <c r="AW199" s="38"/>
      <c r="AX199" s="38"/>
      <c r="AY199" s="38"/>
      <c r="AZ199" s="38"/>
      <c r="BA199" s="38"/>
      <c r="BB199" s="38"/>
      <c r="BC199" s="38"/>
      <c r="BD199" s="38"/>
      <c r="BE199" s="38"/>
      <c r="BF199" s="38"/>
      <c r="BG199" s="38"/>
      <c r="BH199" s="38"/>
      <c r="BI199" s="38"/>
      <c r="BJ199" s="38"/>
      <c r="BK199" s="38"/>
      <c r="BL199" s="38"/>
      <c r="BM199" s="38"/>
      <c r="BN199" s="38"/>
      <c r="BO199" s="38"/>
      <c r="BP199" s="38"/>
      <c r="BQ199" s="38"/>
      <c r="BR199" s="38"/>
      <c r="BS199" s="38"/>
      <c r="BT199" s="38"/>
      <c r="BU199" s="38"/>
      <c r="BV199" s="38"/>
      <c r="BW199" s="38"/>
      <c r="BX199" s="38"/>
      <c r="BY199" s="38"/>
      <c r="BZ199" s="38"/>
      <c r="CA199" s="38"/>
      <c r="CB199" s="38"/>
      <c r="CC199" s="38"/>
      <c r="CD199" s="38"/>
      <c r="CE199" s="38"/>
      <c r="CF199" s="38"/>
      <c r="CG199" s="38"/>
      <c r="CH199" s="38"/>
      <c r="CI199" s="38"/>
      <c r="CJ199" s="38"/>
      <c r="CK199" s="38"/>
      <c r="CL199" s="38"/>
      <c r="CM199" s="38"/>
      <c r="CN199" s="38"/>
      <c r="CO199" s="38"/>
    </row>
    <row r="200" spans="1:93" x14ac:dyDescent="0.35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  <c r="AT200" s="38"/>
      <c r="AU200" s="38"/>
      <c r="AV200" s="38"/>
      <c r="AW200" s="38"/>
      <c r="AX200" s="38"/>
      <c r="AY200" s="38"/>
      <c r="AZ200" s="38"/>
      <c r="BA200" s="38"/>
      <c r="BB200" s="38"/>
      <c r="BC200" s="38"/>
      <c r="BD200" s="38"/>
      <c r="BE200" s="38"/>
      <c r="BF200" s="38"/>
      <c r="BG200" s="38"/>
      <c r="BH200" s="38"/>
      <c r="BI200" s="38"/>
      <c r="BJ200" s="38"/>
      <c r="BK200" s="38"/>
      <c r="BL200" s="38"/>
      <c r="BM200" s="38"/>
      <c r="BN200" s="38"/>
      <c r="BO200" s="38"/>
      <c r="BP200" s="38"/>
      <c r="BQ200" s="38"/>
      <c r="BR200" s="38"/>
      <c r="BS200" s="38"/>
      <c r="BT200" s="38"/>
      <c r="BU200" s="38"/>
      <c r="BV200" s="38"/>
      <c r="BW200" s="38"/>
      <c r="BX200" s="38"/>
      <c r="BY200" s="38"/>
      <c r="BZ200" s="38"/>
      <c r="CA200" s="38"/>
      <c r="CB200" s="38"/>
      <c r="CC200" s="38"/>
      <c r="CD200" s="38"/>
      <c r="CE200" s="38"/>
      <c r="CF200" s="38"/>
      <c r="CG200" s="38"/>
      <c r="CH200" s="38"/>
      <c r="CI200" s="38"/>
      <c r="CJ200" s="38"/>
      <c r="CK200" s="38"/>
      <c r="CL200" s="38"/>
      <c r="CM200" s="38"/>
      <c r="CN200" s="38"/>
      <c r="CO200" s="38"/>
    </row>
    <row r="201" spans="1:93" x14ac:dyDescent="0.35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  <c r="AU201" s="38"/>
      <c r="AV201" s="38"/>
      <c r="AW201" s="38"/>
      <c r="AX201" s="38"/>
      <c r="AY201" s="38"/>
      <c r="AZ201" s="38"/>
      <c r="BA201" s="38"/>
      <c r="BB201" s="38"/>
      <c r="BC201" s="38"/>
      <c r="BD201" s="38"/>
      <c r="BE201" s="38"/>
      <c r="BF201" s="38"/>
      <c r="BG201" s="38"/>
      <c r="BH201" s="38"/>
      <c r="BI201" s="38"/>
      <c r="BJ201" s="38"/>
      <c r="BK201" s="38"/>
      <c r="BL201" s="38"/>
      <c r="BM201" s="38"/>
      <c r="BN201" s="38"/>
      <c r="BO201" s="38"/>
      <c r="BP201" s="38"/>
      <c r="BQ201" s="38"/>
      <c r="BR201" s="38"/>
      <c r="BS201" s="38"/>
      <c r="BT201" s="38"/>
      <c r="BU201" s="38"/>
      <c r="BV201" s="38"/>
      <c r="BW201" s="38"/>
      <c r="BX201" s="38"/>
      <c r="BY201" s="38"/>
      <c r="BZ201" s="38"/>
      <c r="CA201" s="38"/>
      <c r="CB201" s="38"/>
      <c r="CC201" s="38"/>
      <c r="CD201" s="38"/>
      <c r="CE201" s="38"/>
      <c r="CF201" s="38"/>
      <c r="CG201" s="38"/>
      <c r="CH201" s="38"/>
      <c r="CI201" s="38"/>
      <c r="CJ201" s="38"/>
      <c r="CK201" s="38"/>
      <c r="CL201" s="38"/>
      <c r="CM201" s="38"/>
      <c r="CN201" s="38"/>
      <c r="CO201" s="38"/>
    </row>
    <row r="202" spans="1:93" x14ac:dyDescent="0.35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  <c r="AU202" s="38"/>
      <c r="AV202" s="38"/>
      <c r="AW202" s="38"/>
      <c r="AX202" s="38"/>
      <c r="AY202" s="38"/>
      <c r="AZ202" s="38"/>
      <c r="BA202" s="38"/>
      <c r="BB202" s="38"/>
      <c r="BC202" s="38"/>
      <c r="BD202" s="38"/>
      <c r="BE202" s="38"/>
      <c r="BF202" s="38"/>
      <c r="BG202" s="38"/>
      <c r="BH202" s="38"/>
      <c r="BI202" s="38"/>
      <c r="BJ202" s="38"/>
      <c r="BK202" s="38"/>
      <c r="BL202" s="38"/>
      <c r="BM202" s="38"/>
      <c r="BN202" s="38"/>
      <c r="BO202" s="38"/>
      <c r="BP202" s="38"/>
      <c r="BQ202" s="38"/>
      <c r="BR202" s="38"/>
      <c r="BS202" s="38"/>
      <c r="BT202" s="38"/>
      <c r="BU202" s="38"/>
      <c r="BV202" s="38"/>
      <c r="BW202" s="38"/>
      <c r="BX202" s="38"/>
      <c r="BY202" s="38"/>
      <c r="BZ202" s="38"/>
      <c r="CA202" s="38"/>
      <c r="CB202" s="38"/>
      <c r="CC202" s="38"/>
      <c r="CD202" s="38"/>
      <c r="CE202" s="38"/>
      <c r="CF202" s="38"/>
      <c r="CG202" s="38"/>
      <c r="CH202" s="38"/>
      <c r="CI202" s="38"/>
      <c r="CJ202" s="38"/>
      <c r="CK202" s="38"/>
      <c r="CL202" s="38"/>
      <c r="CM202" s="38"/>
      <c r="CN202" s="38"/>
      <c r="CO202" s="38"/>
    </row>
    <row r="203" spans="1:93" x14ac:dyDescent="0.35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38"/>
      <c r="AW203" s="38"/>
      <c r="AX203" s="38"/>
      <c r="AY203" s="38"/>
      <c r="AZ203" s="38"/>
      <c r="BA203" s="38"/>
      <c r="BB203" s="38"/>
      <c r="BC203" s="38"/>
      <c r="BD203" s="38"/>
      <c r="BE203" s="38"/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  <c r="BV203" s="38"/>
      <c r="BW203" s="38"/>
      <c r="BX203" s="38"/>
      <c r="BY203" s="38"/>
      <c r="BZ203" s="38"/>
      <c r="CA203" s="38"/>
      <c r="CB203" s="38"/>
      <c r="CC203" s="38"/>
      <c r="CD203" s="38"/>
      <c r="CE203" s="38"/>
      <c r="CF203" s="38"/>
      <c r="CG203" s="38"/>
      <c r="CH203" s="38"/>
      <c r="CI203" s="38"/>
      <c r="CJ203" s="38"/>
      <c r="CK203" s="38"/>
      <c r="CL203" s="38"/>
      <c r="CM203" s="38"/>
      <c r="CN203" s="38"/>
      <c r="CO203" s="38"/>
    </row>
    <row r="204" spans="1:93" x14ac:dyDescent="0.35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8"/>
      <c r="AO204" s="38"/>
      <c r="AP204" s="38"/>
      <c r="AQ204" s="38"/>
      <c r="AR204" s="38"/>
      <c r="AS204" s="38"/>
      <c r="AT204" s="38"/>
      <c r="AU204" s="38"/>
      <c r="AV204" s="38"/>
      <c r="AW204" s="38"/>
      <c r="AX204" s="38"/>
      <c r="AY204" s="38"/>
      <c r="AZ204" s="38"/>
      <c r="BA204" s="38"/>
      <c r="BB204" s="38"/>
      <c r="BC204" s="38"/>
      <c r="BD204" s="38"/>
      <c r="BE204" s="38"/>
      <c r="BF204" s="38"/>
      <c r="BG204" s="38"/>
      <c r="BH204" s="38"/>
      <c r="BI204" s="38"/>
      <c r="BJ204" s="38"/>
      <c r="BK204" s="38"/>
      <c r="BL204" s="38"/>
      <c r="BM204" s="38"/>
      <c r="BN204" s="38"/>
      <c r="BO204" s="38"/>
      <c r="BP204" s="38"/>
      <c r="BQ204" s="38"/>
      <c r="BR204" s="38"/>
      <c r="BS204" s="38"/>
      <c r="BT204" s="38"/>
      <c r="BU204" s="38"/>
      <c r="BV204" s="38"/>
      <c r="BW204" s="38"/>
      <c r="BX204" s="38"/>
      <c r="BY204" s="38"/>
      <c r="BZ204" s="38"/>
      <c r="CA204" s="38"/>
      <c r="CB204" s="38"/>
      <c r="CC204" s="38"/>
      <c r="CD204" s="38"/>
      <c r="CE204" s="38"/>
      <c r="CF204" s="38"/>
      <c r="CG204" s="38"/>
      <c r="CH204" s="38"/>
      <c r="CI204" s="38"/>
      <c r="CJ204" s="38"/>
      <c r="CK204" s="38"/>
      <c r="CL204" s="38"/>
      <c r="CM204" s="38"/>
      <c r="CN204" s="38"/>
      <c r="CO204" s="38"/>
    </row>
    <row r="205" spans="1:93" x14ac:dyDescent="0.3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38"/>
      <c r="AO205" s="38"/>
      <c r="AP205" s="38"/>
      <c r="AQ205" s="38"/>
      <c r="AR205" s="38"/>
      <c r="AS205" s="38"/>
      <c r="AT205" s="38"/>
      <c r="AU205" s="38"/>
      <c r="AV205" s="38"/>
      <c r="AW205" s="38"/>
      <c r="AX205" s="38"/>
      <c r="AY205" s="38"/>
      <c r="AZ205" s="38"/>
      <c r="BA205" s="38"/>
      <c r="BB205" s="38"/>
      <c r="BC205" s="38"/>
      <c r="BD205" s="38"/>
      <c r="BE205" s="38"/>
      <c r="BF205" s="38"/>
      <c r="BG205" s="38"/>
      <c r="BH205" s="38"/>
      <c r="BI205" s="38"/>
      <c r="BJ205" s="38"/>
      <c r="BK205" s="38"/>
      <c r="BL205" s="38"/>
      <c r="BM205" s="38"/>
      <c r="BN205" s="38"/>
      <c r="BO205" s="38"/>
      <c r="BP205" s="38"/>
      <c r="BQ205" s="38"/>
      <c r="BR205" s="38"/>
      <c r="BS205" s="38"/>
      <c r="BT205" s="38"/>
      <c r="BU205" s="38"/>
      <c r="BV205" s="38"/>
      <c r="BW205" s="38"/>
      <c r="BX205" s="38"/>
      <c r="BY205" s="38"/>
      <c r="BZ205" s="38"/>
      <c r="CA205" s="38"/>
      <c r="CB205" s="38"/>
      <c r="CC205" s="38"/>
      <c r="CD205" s="38"/>
      <c r="CE205" s="38"/>
      <c r="CF205" s="38"/>
      <c r="CG205" s="38"/>
      <c r="CH205" s="38"/>
      <c r="CI205" s="38"/>
      <c r="CJ205" s="38"/>
      <c r="CK205" s="38"/>
      <c r="CL205" s="38"/>
      <c r="CM205" s="38"/>
      <c r="CN205" s="38"/>
      <c r="CO205" s="38"/>
    </row>
    <row r="206" spans="1:93" x14ac:dyDescent="0.35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38"/>
      <c r="AP206" s="38"/>
      <c r="AQ206" s="38"/>
      <c r="AR206" s="38"/>
      <c r="AS206" s="38"/>
      <c r="AT206" s="38"/>
      <c r="AU206" s="38"/>
      <c r="AV206" s="38"/>
      <c r="AW206" s="38"/>
      <c r="AX206" s="38"/>
      <c r="AY206" s="38"/>
      <c r="AZ206" s="38"/>
      <c r="BA206" s="38"/>
      <c r="BB206" s="38"/>
      <c r="BC206" s="38"/>
      <c r="BD206" s="38"/>
      <c r="BE206" s="38"/>
      <c r="BF206" s="38"/>
      <c r="BG206" s="38"/>
      <c r="BH206" s="38"/>
      <c r="BI206" s="38"/>
      <c r="BJ206" s="38"/>
      <c r="BK206" s="38"/>
      <c r="BL206" s="38"/>
      <c r="BM206" s="38"/>
      <c r="BN206" s="38"/>
      <c r="BO206" s="38"/>
      <c r="BP206" s="38"/>
      <c r="BQ206" s="38"/>
      <c r="BR206" s="38"/>
      <c r="BS206" s="38"/>
      <c r="BT206" s="38"/>
      <c r="BU206" s="38"/>
      <c r="BV206" s="38"/>
      <c r="BW206" s="38"/>
      <c r="BX206" s="38"/>
      <c r="BY206" s="38"/>
      <c r="BZ206" s="38"/>
      <c r="CA206" s="38"/>
      <c r="CB206" s="38"/>
      <c r="CC206" s="38"/>
      <c r="CD206" s="38"/>
      <c r="CE206" s="38"/>
      <c r="CF206" s="38"/>
      <c r="CG206" s="38"/>
      <c r="CH206" s="38"/>
      <c r="CI206" s="38"/>
      <c r="CJ206" s="38"/>
      <c r="CK206" s="38"/>
      <c r="CL206" s="38"/>
      <c r="CM206" s="38"/>
      <c r="CN206" s="38"/>
      <c r="CO206" s="38"/>
    </row>
    <row r="207" spans="1:93" x14ac:dyDescent="0.35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38"/>
      <c r="AO207" s="38"/>
      <c r="AP207" s="38"/>
      <c r="AQ207" s="38"/>
      <c r="AR207" s="38"/>
      <c r="AS207" s="38"/>
      <c r="AT207" s="38"/>
      <c r="AU207" s="38"/>
      <c r="AV207" s="38"/>
      <c r="AW207" s="38"/>
      <c r="AX207" s="38"/>
      <c r="AY207" s="38"/>
      <c r="AZ207" s="38"/>
      <c r="BA207" s="38"/>
      <c r="BB207" s="38"/>
      <c r="BC207" s="38"/>
      <c r="BD207" s="38"/>
      <c r="BE207" s="38"/>
      <c r="BF207" s="38"/>
      <c r="BG207" s="38"/>
      <c r="BH207" s="38"/>
      <c r="BI207" s="38"/>
      <c r="BJ207" s="38"/>
      <c r="BK207" s="38"/>
      <c r="BL207" s="38"/>
      <c r="BM207" s="38"/>
      <c r="BN207" s="38"/>
      <c r="BO207" s="38"/>
      <c r="BP207" s="38"/>
      <c r="BQ207" s="38"/>
      <c r="BR207" s="38"/>
      <c r="BS207" s="38"/>
      <c r="BT207" s="38"/>
      <c r="BU207" s="38"/>
      <c r="BV207" s="38"/>
      <c r="BW207" s="38"/>
      <c r="BX207" s="38"/>
      <c r="BY207" s="38"/>
      <c r="BZ207" s="38"/>
      <c r="CA207" s="38"/>
      <c r="CB207" s="38"/>
      <c r="CC207" s="38"/>
      <c r="CD207" s="38"/>
      <c r="CE207" s="38"/>
      <c r="CF207" s="38"/>
      <c r="CG207" s="38"/>
      <c r="CH207" s="38"/>
      <c r="CI207" s="38"/>
      <c r="CJ207" s="38"/>
      <c r="CK207" s="38"/>
      <c r="CL207" s="38"/>
      <c r="CM207" s="38"/>
      <c r="CN207" s="38"/>
      <c r="CO207" s="38"/>
    </row>
    <row r="208" spans="1:93" x14ac:dyDescent="0.35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38"/>
      <c r="AO208" s="38"/>
      <c r="AP208" s="38"/>
      <c r="AQ208" s="38"/>
      <c r="AR208" s="38"/>
      <c r="AS208" s="38"/>
      <c r="AT208" s="38"/>
      <c r="AU208" s="38"/>
      <c r="AV208" s="38"/>
      <c r="AW208" s="38"/>
      <c r="AX208" s="38"/>
      <c r="AY208" s="38"/>
      <c r="AZ208" s="38"/>
      <c r="BA208" s="38"/>
      <c r="BB208" s="38"/>
      <c r="BC208" s="38"/>
      <c r="BD208" s="38"/>
      <c r="BE208" s="38"/>
      <c r="BF208" s="38"/>
      <c r="BG208" s="38"/>
      <c r="BH208" s="38"/>
      <c r="BI208" s="38"/>
      <c r="BJ208" s="38"/>
      <c r="BK208" s="38"/>
      <c r="BL208" s="38"/>
      <c r="BM208" s="38"/>
      <c r="BN208" s="38"/>
      <c r="BO208" s="38"/>
      <c r="BP208" s="38"/>
      <c r="BQ208" s="38"/>
      <c r="BR208" s="38"/>
      <c r="BS208" s="38"/>
      <c r="BT208" s="38"/>
      <c r="BU208" s="38"/>
      <c r="BV208" s="38"/>
      <c r="BW208" s="38"/>
      <c r="BX208" s="38"/>
      <c r="BY208" s="38"/>
      <c r="BZ208" s="38"/>
      <c r="CA208" s="38"/>
      <c r="CB208" s="38"/>
      <c r="CC208" s="38"/>
      <c r="CD208" s="38"/>
      <c r="CE208" s="38"/>
      <c r="CF208" s="38"/>
      <c r="CG208" s="38"/>
      <c r="CH208" s="38"/>
      <c r="CI208" s="38"/>
      <c r="CJ208" s="38"/>
      <c r="CK208" s="38"/>
      <c r="CL208" s="38"/>
      <c r="CM208" s="38"/>
      <c r="CN208" s="38"/>
      <c r="CO208" s="38"/>
    </row>
    <row r="209" spans="1:93" x14ac:dyDescent="0.35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  <c r="AT209" s="38"/>
      <c r="AU209" s="38"/>
      <c r="AV209" s="38"/>
      <c r="AW209" s="38"/>
      <c r="AX209" s="38"/>
      <c r="AY209" s="38"/>
      <c r="AZ209" s="38"/>
      <c r="BA209" s="38"/>
      <c r="BB209" s="38"/>
      <c r="BC209" s="38"/>
      <c r="BD209" s="38"/>
      <c r="BE209" s="38"/>
      <c r="BF209" s="38"/>
      <c r="BG209" s="38"/>
      <c r="BH209" s="38"/>
      <c r="BI209" s="38"/>
      <c r="BJ209" s="38"/>
      <c r="BK209" s="38"/>
      <c r="BL209" s="38"/>
      <c r="BM209" s="38"/>
      <c r="BN209" s="38"/>
      <c r="BO209" s="38"/>
      <c r="BP209" s="38"/>
      <c r="BQ209" s="38"/>
      <c r="BR209" s="38"/>
      <c r="BS209" s="38"/>
      <c r="BT209" s="38"/>
      <c r="BU209" s="38"/>
      <c r="BV209" s="38"/>
      <c r="BW209" s="38"/>
      <c r="BX209" s="38"/>
      <c r="BY209" s="38"/>
      <c r="BZ209" s="38"/>
      <c r="CA209" s="38"/>
      <c r="CB209" s="38"/>
      <c r="CC209" s="38"/>
      <c r="CD209" s="38"/>
      <c r="CE209" s="38"/>
      <c r="CF209" s="38"/>
      <c r="CG209" s="38"/>
      <c r="CH209" s="38"/>
      <c r="CI209" s="38"/>
      <c r="CJ209" s="38"/>
      <c r="CK209" s="38"/>
      <c r="CL209" s="38"/>
      <c r="CM209" s="38"/>
      <c r="CN209" s="38"/>
      <c r="CO209" s="38"/>
    </row>
    <row r="210" spans="1:93" x14ac:dyDescent="0.35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  <c r="AT210" s="38"/>
      <c r="AU210" s="38"/>
      <c r="AV210" s="38"/>
      <c r="AW210" s="38"/>
      <c r="AX210" s="38"/>
      <c r="AY210" s="38"/>
      <c r="AZ210" s="38"/>
      <c r="BA210" s="38"/>
      <c r="BB210" s="38"/>
      <c r="BC210" s="38"/>
      <c r="BD210" s="38"/>
      <c r="BE210" s="38"/>
      <c r="BF210" s="38"/>
      <c r="BG210" s="38"/>
      <c r="BH210" s="38"/>
      <c r="BI210" s="38"/>
      <c r="BJ210" s="38"/>
      <c r="BK210" s="38"/>
      <c r="BL210" s="38"/>
      <c r="BM210" s="38"/>
      <c r="BN210" s="38"/>
      <c r="BO210" s="38"/>
      <c r="BP210" s="38"/>
      <c r="BQ210" s="38"/>
      <c r="BR210" s="38"/>
      <c r="BS210" s="38"/>
      <c r="BT210" s="38"/>
      <c r="BU210" s="38"/>
      <c r="BV210" s="38"/>
      <c r="BW210" s="38"/>
      <c r="BX210" s="38"/>
      <c r="BY210" s="38"/>
      <c r="BZ210" s="38"/>
      <c r="CA210" s="38"/>
      <c r="CB210" s="38"/>
      <c r="CC210" s="38"/>
      <c r="CD210" s="38"/>
      <c r="CE210" s="38"/>
      <c r="CF210" s="38"/>
      <c r="CG210" s="38"/>
      <c r="CH210" s="38"/>
      <c r="CI210" s="38"/>
      <c r="CJ210" s="38"/>
      <c r="CK210" s="38"/>
      <c r="CL210" s="38"/>
      <c r="CM210" s="38"/>
      <c r="CN210" s="38"/>
      <c r="CO210" s="38"/>
    </row>
    <row r="211" spans="1:93" x14ac:dyDescent="0.35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  <c r="AU211" s="38"/>
      <c r="AV211" s="38"/>
      <c r="AW211" s="38"/>
      <c r="AX211" s="38"/>
      <c r="AY211" s="38"/>
      <c r="AZ211" s="38"/>
      <c r="BA211" s="38"/>
      <c r="BB211" s="38"/>
      <c r="BC211" s="38"/>
      <c r="BD211" s="38"/>
      <c r="BE211" s="38"/>
      <c r="BF211" s="38"/>
      <c r="BG211" s="38"/>
      <c r="BH211" s="38"/>
      <c r="BI211" s="38"/>
      <c r="BJ211" s="38"/>
      <c r="BK211" s="38"/>
      <c r="BL211" s="38"/>
      <c r="BM211" s="38"/>
      <c r="BN211" s="38"/>
      <c r="BO211" s="38"/>
      <c r="BP211" s="38"/>
      <c r="BQ211" s="38"/>
      <c r="BR211" s="38"/>
      <c r="BS211" s="38"/>
      <c r="BT211" s="38"/>
      <c r="BU211" s="38"/>
      <c r="BV211" s="38"/>
      <c r="BW211" s="38"/>
      <c r="BX211" s="38"/>
      <c r="BY211" s="38"/>
      <c r="BZ211" s="38"/>
      <c r="CA211" s="38"/>
      <c r="CB211" s="38"/>
      <c r="CC211" s="38"/>
      <c r="CD211" s="38"/>
      <c r="CE211" s="38"/>
      <c r="CF211" s="38"/>
      <c r="CG211" s="38"/>
      <c r="CH211" s="38"/>
      <c r="CI211" s="38"/>
      <c r="CJ211" s="38"/>
      <c r="CK211" s="38"/>
      <c r="CL211" s="38"/>
      <c r="CM211" s="38"/>
      <c r="CN211" s="38"/>
      <c r="CO211" s="38"/>
    </row>
    <row r="212" spans="1:93" x14ac:dyDescent="0.35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38"/>
      <c r="AO212" s="38"/>
      <c r="AP212" s="38"/>
      <c r="AQ212" s="38"/>
      <c r="AR212" s="38"/>
      <c r="AS212" s="38"/>
      <c r="AT212" s="38"/>
      <c r="AU212" s="38"/>
      <c r="AV212" s="38"/>
      <c r="AW212" s="38"/>
      <c r="AX212" s="38"/>
      <c r="AY212" s="38"/>
      <c r="AZ212" s="38"/>
      <c r="BA212" s="38"/>
      <c r="BB212" s="38"/>
      <c r="BC212" s="38"/>
      <c r="BD212" s="38"/>
      <c r="BE212" s="38"/>
      <c r="BF212" s="38"/>
      <c r="BG212" s="38"/>
      <c r="BH212" s="38"/>
      <c r="BI212" s="38"/>
      <c r="BJ212" s="38"/>
      <c r="BK212" s="38"/>
      <c r="BL212" s="38"/>
      <c r="BM212" s="38"/>
      <c r="BN212" s="38"/>
      <c r="BO212" s="38"/>
      <c r="BP212" s="38"/>
      <c r="BQ212" s="38"/>
      <c r="BR212" s="38"/>
      <c r="BS212" s="38"/>
      <c r="BT212" s="38"/>
      <c r="BU212" s="38"/>
      <c r="BV212" s="38"/>
      <c r="BW212" s="38"/>
      <c r="BX212" s="38"/>
      <c r="BY212" s="38"/>
      <c r="BZ212" s="38"/>
      <c r="CA212" s="38"/>
      <c r="CB212" s="38"/>
      <c r="CC212" s="38"/>
      <c r="CD212" s="38"/>
      <c r="CE212" s="38"/>
      <c r="CF212" s="38"/>
      <c r="CG212" s="38"/>
      <c r="CH212" s="38"/>
      <c r="CI212" s="38"/>
      <c r="CJ212" s="38"/>
      <c r="CK212" s="38"/>
      <c r="CL212" s="38"/>
      <c r="CM212" s="38"/>
      <c r="CN212" s="38"/>
      <c r="CO212" s="38"/>
    </row>
    <row r="213" spans="1:93" x14ac:dyDescent="0.35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8"/>
      <c r="AO213" s="38"/>
      <c r="AP213" s="38"/>
      <c r="AQ213" s="38"/>
      <c r="AR213" s="38"/>
      <c r="AS213" s="38"/>
      <c r="AT213" s="38"/>
      <c r="AU213" s="38"/>
      <c r="AV213" s="38"/>
      <c r="AW213" s="38"/>
      <c r="AX213" s="38"/>
      <c r="AY213" s="38"/>
      <c r="AZ213" s="38"/>
      <c r="BA213" s="38"/>
      <c r="BB213" s="38"/>
      <c r="BC213" s="38"/>
      <c r="BD213" s="38"/>
      <c r="BE213" s="38"/>
      <c r="BF213" s="38"/>
      <c r="BG213" s="38"/>
      <c r="BH213" s="38"/>
      <c r="BI213" s="38"/>
      <c r="BJ213" s="38"/>
      <c r="BK213" s="38"/>
      <c r="BL213" s="38"/>
      <c r="BM213" s="38"/>
      <c r="BN213" s="38"/>
      <c r="BO213" s="38"/>
      <c r="BP213" s="38"/>
      <c r="BQ213" s="38"/>
      <c r="BR213" s="38"/>
      <c r="BS213" s="38"/>
      <c r="BT213" s="38"/>
      <c r="BU213" s="38"/>
      <c r="BV213" s="38"/>
      <c r="BW213" s="38"/>
      <c r="BX213" s="38"/>
      <c r="BY213" s="38"/>
      <c r="BZ213" s="38"/>
      <c r="CA213" s="38"/>
      <c r="CB213" s="38"/>
      <c r="CC213" s="38"/>
      <c r="CD213" s="38"/>
      <c r="CE213" s="38"/>
      <c r="CF213" s="38"/>
      <c r="CG213" s="38"/>
      <c r="CH213" s="38"/>
      <c r="CI213" s="38"/>
      <c r="CJ213" s="38"/>
      <c r="CK213" s="38"/>
      <c r="CL213" s="38"/>
      <c r="CM213" s="38"/>
      <c r="CN213" s="38"/>
      <c r="CO213" s="38"/>
    </row>
    <row r="214" spans="1:93" x14ac:dyDescent="0.35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  <c r="AN214" s="38"/>
      <c r="AO214" s="38"/>
      <c r="AP214" s="38"/>
      <c r="AQ214" s="38"/>
      <c r="AR214" s="38"/>
      <c r="AS214" s="38"/>
      <c r="AT214" s="38"/>
      <c r="AU214" s="38"/>
      <c r="AV214" s="38"/>
      <c r="AW214" s="38"/>
      <c r="AX214" s="38"/>
      <c r="AY214" s="38"/>
      <c r="AZ214" s="38"/>
      <c r="BA214" s="38"/>
      <c r="BB214" s="38"/>
      <c r="BC214" s="38"/>
      <c r="BD214" s="38"/>
      <c r="BE214" s="38"/>
      <c r="BF214" s="38"/>
      <c r="BG214" s="38"/>
      <c r="BH214" s="38"/>
      <c r="BI214" s="38"/>
      <c r="BJ214" s="38"/>
      <c r="BK214" s="38"/>
      <c r="BL214" s="38"/>
      <c r="BM214" s="38"/>
      <c r="BN214" s="38"/>
      <c r="BO214" s="38"/>
      <c r="BP214" s="38"/>
      <c r="BQ214" s="38"/>
      <c r="BR214" s="38"/>
      <c r="BS214" s="38"/>
      <c r="BT214" s="38"/>
      <c r="BU214" s="38"/>
      <c r="BV214" s="38"/>
      <c r="BW214" s="38"/>
      <c r="BX214" s="38"/>
      <c r="BY214" s="38"/>
      <c r="BZ214" s="38"/>
      <c r="CA214" s="38"/>
      <c r="CB214" s="38"/>
      <c r="CC214" s="38"/>
      <c r="CD214" s="38"/>
      <c r="CE214" s="38"/>
      <c r="CF214" s="38"/>
      <c r="CG214" s="38"/>
      <c r="CH214" s="38"/>
      <c r="CI214" s="38"/>
      <c r="CJ214" s="38"/>
      <c r="CK214" s="38"/>
      <c r="CL214" s="38"/>
      <c r="CM214" s="38"/>
      <c r="CN214" s="38"/>
      <c r="CO214" s="38"/>
    </row>
    <row r="215" spans="1:93" x14ac:dyDescent="0.3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  <c r="AN215" s="38"/>
      <c r="AO215" s="38"/>
      <c r="AP215" s="38"/>
      <c r="AQ215" s="38"/>
      <c r="AR215" s="38"/>
      <c r="AS215" s="38"/>
      <c r="AT215" s="38"/>
      <c r="AU215" s="38"/>
      <c r="AV215" s="38"/>
      <c r="AW215" s="38"/>
      <c r="AX215" s="38"/>
      <c r="AY215" s="38"/>
      <c r="AZ215" s="38"/>
      <c r="BA215" s="38"/>
      <c r="BB215" s="38"/>
      <c r="BC215" s="38"/>
      <c r="BD215" s="38"/>
      <c r="BE215" s="38"/>
      <c r="BF215" s="38"/>
      <c r="BG215" s="38"/>
      <c r="BH215" s="38"/>
      <c r="BI215" s="38"/>
      <c r="BJ215" s="38"/>
      <c r="BK215" s="38"/>
      <c r="BL215" s="38"/>
      <c r="BM215" s="38"/>
      <c r="BN215" s="38"/>
      <c r="BO215" s="38"/>
      <c r="BP215" s="38"/>
      <c r="BQ215" s="38"/>
      <c r="BR215" s="38"/>
      <c r="BS215" s="38"/>
      <c r="BT215" s="38"/>
      <c r="BU215" s="38"/>
      <c r="BV215" s="38"/>
      <c r="BW215" s="38"/>
      <c r="BX215" s="38"/>
      <c r="BY215" s="38"/>
      <c r="BZ215" s="38"/>
      <c r="CA215" s="38"/>
      <c r="CB215" s="38"/>
      <c r="CC215" s="38"/>
      <c r="CD215" s="38"/>
      <c r="CE215" s="38"/>
      <c r="CF215" s="38"/>
      <c r="CG215" s="38"/>
      <c r="CH215" s="38"/>
      <c r="CI215" s="38"/>
      <c r="CJ215" s="38"/>
      <c r="CK215" s="38"/>
      <c r="CL215" s="38"/>
      <c r="CM215" s="38"/>
      <c r="CN215" s="38"/>
      <c r="CO215" s="38"/>
    </row>
    <row r="216" spans="1:93" x14ac:dyDescent="0.35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  <c r="AN216" s="38"/>
      <c r="AO216" s="38"/>
      <c r="AP216" s="38"/>
      <c r="AQ216" s="38"/>
      <c r="AR216" s="38"/>
      <c r="AS216" s="38"/>
      <c r="AT216" s="38"/>
      <c r="AU216" s="38"/>
      <c r="AV216" s="38"/>
      <c r="AW216" s="38"/>
      <c r="AX216" s="38"/>
      <c r="AY216" s="38"/>
      <c r="AZ216" s="38"/>
      <c r="BA216" s="38"/>
      <c r="BB216" s="38"/>
      <c r="BC216" s="38"/>
      <c r="BD216" s="38"/>
      <c r="BE216" s="38"/>
      <c r="BF216" s="38"/>
      <c r="BG216" s="38"/>
      <c r="BH216" s="38"/>
      <c r="BI216" s="38"/>
      <c r="BJ216" s="38"/>
      <c r="BK216" s="38"/>
      <c r="BL216" s="38"/>
      <c r="BM216" s="38"/>
      <c r="BN216" s="38"/>
      <c r="BO216" s="38"/>
      <c r="BP216" s="38"/>
      <c r="BQ216" s="38"/>
      <c r="BR216" s="38"/>
      <c r="BS216" s="38"/>
      <c r="BT216" s="38"/>
      <c r="BU216" s="38"/>
      <c r="BV216" s="38"/>
      <c r="BW216" s="38"/>
      <c r="BX216" s="38"/>
      <c r="BY216" s="38"/>
      <c r="BZ216" s="38"/>
      <c r="CA216" s="38"/>
      <c r="CB216" s="38"/>
      <c r="CC216" s="38"/>
      <c r="CD216" s="38"/>
      <c r="CE216" s="38"/>
      <c r="CF216" s="38"/>
      <c r="CG216" s="38"/>
      <c r="CH216" s="38"/>
      <c r="CI216" s="38"/>
      <c r="CJ216" s="38"/>
      <c r="CK216" s="38"/>
      <c r="CL216" s="38"/>
      <c r="CM216" s="38"/>
      <c r="CN216" s="38"/>
      <c r="CO216" s="38"/>
    </row>
    <row r="217" spans="1:93" x14ac:dyDescent="0.35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  <c r="AN217" s="38"/>
      <c r="AO217" s="38"/>
      <c r="AP217" s="38"/>
      <c r="AQ217" s="38"/>
      <c r="AR217" s="38"/>
      <c r="AS217" s="38"/>
      <c r="AT217" s="38"/>
      <c r="AU217" s="38"/>
      <c r="AV217" s="38"/>
      <c r="AW217" s="38"/>
      <c r="AX217" s="38"/>
      <c r="AY217" s="38"/>
      <c r="AZ217" s="38"/>
      <c r="BA217" s="38"/>
      <c r="BB217" s="38"/>
      <c r="BC217" s="38"/>
      <c r="BD217" s="38"/>
      <c r="BE217" s="38"/>
      <c r="BF217" s="38"/>
      <c r="BG217" s="38"/>
      <c r="BH217" s="38"/>
      <c r="BI217" s="38"/>
      <c r="BJ217" s="38"/>
      <c r="BK217" s="38"/>
      <c r="BL217" s="38"/>
      <c r="BM217" s="38"/>
      <c r="BN217" s="38"/>
      <c r="BO217" s="38"/>
      <c r="BP217" s="38"/>
      <c r="BQ217" s="38"/>
      <c r="BR217" s="38"/>
      <c r="BS217" s="38"/>
      <c r="BT217" s="38"/>
      <c r="BU217" s="38"/>
      <c r="BV217" s="38"/>
      <c r="BW217" s="38"/>
      <c r="BX217" s="38"/>
      <c r="BY217" s="38"/>
      <c r="BZ217" s="38"/>
      <c r="CA217" s="38"/>
      <c r="CB217" s="38"/>
      <c r="CC217" s="38"/>
      <c r="CD217" s="38"/>
      <c r="CE217" s="38"/>
      <c r="CF217" s="38"/>
      <c r="CG217" s="38"/>
      <c r="CH217" s="38"/>
      <c r="CI217" s="38"/>
      <c r="CJ217" s="38"/>
      <c r="CK217" s="38"/>
      <c r="CL217" s="38"/>
      <c r="CM217" s="38"/>
      <c r="CN217" s="38"/>
      <c r="CO217" s="38"/>
    </row>
    <row r="218" spans="1:93" x14ac:dyDescent="0.35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  <c r="AN218" s="38"/>
      <c r="AO218" s="38"/>
      <c r="AP218" s="38"/>
      <c r="AQ218" s="38"/>
      <c r="AR218" s="38"/>
      <c r="AS218" s="38"/>
      <c r="AT218" s="38"/>
      <c r="AU218" s="38"/>
      <c r="AV218" s="38"/>
      <c r="AW218" s="38"/>
      <c r="AX218" s="38"/>
      <c r="AY218" s="38"/>
      <c r="AZ218" s="38"/>
      <c r="BA218" s="38"/>
      <c r="BB218" s="38"/>
      <c r="BC218" s="38"/>
      <c r="BD218" s="38"/>
      <c r="BE218" s="38"/>
      <c r="BF218" s="38"/>
      <c r="BG218" s="38"/>
      <c r="BH218" s="38"/>
      <c r="BI218" s="38"/>
      <c r="BJ218" s="38"/>
      <c r="BK218" s="38"/>
      <c r="BL218" s="38"/>
      <c r="BM218" s="38"/>
      <c r="BN218" s="38"/>
      <c r="BO218" s="38"/>
      <c r="BP218" s="38"/>
      <c r="BQ218" s="38"/>
      <c r="BR218" s="38"/>
      <c r="BS218" s="38"/>
      <c r="BT218" s="38"/>
      <c r="BU218" s="38"/>
      <c r="BV218" s="38"/>
      <c r="BW218" s="38"/>
      <c r="BX218" s="38"/>
      <c r="BY218" s="38"/>
      <c r="BZ218" s="38"/>
      <c r="CA218" s="38"/>
      <c r="CB218" s="38"/>
      <c r="CC218" s="38"/>
      <c r="CD218" s="38"/>
      <c r="CE218" s="38"/>
      <c r="CF218" s="38"/>
      <c r="CG218" s="38"/>
      <c r="CH218" s="38"/>
      <c r="CI218" s="38"/>
      <c r="CJ218" s="38"/>
      <c r="CK218" s="38"/>
      <c r="CL218" s="38"/>
      <c r="CM218" s="38"/>
      <c r="CN218" s="38"/>
      <c r="CO218" s="38"/>
    </row>
    <row r="219" spans="1:93" x14ac:dyDescent="0.35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  <c r="AN219" s="38"/>
      <c r="AO219" s="38"/>
      <c r="AP219" s="38"/>
      <c r="AQ219" s="38"/>
      <c r="AR219" s="38"/>
      <c r="AS219" s="38"/>
      <c r="AT219" s="38"/>
      <c r="AU219" s="38"/>
      <c r="AV219" s="38"/>
      <c r="AW219" s="38"/>
      <c r="AX219" s="38"/>
      <c r="AY219" s="38"/>
      <c r="AZ219" s="38"/>
      <c r="BA219" s="38"/>
      <c r="BB219" s="38"/>
      <c r="BC219" s="38"/>
      <c r="BD219" s="38"/>
      <c r="BE219" s="38"/>
      <c r="BF219" s="38"/>
      <c r="BG219" s="38"/>
      <c r="BH219" s="38"/>
      <c r="BI219" s="38"/>
      <c r="BJ219" s="38"/>
      <c r="BK219" s="38"/>
      <c r="BL219" s="38"/>
      <c r="BM219" s="38"/>
      <c r="BN219" s="38"/>
      <c r="BO219" s="38"/>
      <c r="BP219" s="38"/>
      <c r="BQ219" s="38"/>
      <c r="BR219" s="38"/>
      <c r="BS219" s="38"/>
      <c r="BT219" s="38"/>
      <c r="BU219" s="38"/>
      <c r="BV219" s="38"/>
      <c r="BW219" s="38"/>
      <c r="BX219" s="38"/>
      <c r="BY219" s="38"/>
      <c r="BZ219" s="38"/>
      <c r="CA219" s="38"/>
      <c r="CB219" s="38"/>
      <c r="CC219" s="38"/>
      <c r="CD219" s="38"/>
      <c r="CE219" s="38"/>
      <c r="CF219" s="38"/>
      <c r="CG219" s="38"/>
      <c r="CH219" s="38"/>
      <c r="CI219" s="38"/>
      <c r="CJ219" s="38"/>
      <c r="CK219" s="38"/>
      <c r="CL219" s="38"/>
      <c r="CM219" s="38"/>
      <c r="CN219" s="38"/>
      <c r="CO219" s="38"/>
    </row>
    <row r="220" spans="1:93" x14ac:dyDescent="0.35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  <c r="AO220" s="38"/>
      <c r="AP220" s="38"/>
      <c r="AQ220" s="38"/>
      <c r="AR220" s="38"/>
      <c r="AS220" s="38"/>
      <c r="AT220" s="38"/>
      <c r="AU220" s="38"/>
      <c r="AV220" s="38"/>
      <c r="AW220" s="38"/>
      <c r="AX220" s="38"/>
      <c r="AY220" s="38"/>
      <c r="AZ220" s="38"/>
      <c r="BA220" s="38"/>
      <c r="BB220" s="38"/>
      <c r="BC220" s="38"/>
      <c r="BD220" s="38"/>
      <c r="BE220" s="38"/>
      <c r="BF220" s="38"/>
      <c r="BG220" s="38"/>
      <c r="BH220" s="38"/>
      <c r="BI220" s="38"/>
      <c r="BJ220" s="38"/>
      <c r="BK220" s="38"/>
      <c r="BL220" s="38"/>
      <c r="BM220" s="38"/>
      <c r="BN220" s="38"/>
      <c r="BO220" s="38"/>
      <c r="BP220" s="38"/>
      <c r="BQ220" s="38"/>
      <c r="BR220" s="38"/>
      <c r="BS220" s="38"/>
      <c r="BT220" s="38"/>
      <c r="BU220" s="38"/>
      <c r="BV220" s="38"/>
      <c r="BW220" s="38"/>
      <c r="BX220" s="38"/>
      <c r="BY220" s="38"/>
      <c r="BZ220" s="38"/>
      <c r="CA220" s="38"/>
      <c r="CB220" s="38"/>
      <c r="CC220" s="38"/>
      <c r="CD220" s="38"/>
      <c r="CE220" s="38"/>
      <c r="CF220" s="38"/>
      <c r="CG220" s="38"/>
      <c r="CH220" s="38"/>
      <c r="CI220" s="38"/>
      <c r="CJ220" s="38"/>
      <c r="CK220" s="38"/>
      <c r="CL220" s="38"/>
      <c r="CM220" s="38"/>
      <c r="CN220" s="38"/>
      <c r="CO220" s="38"/>
    </row>
    <row r="221" spans="1:93" x14ac:dyDescent="0.35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  <c r="AN221" s="38"/>
      <c r="AO221" s="38"/>
      <c r="AP221" s="38"/>
      <c r="AQ221" s="38"/>
      <c r="AR221" s="38"/>
      <c r="AS221" s="38"/>
      <c r="AT221" s="38"/>
      <c r="AU221" s="38"/>
      <c r="AV221" s="38"/>
      <c r="AW221" s="38"/>
      <c r="AX221" s="38"/>
      <c r="AY221" s="38"/>
      <c r="AZ221" s="38"/>
      <c r="BA221" s="38"/>
      <c r="BB221" s="38"/>
      <c r="BC221" s="38"/>
      <c r="BD221" s="38"/>
      <c r="BE221" s="38"/>
      <c r="BF221" s="38"/>
      <c r="BG221" s="38"/>
      <c r="BH221" s="38"/>
      <c r="BI221" s="38"/>
      <c r="BJ221" s="38"/>
      <c r="BK221" s="38"/>
      <c r="BL221" s="38"/>
      <c r="BM221" s="38"/>
      <c r="BN221" s="38"/>
      <c r="BO221" s="38"/>
      <c r="BP221" s="38"/>
      <c r="BQ221" s="38"/>
      <c r="BR221" s="38"/>
      <c r="BS221" s="38"/>
      <c r="BT221" s="38"/>
      <c r="BU221" s="38"/>
      <c r="BV221" s="38"/>
      <c r="BW221" s="38"/>
      <c r="BX221" s="38"/>
      <c r="BY221" s="38"/>
      <c r="BZ221" s="38"/>
      <c r="CA221" s="38"/>
      <c r="CB221" s="38"/>
      <c r="CC221" s="38"/>
      <c r="CD221" s="38"/>
      <c r="CE221" s="38"/>
      <c r="CF221" s="38"/>
      <c r="CG221" s="38"/>
      <c r="CH221" s="38"/>
      <c r="CI221" s="38"/>
      <c r="CJ221" s="38"/>
      <c r="CK221" s="38"/>
      <c r="CL221" s="38"/>
      <c r="CM221" s="38"/>
      <c r="CN221" s="38"/>
      <c r="CO221" s="38"/>
    </row>
    <row r="222" spans="1:93" x14ac:dyDescent="0.35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  <c r="AN222" s="38"/>
      <c r="AO222" s="38"/>
      <c r="AP222" s="38"/>
      <c r="AQ222" s="38"/>
      <c r="AR222" s="38"/>
      <c r="AS222" s="38"/>
      <c r="AT222" s="38"/>
      <c r="AU222" s="38"/>
      <c r="AV222" s="38"/>
      <c r="AW222" s="38"/>
      <c r="AX222" s="38"/>
      <c r="AY222" s="38"/>
      <c r="AZ222" s="38"/>
      <c r="BA222" s="38"/>
      <c r="BB222" s="38"/>
      <c r="BC222" s="38"/>
      <c r="BD222" s="38"/>
      <c r="BE222" s="38"/>
      <c r="BF222" s="38"/>
      <c r="BG222" s="38"/>
      <c r="BH222" s="38"/>
      <c r="BI222" s="38"/>
      <c r="BJ222" s="38"/>
      <c r="BK222" s="38"/>
      <c r="BL222" s="38"/>
      <c r="BM222" s="38"/>
      <c r="BN222" s="38"/>
      <c r="BO222" s="38"/>
      <c r="BP222" s="38"/>
      <c r="BQ222" s="38"/>
      <c r="BR222" s="38"/>
      <c r="BS222" s="38"/>
      <c r="BT222" s="38"/>
      <c r="BU222" s="38"/>
      <c r="BV222" s="38"/>
      <c r="BW222" s="38"/>
      <c r="BX222" s="38"/>
      <c r="BY222" s="38"/>
      <c r="BZ222" s="38"/>
      <c r="CA222" s="38"/>
      <c r="CB222" s="38"/>
      <c r="CC222" s="38"/>
      <c r="CD222" s="38"/>
      <c r="CE222" s="38"/>
      <c r="CF222" s="38"/>
      <c r="CG222" s="38"/>
      <c r="CH222" s="38"/>
      <c r="CI222" s="38"/>
      <c r="CJ222" s="38"/>
      <c r="CK222" s="38"/>
      <c r="CL222" s="38"/>
      <c r="CM222" s="38"/>
      <c r="CN222" s="38"/>
      <c r="CO222" s="38"/>
    </row>
    <row r="223" spans="1:93" x14ac:dyDescent="0.35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  <c r="AN223" s="38"/>
      <c r="AO223" s="38"/>
      <c r="AP223" s="38"/>
      <c r="AQ223" s="38"/>
      <c r="AR223" s="38"/>
      <c r="AS223" s="38"/>
      <c r="AT223" s="38"/>
      <c r="AU223" s="38"/>
      <c r="AV223" s="38"/>
      <c r="AW223" s="38"/>
      <c r="AX223" s="38"/>
      <c r="AY223" s="38"/>
      <c r="AZ223" s="38"/>
      <c r="BA223" s="38"/>
      <c r="BB223" s="38"/>
      <c r="BC223" s="38"/>
      <c r="BD223" s="38"/>
      <c r="BE223" s="38"/>
      <c r="BF223" s="38"/>
      <c r="BG223" s="38"/>
      <c r="BH223" s="38"/>
      <c r="BI223" s="38"/>
      <c r="BJ223" s="38"/>
      <c r="BK223" s="38"/>
      <c r="BL223" s="38"/>
      <c r="BM223" s="38"/>
      <c r="BN223" s="38"/>
      <c r="BO223" s="38"/>
      <c r="BP223" s="38"/>
      <c r="BQ223" s="38"/>
      <c r="BR223" s="38"/>
      <c r="BS223" s="38"/>
      <c r="BT223" s="38"/>
      <c r="BU223" s="38"/>
      <c r="BV223" s="38"/>
      <c r="BW223" s="38"/>
      <c r="BX223" s="38"/>
      <c r="BY223" s="38"/>
      <c r="BZ223" s="38"/>
      <c r="CA223" s="38"/>
      <c r="CB223" s="38"/>
      <c r="CC223" s="38"/>
      <c r="CD223" s="38"/>
      <c r="CE223" s="38"/>
      <c r="CF223" s="38"/>
      <c r="CG223" s="38"/>
      <c r="CH223" s="38"/>
      <c r="CI223" s="38"/>
      <c r="CJ223" s="38"/>
      <c r="CK223" s="38"/>
      <c r="CL223" s="38"/>
      <c r="CM223" s="38"/>
      <c r="CN223" s="38"/>
      <c r="CO223" s="38"/>
    </row>
    <row r="224" spans="1:93" x14ac:dyDescent="0.35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  <c r="AU224" s="38"/>
      <c r="AV224" s="38"/>
      <c r="AW224" s="38"/>
      <c r="AX224" s="38"/>
      <c r="AY224" s="38"/>
      <c r="AZ224" s="38"/>
      <c r="BA224" s="38"/>
      <c r="BB224" s="38"/>
      <c r="BC224" s="38"/>
      <c r="BD224" s="38"/>
      <c r="BE224" s="38"/>
      <c r="BF224" s="38"/>
      <c r="BG224" s="38"/>
      <c r="BH224" s="38"/>
      <c r="BI224" s="38"/>
      <c r="BJ224" s="38"/>
      <c r="BK224" s="38"/>
      <c r="BL224" s="38"/>
      <c r="BM224" s="38"/>
      <c r="BN224" s="38"/>
      <c r="BO224" s="38"/>
      <c r="BP224" s="38"/>
      <c r="BQ224" s="38"/>
      <c r="BR224" s="38"/>
      <c r="BS224" s="38"/>
      <c r="BT224" s="38"/>
      <c r="BU224" s="38"/>
      <c r="BV224" s="38"/>
      <c r="BW224" s="38"/>
      <c r="BX224" s="38"/>
      <c r="BY224" s="38"/>
      <c r="BZ224" s="38"/>
      <c r="CA224" s="38"/>
      <c r="CB224" s="38"/>
      <c r="CC224" s="38"/>
      <c r="CD224" s="38"/>
      <c r="CE224" s="38"/>
      <c r="CF224" s="38"/>
      <c r="CG224" s="38"/>
      <c r="CH224" s="38"/>
      <c r="CI224" s="38"/>
      <c r="CJ224" s="38"/>
      <c r="CK224" s="38"/>
      <c r="CL224" s="38"/>
      <c r="CM224" s="38"/>
      <c r="CN224" s="38"/>
      <c r="CO224" s="38"/>
    </row>
    <row r="225" spans="1:93" x14ac:dyDescent="0.35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  <c r="AN225" s="38"/>
      <c r="AO225" s="38"/>
      <c r="AP225" s="38"/>
      <c r="AQ225" s="38"/>
      <c r="AR225" s="38"/>
      <c r="AS225" s="38"/>
      <c r="AT225" s="38"/>
      <c r="AU225" s="38"/>
      <c r="AV225" s="38"/>
      <c r="AW225" s="38"/>
      <c r="AX225" s="38"/>
      <c r="AY225" s="38"/>
      <c r="AZ225" s="38"/>
      <c r="BA225" s="38"/>
      <c r="BB225" s="38"/>
      <c r="BC225" s="38"/>
      <c r="BD225" s="38"/>
      <c r="BE225" s="38"/>
      <c r="BF225" s="38"/>
      <c r="BG225" s="38"/>
      <c r="BH225" s="38"/>
      <c r="BI225" s="38"/>
      <c r="BJ225" s="38"/>
      <c r="BK225" s="38"/>
      <c r="BL225" s="38"/>
      <c r="BM225" s="38"/>
      <c r="BN225" s="38"/>
      <c r="BO225" s="38"/>
      <c r="BP225" s="38"/>
      <c r="BQ225" s="38"/>
      <c r="BR225" s="38"/>
      <c r="BS225" s="38"/>
      <c r="BT225" s="38"/>
      <c r="BU225" s="38"/>
      <c r="BV225" s="38"/>
      <c r="BW225" s="38"/>
      <c r="BX225" s="38"/>
      <c r="BY225" s="38"/>
      <c r="BZ225" s="38"/>
      <c r="CA225" s="38"/>
      <c r="CB225" s="38"/>
      <c r="CC225" s="38"/>
      <c r="CD225" s="38"/>
      <c r="CE225" s="38"/>
      <c r="CF225" s="38"/>
      <c r="CG225" s="38"/>
      <c r="CH225" s="38"/>
      <c r="CI225" s="38"/>
      <c r="CJ225" s="38"/>
      <c r="CK225" s="38"/>
      <c r="CL225" s="38"/>
      <c r="CM225" s="38"/>
      <c r="CN225" s="38"/>
      <c r="CO225" s="38"/>
    </row>
    <row r="226" spans="1:93" x14ac:dyDescent="0.35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  <c r="AN226" s="38"/>
      <c r="AO226" s="38"/>
      <c r="AP226" s="38"/>
      <c r="AQ226" s="38"/>
      <c r="AR226" s="38"/>
      <c r="AS226" s="38"/>
      <c r="AT226" s="38"/>
      <c r="AU226" s="38"/>
      <c r="AV226" s="38"/>
      <c r="AW226" s="38"/>
      <c r="AX226" s="38"/>
      <c r="AY226" s="38"/>
      <c r="AZ226" s="38"/>
      <c r="BA226" s="38"/>
      <c r="BB226" s="38"/>
      <c r="BC226" s="38"/>
      <c r="BD226" s="38"/>
      <c r="BE226" s="38"/>
      <c r="BF226" s="38"/>
      <c r="BG226" s="38"/>
      <c r="BH226" s="38"/>
      <c r="BI226" s="38"/>
      <c r="BJ226" s="38"/>
      <c r="BK226" s="38"/>
      <c r="BL226" s="38"/>
      <c r="BM226" s="38"/>
      <c r="BN226" s="38"/>
      <c r="BO226" s="38"/>
      <c r="BP226" s="38"/>
      <c r="BQ226" s="38"/>
      <c r="BR226" s="38"/>
      <c r="BS226" s="38"/>
      <c r="BT226" s="38"/>
      <c r="BU226" s="38"/>
      <c r="BV226" s="38"/>
      <c r="BW226" s="38"/>
      <c r="BX226" s="38"/>
      <c r="BY226" s="38"/>
      <c r="BZ226" s="38"/>
      <c r="CA226" s="38"/>
      <c r="CB226" s="38"/>
      <c r="CC226" s="38"/>
      <c r="CD226" s="38"/>
      <c r="CE226" s="38"/>
      <c r="CF226" s="38"/>
      <c r="CG226" s="38"/>
      <c r="CH226" s="38"/>
      <c r="CI226" s="38"/>
      <c r="CJ226" s="38"/>
      <c r="CK226" s="38"/>
      <c r="CL226" s="38"/>
      <c r="CM226" s="38"/>
      <c r="CN226" s="38"/>
      <c r="CO226" s="38"/>
    </row>
    <row r="227" spans="1:93" x14ac:dyDescent="0.35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8"/>
      <c r="AV227" s="38"/>
      <c r="AW227" s="38"/>
      <c r="AX227" s="38"/>
      <c r="AY227" s="38"/>
      <c r="AZ227" s="38"/>
      <c r="BA227" s="38"/>
      <c r="BB227" s="38"/>
      <c r="BC227" s="38"/>
      <c r="BD227" s="38"/>
      <c r="BE227" s="38"/>
      <c r="BF227" s="38"/>
      <c r="BG227" s="38"/>
      <c r="BH227" s="38"/>
      <c r="BI227" s="38"/>
      <c r="BJ227" s="38"/>
      <c r="BK227" s="38"/>
      <c r="BL227" s="38"/>
      <c r="BM227" s="38"/>
      <c r="BN227" s="38"/>
      <c r="BO227" s="38"/>
      <c r="BP227" s="38"/>
      <c r="BQ227" s="38"/>
      <c r="BR227" s="38"/>
      <c r="BS227" s="38"/>
      <c r="BT227" s="38"/>
      <c r="BU227" s="38"/>
      <c r="BV227" s="38"/>
      <c r="BW227" s="38"/>
      <c r="BX227" s="38"/>
      <c r="BY227" s="38"/>
      <c r="BZ227" s="38"/>
      <c r="CA227" s="38"/>
      <c r="CB227" s="38"/>
      <c r="CC227" s="38"/>
      <c r="CD227" s="38"/>
      <c r="CE227" s="38"/>
      <c r="CF227" s="38"/>
      <c r="CG227" s="38"/>
      <c r="CH227" s="38"/>
      <c r="CI227" s="38"/>
      <c r="CJ227" s="38"/>
      <c r="CK227" s="38"/>
      <c r="CL227" s="38"/>
      <c r="CM227" s="38"/>
      <c r="CN227" s="38"/>
      <c r="CO227" s="38"/>
    </row>
    <row r="228" spans="1:93" x14ac:dyDescent="0.35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38"/>
      <c r="AO228" s="38"/>
      <c r="AP228" s="38"/>
      <c r="AQ228" s="38"/>
      <c r="AR228" s="38"/>
      <c r="AS228" s="38"/>
      <c r="AT228" s="38"/>
      <c r="AU228" s="38"/>
      <c r="AV228" s="38"/>
      <c r="AW228" s="38"/>
      <c r="AX228" s="38"/>
      <c r="AY228" s="38"/>
      <c r="AZ228" s="38"/>
      <c r="BA228" s="38"/>
      <c r="BB228" s="38"/>
      <c r="BC228" s="38"/>
      <c r="BD228" s="38"/>
      <c r="BE228" s="38"/>
      <c r="BF228" s="38"/>
      <c r="BG228" s="38"/>
      <c r="BH228" s="38"/>
      <c r="BI228" s="38"/>
      <c r="BJ228" s="38"/>
      <c r="BK228" s="38"/>
      <c r="BL228" s="38"/>
      <c r="BM228" s="38"/>
      <c r="BN228" s="38"/>
      <c r="BO228" s="38"/>
      <c r="BP228" s="38"/>
      <c r="BQ228" s="38"/>
      <c r="BR228" s="38"/>
      <c r="BS228" s="38"/>
      <c r="BT228" s="38"/>
      <c r="BU228" s="38"/>
      <c r="BV228" s="38"/>
      <c r="BW228" s="38"/>
      <c r="BX228" s="38"/>
      <c r="BY228" s="38"/>
      <c r="BZ228" s="38"/>
      <c r="CA228" s="38"/>
      <c r="CB228" s="38"/>
      <c r="CC228" s="38"/>
      <c r="CD228" s="38"/>
      <c r="CE228" s="38"/>
      <c r="CF228" s="38"/>
      <c r="CG228" s="38"/>
      <c r="CH228" s="38"/>
      <c r="CI228" s="38"/>
      <c r="CJ228" s="38"/>
      <c r="CK228" s="38"/>
      <c r="CL228" s="38"/>
      <c r="CM228" s="38"/>
      <c r="CN228" s="38"/>
      <c r="CO228" s="38"/>
    </row>
    <row r="229" spans="1:93" x14ac:dyDescent="0.35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8"/>
      <c r="BO229" s="38"/>
      <c r="BP229" s="38"/>
      <c r="BQ229" s="38"/>
      <c r="BR229" s="38"/>
      <c r="BS229" s="38"/>
      <c r="BT229" s="38"/>
      <c r="BU229" s="38"/>
      <c r="BV229" s="38"/>
      <c r="BW229" s="38"/>
      <c r="BX229" s="38"/>
      <c r="BY229" s="38"/>
      <c r="BZ229" s="38"/>
      <c r="CA229" s="38"/>
      <c r="CB229" s="38"/>
      <c r="CC229" s="38"/>
      <c r="CD229" s="38"/>
      <c r="CE229" s="38"/>
      <c r="CF229" s="38"/>
      <c r="CG229" s="38"/>
      <c r="CH229" s="38"/>
      <c r="CI229" s="38"/>
      <c r="CJ229" s="38"/>
      <c r="CK229" s="38"/>
      <c r="CL229" s="38"/>
      <c r="CM229" s="38"/>
      <c r="CN229" s="38"/>
      <c r="CO229" s="38"/>
    </row>
    <row r="230" spans="1:93" x14ac:dyDescent="0.35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38"/>
      <c r="AO230" s="38"/>
      <c r="AP230" s="38"/>
      <c r="AQ230" s="38"/>
      <c r="AR230" s="38"/>
      <c r="AS230" s="38"/>
      <c r="AT230" s="38"/>
      <c r="AU230" s="38"/>
      <c r="AV230" s="38"/>
      <c r="AW230" s="38"/>
      <c r="AX230" s="38"/>
      <c r="AY230" s="38"/>
      <c r="AZ230" s="38"/>
      <c r="BA230" s="38"/>
      <c r="BB230" s="38"/>
      <c r="BC230" s="38"/>
      <c r="BD230" s="38"/>
      <c r="BE230" s="38"/>
      <c r="BF230" s="38"/>
      <c r="BG230" s="38"/>
      <c r="BH230" s="38"/>
      <c r="BI230" s="38"/>
      <c r="BJ230" s="38"/>
      <c r="BK230" s="38"/>
      <c r="BL230" s="38"/>
      <c r="BM230" s="38"/>
      <c r="BN230" s="38"/>
      <c r="BO230" s="38"/>
      <c r="BP230" s="38"/>
      <c r="BQ230" s="38"/>
      <c r="BR230" s="38"/>
      <c r="BS230" s="38"/>
      <c r="BT230" s="38"/>
      <c r="BU230" s="38"/>
      <c r="BV230" s="38"/>
      <c r="BW230" s="38"/>
      <c r="BX230" s="38"/>
      <c r="BY230" s="38"/>
      <c r="BZ230" s="38"/>
      <c r="CA230" s="38"/>
      <c r="CB230" s="38"/>
      <c r="CC230" s="38"/>
      <c r="CD230" s="38"/>
      <c r="CE230" s="38"/>
      <c r="CF230" s="38"/>
      <c r="CG230" s="38"/>
      <c r="CH230" s="38"/>
      <c r="CI230" s="38"/>
      <c r="CJ230" s="38"/>
      <c r="CK230" s="38"/>
      <c r="CL230" s="38"/>
      <c r="CM230" s="38"/>
      <c r="CN230" s="38"/>
      <c r="CO230" s="38"/>
    </row>
    <row r="231" spans="1:93" x14ac:dyDescent="0.35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38"/>
      <c r="AO231" s="38"/>
      <c r="AP231" s="38"/>
      <c r="AQ231" s="38"/>
      <c r="AR231" s="38"/>
      <c r="AS231" s="38"/>
      <c r="AT231" s="38"/>
      <c r="AU231" s="38"/>
      <c r="AV231" s="38"/>
      <c r="AW231" s="38"/>
      <c r="AX231" s="38"/>
      <c r="AY231" s="38"/>
      <c r="AZ231" s="38"/>
      <c r="BA231" s="38"/>
      <c r="BB231" s="38"/>
      <c r="BC231" s="38"/>
      <c r="BD231" s="38"/>
      <c r="BE231" s="38"/>
      <c r="BF231" s="38"/>
      <c r="BG231" s="38"/>
      <c r="BH231" s="38"/>
      <c r="BI231" s="38"/>
      <c r="BJ231" s="38"/>
      <c r="BK231" s="38"/>
      <c r="BL231" s="38"/>
      <c r="BM231" s="38"/>
      <c r="BN231" s="38"/>
      <c r="BO231" s="38"/>
      <c r="BP231" s="38"/>
      <c r="BQ231" s="38"/>
      <c r="BR231" s="38"/>
      <c r="BS231" s="38"/>
      <c r="BT231" s="38"/>
      <c r="BU231" s="38"/>
      <c r="BV231" s="38"/>
      <c r="BW231" s="38"/>
      <c r="BX231" s="38"/>
      <c r="BY231" s="38"/>
      <c r="BZ231" s="38"/>
      <c r="CA231" s="38"/>
      <c r="CB231" s="38"/>
      <c r="CC231" s="38"/>
      <c r="CD231" s="38"/>
      <c r="CE231" s="38"/>
      <c r="CF231" s="38"/>
      <c r="CG231" s="38"/>
      <c r="CH231" s="38"/>
      <c r="CI231" s="38"/>
      <c r="CJ231" s="38"/>
      <c r="CK231" s="38"/>
      <c r="CL231" s="38"/>
      <c r="CM231" s="38"/>
      <c r="CN231" s="38"/>
      <c r="CO231" s="38"/>
    </row>
    <row r="232" spans="1:93" x14ac:dyDescent="0.35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38"/>
      <c r="AO232" s="38"/>
      <c r="AP232" s="38"/>
      <c r="AQ232" s="38"/>
      <c r="AR232" s="38"/>
      <c r="AS232" s="38"/>
      <c r="AT232" s="38"/>
      <c r="AU232" s="38"/>
      <c r="AV232" s="38"/>
      <c r="AW232" s="38"/>
      <c r="AX232" s="38"/>
      <c r="AY232" s="38"/>
      <c r="AZ232" s="38"/>
      <c r="BA232" s="38"/>
      <c r="BB232" s="38"/>
      <c r="BC232" s="38"/>
      <c r="BD232" s="38"/>
      <c r="BE232" s="38"/>
      <c r="BF232" s="38"/>
      <c r="BG232" s="38"/>
      <c r="BH232" s="38"/>
      <c r="BI232" s="38"/>
      <c r="BJ232" s="38"/>
      <c r="BK232" s="38"/>
      <c r="BL232" s="38"/>
      <c r="BM232" s="38"/>
      <c r="BN232" s="38"/>
      <c r="BO232" s="38"/>
      <c r="BP232" s="38"/>
      <c r="BQ232" s="38"/>
      <c r="BR232" s="38"/>
      <c r="BS232" s="38"/>
      <c r="BT232" s="38"/>
      <c r="BU232" s="38"/>
      <c r="BV232" s="38"/>
      <c r="BW232" s="38"/>
      <c r="BX232" s="38"/>
      <c r="BY232" s="38"/>
      <c r="BZ232" s="38"/>
      <c r="CA232" s="38"/>
      <c r="CB232" s="38"/>
      <c r="CC232" s="38"/>
      <c r="CD232" s="38"/>
      <c r="CE232" s="38"/>
      <c r="CF232" s="38"/>
      <c r="CG232" s="38"/>
      <c r="CH232" s="38"/>
      <c r="CI232" s="38"/>
      <c r="CJ232" s="38"/>
      <c r="CK232" s="38"/>
      <c r="CL232" s="38"/>
      <c r="CM232" s="38"/>
      <c r="CN232" s="38"/>
      <c r="CO232" s="38"/>
    </row>
    <row r="233" spans="1:93" x14ac:dyDescent="0.35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  <c r="AN233" s="38"/>
      <c r="AO233" s="38"/>
      <c r="AP233" s="38"/>
      <c r="AQ233" s="38"/>
      <c r="AR233" s="38"/>
      <c r="AS233" s="38"/>
      <c r="AT233" s="38"/>
      <c r="AU233" s="38"/>
      <c r="AV233" s="38"/>
      <c r="AW233" s="38"/>
      <c r="AX233" s="38"/>
      <c r="AY233" s="38"/>
      <c r="AZ233" s="38"/>
      <c r="BA233" s="38"/>
      <c r="BB233" s="38"/>
      <c r="BC233" s="38"/>
      <c r="BD233" s="38"/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38"/>
      <c r="BV233" s="38"/>
      <c r="BW233" s="38"/>
      <c r="BX233" s="38"/>
      <c r="BY233" s="38"/>
      <c r="BZ233" s="38"/>
      <c r="CA233" s="38"/>
      <c r="CB233" s="38"/>
      <c r="CC233" s="38"/>
      <c r="CD233" s="38"/>
      <c r="CE233" s="38"/>
      <c r="CF233" s="38"/>
      <c r="CG233" s="38"/>
      <c r="CH233" s="38"/>
      <c r="CI233" s="38"/>
      <c r="CJ233" s="38"/>
      <c r="CK233" s="38"/>
      <c r="CL233" s="38"/>
      <c r="CM233" s="38"/>
      <c r="CN233" s="38"/>
      <c r="CO233" s="38"/>
    </row>
    <row r="234" spans="1:93" x14ac:dyDescent="0.35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8"/>
      <c r="AO234" s="38"/>
      <c r="AP234" s="38"/>
      <c r="AQ234" s="38"/>
      <c r="AR234" s="38"/>
      <c r="AS234" s="38"/>
      <c r="AT234" s="38"/>
      <c r="AU234" s="38"/>
      <c r="AV234" s="38"/>
      <c r="AW234" s="38"/>
      <c r="AX234" s="38"/>
      <c r="AY234" s="38"/>
      <c r="AZ234" s="38"/>
      <c r="BA234" s="38"/>
      <c r="BB234" s="38"/>
      <c r="BC234" s="38"/>
      <c r="BD234" s="38"/>
      <c r="BE234" s="38"/>
      <c r="BF234" s="38"/>
      <c r="BG234" s="38"/>
      <c r="BH234" s="38"/>
      <c r="BI234" s="38"/>
      <c r="BJ234" s="38"/>
      <c r="BK234" s="38"/>
      <c r="BL234" s="38"/>
      <c r="BM234" s="38"/>
      <c r="BN234" s="38"/>
      <c r="BO234" s="38"/>
      <c r="BP234" s="38"/>
      <c r="BQ234" s="38"/>
      <c r="BR234" s="38"/>
      <c r="BS234" s="38"/>
      <c r="BT234" s="38"/>
      <c r="BU234" s="38"/>
      <c r="BV234" s="38"/>
      <c r="BW234" s="38"/>
      <c r="BX234" s="38"/>
      <c r="BY234" s="38"/>
      <c r="BZ234" s="38"/>
      <c r="CA234" s="38"/>
      <c r="CB234" s="38"/>
      <c r="CC234" s="38"/>
      <c r="CD234" s="38"/>
      <c r="CE234" s="38"/>
      <c r="CF234" s="38"/>
      <c r="CG234" s="38"/>
      <c r="CH234" s="38"/>
      <c r="CI234" s="38"/>
      <c r="CJ234" s="38"/>
      <c r="CK234" s="38"/>
      <c r="CL234" s="38"/>
      <c r="CM234" s="38"/>
      <c r="CN234" s="38"/>
      <c r="CO234" s="38"/>
    </row>
    <row r="235" spans="1:93" x14ac:dyDescent="0.3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  <c r="AN235" s="38"/>
      <c r="AO235" s="38"/>
      <c r="AP235" s="38"/>
      <c r="AQ235" s="38"/>
      <c r="AR235" s="38"/>
      <c r="AS235" s="38"/>
      <c r="AT235" s="38"/>
      <c r="AU235" s="38"/>
      <c r="AV235" s="38"/>
      <c r="AW235" s="38"/>
      <c r="AX235" s="38"/>
      <c r="AY235" s="38"/>
      <c r="AZ235" s="38"/>
      <c r="BA235" s="38"/>
      <c r="BB235" s="38"/>
      <c r="BC235" s="38"/>
      <c r="BD235" s="38"/>
      <c r="BE235" s="38"/>
      <c r="BF235" s="38"/>
      <c r="BG235" s="38"/>
      <c r="BH235" s="38"/>
      <c r="BI235" s="38"/>
      <c r="BJ235" s="38"/>
      <c r="BK235" s="38"/>
      <c r="BL235" s="38"/>
      <c r="BM235" s="38"/>
      <c r="BN235" s="38"/>
      <c r="BO235" s="38"/>
      <c r="BP235" s="38"/>
      <c r="BQ235" s="38"/>
      <c r="BR235" s="38"/>
      <c r="BS235" s="38"/>
      <c r="BT235" s="38"/>
      <c r="BU235" s="38"/>
      <c r="BV235" s="38"/>
      <c r="BW235" s="38"/>
      <c r="BX235" s="38"/>
      <c r="BY235" s="38"/>
      <c r="BZ235" s="38"/>
      <c r="CA235" s="38"/>
      <c r="CB235" s="38"/>
      <c r="CC235" s="38"/>
      <c r="CD235" s="38"/>
      <c r="CE235" s="38"/>
      <c r="CF235" s="38"/>
      <c r="CG235" s="38"/>
      <c r="CH235" s="38"/>
      <c r="CI235" s="38"/>
      <c r="CJ235" s="38"/>
      <c r="CK235" s="38"/>
      <c r="CL235" s="38"/>
      <c r="CM235" s="38"/>
      <c r="CN235" s="38"/>
      <c r="CO235" s="38"/>
    </row>
    <row r="236" spans="1:93" x14ac:dyDescent="0.35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  <c r="AN236" s="38"/>
      <c r="AO236" s="38"/>
      <c r="AP236" s="38"/>
      <c r="AQ236" s="38"/>
      <c r="AR236" s="38"/>
      <c r="AS236" s="38"/>
      <c r="AT236" s="38"/>
      <c r="AU236" s="38"/>
      <c r="AV236" s="38"/>
      <c r="AW236" s="38"/>
      <c r="AX236" s="38"/>
      <c r="AY236" s="38"/>
      <c r="AZ236" s="38"/>
      <c r="BA236" s="38"/>
      <c r="BB236" s="38"/>
      <c r="BC236" s="38"/>
      <c r="BD236" s="38"/>
      <c r="BE236" s="38"/>
      <c r="BF236" s="38"/>
      <c r="BG236" s="38"/>
      <c r="BH236" s="38"/>
      <c r="BI236" s="38"/>
      <c r="BJ236" s="38"/>
      <c r="BK236" s="38"/>
      <c r="BL236" s="38"/>
      <c r="BM236" s="38"/>
      <c r="BN236" s="38"/>
      <c r="BO236" s="38"/>
      <c r="BP236" s="38"/>
      <c r="BQ236" s="38"/>
      <c r="BR236" s="38"/>
      <c r="BS236" s="38"/>
      <c r="BT236" s="38"/>
      <c r="BU236" s="38"/>
      <c r="BV236" s="38"/>
      <c r="BW236" s="38"/>
      <c r="BX236" s="38"/>
      <c r="BY236" s="38"/>
      <c r="BZ236" s="38"/>
      <c r="CA236" s="38"/>
      <c r="CB236" s="38"/>
      <c r="CC236" s="38"/>
      <c r="CD236" s="38"/>
      <c r="CE236" s="38"/>
      <c r="CF236" s="38"/>
      <c r="CG236" s="38"/>
      <c r="CH236" s="38"/>
      <c r="CI236" s="38"/>
      <c r="CJ236" s="38"/>
      <c r="CK236" s="38"/>
      <c r="CL236" s="38"/>
      <c r="CM236" s="38"/>
      <c r="CN236" s="38"/>
      <c r="CO236" s="38"/>
    </row>
    <row r="237" spans="1:93" x14ac:dyDescent="0.35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38"/>
      <c r="AO237" s="38"/>
      <c r="AP237" s="38"/>
      <c r="AQ237" s="38"/>
      <c r="AR237" s="38"/>
      <c r="AS237" s="38"/>
      <c r="AT237" s="38"/>
      <c r="AU237" s="38"/>
      <c r="AV237" s="38"/>
      <c r="AW237" s="38"/>
      <c r="AX237" s="38"/>
      <c r="AY237" s="38"/>
      <c r="AZ237" s="38"/>
      <c r="BA237" s="38"/>
      <c r="BB237" s="38"/>
      <c r="BC237" s="38"/>
      <c r="BD237" s="38"/>
      <c r="BE237" s="38"/>
      <c r="BF237" s="38"/>
      <c r="BG237" s="38"/>
      <c r="BH237" s="38"/>
      <c r="BI237" s="38"/>
      <c r="BJ237" s="38"/>
      <c r="BK237" s="38"/>
      <c r="BL237" s="38"/>
      <c r="BM237" s="38"/>
      <c r="BN237" s="38"/>
      <c r="BO237" s="38"/>
      <c r="BP237" s="38"/>
      <c r="BQ237" s="38"/>
      <c r="BR237" s="38"/>
      <c r="BS237" s="38"/>
      <c r="BT237" s="38"/>
      <c r="BU237" s="38"/>
      <c r="BV237" s="38"/>
      <c r="BW237" s="38"/>
      <c r="BX237" s="38"/>
      <c r="BY237" s="38"/>
      <c r="BZ237" s="38"/>
      <c r="CA237" s="38"/>
      <c r="CB237" s="38"/>
      <c r="CC237" s="38"/>
      <c r="CD237" s="38"/>
      <c r="CE237" s="38"/>
      <c r="CF237" s="38"/>
      <c r="CG237" s="38"/>
      <c r="CH237" s="38"/>
      <c r="CI237" s="38"/>
      <c r="CJ237" s="38"/>
      <c r="CK237" s="38"/>
      <c r="CL237" s="38"/>
      <c r="CM237" s="38"/>
      <c r="CN237" s="38"/>
      <c r="CO237" s="38"/>
    </row>
    <row r="238" spans="1:93" x14ac:dyDescent="0.35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38"/>
      <c r="AO238" s="38"/>
      <c r="AP238" s="38"/>
      <c r="AQ238" s="38"/>
      <c r="AR238" s="38"/>
      <c r="AS238" s="38"/>
      <c r="AT238" s="38"/>
      <c r="AU238" s="38"/>
      <c r="AV238" s="38"/>
      <c r="AW238" s="38"/>
      <c r="AX238" s="38"/>
      <c r="AY238" s="38"/>
      <c r="AZ238" s="38"/>
      <c r="BA238" s="38"/>
      <c r="BB238" s="38"/>
      <c r="BC238" s="38"/>
      <c r="BD238" s="38"/>
      <c r="BE238" s="38"/>
      <c r="BF238" s="38"/>
      <c r="BG238" s="38"/>
      <c r="BH238" s="38"/>
      <c r="BI238" s="38"/>
      <c r="BJ238" s="38"/>
      <c r="BK238" s="38"/>
      <c r="BL238" s="38"/>
      <c r="BM238" s="38"/>
      <c r="BN238" s="38"/>
      <c r="BO238" s="38"/>
      <c r="BP238" s="38"/>
      <c r="BQ238" s="38"/>
      <c r="BR238" s="38"/>
      <c r="BS238" s="38"/>
      <c r="BT238" s="38"/>
      <c r="BU238" s="38"/>
      <c r="BV238" s="38"/>
      <c r="BW238" s="38"/>
      <c r="BX238" s="38"/>
      <c r="BY238" s="38"/>
      <c r="BZ238" s="38"/>
      <c r="CA238" s="38"/>
      <c r="CB238" s="38"/>
      <c r="CC238" s="38"/>
      <c r="CD238" s="38"/>
      <c r="CE238" s="38"/>
      <c r="CF238" s="38"/>
      <c r="CG238" s="38"/>
      <c r="CH238" s="38"/>
      <c r="CI238" s="38"/>
      <c r="CJ238" s="38"/>
      <c r="CK238" s="38"/>
      <c r="CL238" s="38"/>
      <c r="CM238" s="38"/>
      <c r="CN238" s="38"/>
      <c r="CO238" s="38"/>
    </row>
    <row r="239" spans="1:93" x14ac:dyDescent="0.35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38"/>
      <c r="AO239" s="38"/>
      <c r="AP239" s="38"/>
      <c r="AQ239" s="38"/>
      <c r="AR239" s="38"/>
      <c r="AS239" s="38"/>
      <c r="AT239" s="38"/>
      <c r="AU239" s="38"/>
      <c r="AV239" s="38"/>
      <c r="AW239" s="38"/>
      <c r="AX239" s="38"/>
      <c r="AY239" s="38"/>
      <c r="AZ239" s="38"/>
      <c r="BA239" s="38"/>
      <c r="BB239" s="38"/>
      <c r="BC239" s="38"/>
      <c r="BD239" s="38"/>
      <c r="BE239" s="38"/>
      <c r="BF239" s="38"/>
      <c r="BG239" s="38"/>
      <c r="BH239" s="38"/>
      <c r="BI239" s="38"/>
      <c r="BJ239" s="38"/>
      <c r="BK239" s="38"/>
      <c r="BL239" s="38"/>
      <c r="BM239" s="38"/>
      <c r="BN239" s="38"/>
      <c r="BO239" s="38"/>
      <c r="BP239" s="38"/>
      <c r="BQ239" s="38"/>
      <c r="BR239" s="38"/>
      <c r="BS239" s="38"/>
      <c r="BT239" s="38"/>
      <c r="BU239" s="38"/>
      <c r="BV239" s="38"/>
      <c r="BW239" s="38"/>
      <c r="BX239" s="38"/>
      <c r="BY239" s="38"/>
      <c r="BZ239" s="38"/>
      <c r="CA239" s="38"/>
      <c r="CB239" s="38"/>
      <c r="CC239" s="38"/>
      <c r="CD239" s="38"/>
      <c r="CE239" s="38"/>
      <c r="CF239" s="38"/>
      <c r="CG239" s="38"/>
      <c r="CH239" s="38"/>
      <c r="CI239" s="38"/>
      <c r="CJ239" s="38"/>
      <c r="CK239" s="38"/>
      <c r="CL239" s="38"/>
      <c r="CM239" s="38"/>
      <c r="CN239" s="38"/>
      <c r="CO239" s="38"/>
    </row>
    <row r="240" spans="1:93" x14ac:dyDescent="0.35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  <c r="AU240" s="38"/>
      <c r="AV240" s="38"/>
      <c r="AW240" s="38"/>
      <c r="AX240" s="38"/>
      <c r="AY240" s="38"/>
      <c r="AZ240" s="38"/>
      <c r="BA240" s="38"/>
      <c r="BB240" s="38"/>
      <c r="BC240" s="38"/>
      <c r="BD240" s="38"/>
      <c r="BE240" s="38"/>
      <c r="BF240" s="38"/>
      <c r="BG240" s="38"/>
      <c r="BH240" s="38"/>
      <c r="BI240" s="38"/>
      <c r="BJ240" s="38"/>
      <c r="BK240" s="38"/>
      <c r="BL240" s="38"/>
      <c r="BM240" s="38"/>
      <c r="BN240" s="38"/>
      <c r="BO240" s="38"/>
      <c r="BP240" s="38"/>
      <c r="BQ240" s="38"/>
      <c r="BR240" s="38"/>
      <c r="BS240" s="38"/>
      <c r="BT240" s="38"/>
      <c r="BU240" s="38"/>
      <c r="BV240" s="38"/>
      <c r="BW240" s="38"/>
      <c r="BX240" s="38"/>
      <c r="BY240" s="38"/>
      <c r="BZ240" s="38"/>
      <c r="CA240" s="38"/>
      <c r="CB240" s="38"/>
      <c r="CC240" s="38"/>
      <c r="CD240" s="38"/>
      <c r="CE240" s="38"/>
      <c r="CF240" s="38"/>
      <c r="CG240" s="38"/>
      <c r="CH240" s="38"/>
      <c r="CI240" s="38"/>
      <c r="CJ240" s="38"/>
      <c r="CK240" s="38"/>
      <c r="CL240" s="38"/>
      <c r="CM240" s="38"/>
      <c r="CN240" s="38"/>
      <c r="CO240" s="38"/>
    </row>
    <row r="241" spans="1:93" x14ac:dyDescent="0.35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38"/>
      <c r="AP241" s="38"/>
      <c r="AQ241" s="38"/>
      <c r="AR241" s="38"/>
      <c r="AS241" s="38"/>
      <c r="AT241" s="38"/>
      <c r="AU241" s="38"/>
      <c r="AV241" s="38"/>
      <c r="AW241" s="38"/>
      <c r="AX241" s="38"/>
      <c r="AY241" s="38"/>
      <c r="AZ241" s="38"/>
      <c r="BA241" s="38"/>
      <c r="BB241" s="38"/>
      <c r="BC241" s="38"/>
      <c r="BD241" s="38"/>
      <c r="BE241" s="38"/>
      <c r="BF241" s="38"/>
      <c r="BG241" s="38"/>
      <c r="BH241" s="38"/>
      <c r="BI241" s="38"/>
      <c r="BJ241" s="38"/>
      <c r="BK241" s="38"/>
      <c r="BL241" s="38"/>
      <c r="BM241" s="38"/>
      <c r="BN241" s="38"/>
      <c r="BO241" s="38"/>
      <c r="BP241" s="38"/>
      <c r="BQ241" s="38"/>
      <c r="BR241" s="38"/>
      <c r="BS241" s="38"/>
      <c r="BT241" s="38"/>
      <c r="BU241" s="38"/>
      <c r="BV241" s="38"/>
      <c r="BW241" s="38"/>
      <c r="BX241" s="38"/>
      <c r="BY241" s="38"/>
      <c r="BZ241" s="38"/>
      <c r="CA241" s="38"/>
      <c r="CB241" s="38"/>
      <c r="CC241" s="38"/>
      <c r="CD241" s="38"/>
      <c r="CE241" s="38"/>
      <c r="CF241" s="38"/>
      <c r="CG241" s="38"/>
      <c r="CH241" s="38"/>
      <c r="CI241" s="38"/>
      <c r="CJ241" s="38"/>
      <c r="CK241" s="38"/>
      <c r="CL241" s="38"/>
      <c r="CM241" s="38"/>
      <c r="CN241" s="38"/>
      <c r="CO241" s="38"/>
    </row>
    <row r="242" spans="1:93" x14ac:dyDescent="0.35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8"/>
      <c r="BP242" s="38"/>
      <c r="BQ242" s="38"/>
      <c r="BR242" s="38"/>
      <c r="BS242" s="38"/>
      <c r="BT242" s="38"/>
      <c r="BU242" s="38"/>
      <c r="BV242" s="38"/>
      <c r="BW242" s="38"/>
      <c r="BX242" s="38"/>
      <c r="BY242" s="38"/>
      <c r="BZ242" s="38"/>
      <c r="CA242" s="38"/>
      <c r="CB242" s="38"/>
      <c r="CC242" s="38"/>
      <c r="CD242" s="38"/>
      <c r="CE242" s="38"/>
      <c r="CF242" s="38"/>
      <c r="CG242" s="38"/>
      <c r="CH242" s="38"/>
      <c r="CI242" s="38"/>
      <c r="CJ242" s="38"/>
      <c r="CK242" s="38"/>
      <c r="CL242" s="38"/>
      <c r="CM242" s="38"/>
      <c r="CN242" s="38"/>
      <c r="CO242" s="38"/>
    </row>
    <row r="243" spans="1:93" x14ac:dyDescent="0.35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  <c r="AM243" s="38"/>
      <c r="AN243" s="38"/>
      <c r="AO243" s="38"/>
      <c r="AP243" s="38"/>
      <c r="AQ243" s="38"/>
      <c r="AR243" s="38"/>
      <c r="AS243" s="38"/>
      <c r="AT243" s="38"/>
      <c r="AU243" s="38"/>
      <c r="AV243" s="38"/>
      <c r="AW243" s="38"/>
      <c r="AX243" s="38"/>
      <c r="AY243" s="38"/>
      <c r="AZ243" s="38"/>
      <c r="BA243" s="38"/>
      <c r="BB243" s="38"/>
      <c r="BC243" s="38"/>
      <c r="BD243" s="38"/>
      <c r="BE243" s="38"/>
      <c r="BF243" s="38"/>
      <c r="BG243" s="38"/>
      <c r="BH243" s="38"/>
      <c r="BI243" s="38"/>
      <c r="BJ243" s="38"/>
      <c r="BK243" s="38"/>
      <c r="BL243" s="38"/>
      <c r="BM243" s="38"/>
      <c r="BN243" s="38"/>
      <c r="BO243" s="38"/>
      <c r="BP243" s="38"/>
      <c r="BQ243" s="38"/>
      <c r="BR243" s="38"/>
      <c r="BS243" s="38"/>
      <c r="BT243" s="38"/>
      <c r="BU243" s="38"/>
      <c r="BV243" s="38"/>
      <c r="BW243" s="38"/>
      <c r="BX243" s="38"/>
      <c r="BY243" s="38"/>
      <c r="BZ243" s="38"/>
      <c r="CA243" s="38"/>
      <c r="CB243" s="38"/>
      <c r="CC243" s="38"/>
      <c r="CD243" s="38"/>
      <c r="CE243" s="38"/>
      <c r="CF243" s="38"/>
      <c r="CG243" s="38"/>
      <c r="CH243" s="38"/>
      <c r="CI243" s="38"/>
      <c r="CJ243" s="38"/>
      <c r="CK243" s="38"/>
      <c r="CL243" s="38"/>
      <c r="CM243" s="38"/>
      <c r="CN243" s="38"/>
      <c r="CO243" s="38"/>
    </row>
    <row r="244" spans="1:93" x14ac:dyDescent="0.35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8"/>
      <c r="BO244" s="38"/>
      <c r="BP244" s="38"/>
      <c r="BQ244" s="38"/>
      <c r="BR244" s="38"/>
      <c r="BS244" s="38"/>
      <c r="BT244" s="38"/>
      <c r="BU244" s="38"/>
      <c r="BV244" s="38"/>
      <c r="BW244" s="38"/>
      <c r="BX244" s="38"/>
      <c r="BY244" s="38"/>
      <c r="BZ244" s="38"/>
      <c r="CA244" s="38"/>
      <c r="CB244" s="38"/>
      <c r="CC244" s="38"/>
      <c r="CD244" s="38"/>
      <c r="CE244" s="38"/>
      <c r="CF244" s="38"/>
      <c r="CG244" s="38"/>
      <c r="CH244" s="38"/>
      <c r="CI244" s="38"/>
      <c r="CJ244" s="38"/>
      <c r="CK244" s="38"/>
      <c r="CL244" s="38"/>
      <c r="CM244" s="38"/>
      <c r="CN244" s="38"/>
      <c r="CO244" s="38"/>
    </row>
    <row r="245" spans="1:93" x14ac:dyDescent="0.3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8"/>
      <c r="AV245" s="38"/>
      <c r="AW245" s="38"/>
      <c r="AX245" s="38"/>
      <c r="AY245" s="38"/>
      <c r="AZ245" s="38"/>
      <c r="BA245" s="38"/>
      <c r="BB245" s="38"/>
      <c r="BC245" s="38"/>
      <c r="BD245" s="38"/>
      <c r="BE245" s="38"/>
      <c r="BF245" s="38"/>
      <c r="BG245" s="38"/>
      <c r="BH245" s="38"/>
      <c r="BI245" s="38"/>
      <c r="BJ245" s="38"/>
      <c r="BK245" s="38"/>
      <c r="BL245" s="38"/>
      <c r="BM245" s="38"/>
      <c r="BN245" s="38"/>
      <c r="BO245" s="38"/>
      <c r="BP245" s="38"/>
      <c r="BQ245" s="38"/>
      <c r="BR245" s="38"/>
      <c r="BS245" s="38"/>
      <c r="BT245" s="38"/>
      <c r="BU245" s="38"/>
      <c r="BV245" s="38"/>
      <c r="BW245" s="38"/>
      <c r="BX245" s="38"/>
      <c r="BY245" s="38"/>
      <c r="BZ245" s="38"/>
      <c r="CA245" s="38"/>
      <c r="CB245" s="38"/>
      <c r="CC245" s="38"/>
      <c r="CD245" s="38"/>
      <c r="CE245" s="38"/>
      <c r="CF245" s="38"/>
      <c r="CG245" s="38"/>
      <c r="CH245" s="38"/>
      <c r="CI245" s="38"/>
      <c r="CJ245" s="38"/>
      <c r="CK245" s="38"/>
      <c r="CL245" s="38"/>
      <c r="CM245" s="38"/>
      <c r="CN245" s="38"/>
      <c r="CO245" s="38"/>
    </row>
    <row r="246" spans="1:93" x14ac:dyDescent="0.35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  <c r="AN246" s="38"/>
      <c r="AO246" s="38"/>
      <c r="AP246" s="38"/>
      <c r="AQ246" s="38"/>
      <c r="AR246" s="38"/>
      <c r="AS246" s="38"/>
      <c r="AT246" s="38"/>
      <c r="AU246" s="38"/>
      <c r="AV246" s="38"/>
      <c r="AW246" s="38"/>
      <c r="AX246" s="38"/>
      <c r="AY246" s="38"/>
      <c r="AZ246" s="38"/>
      <c r="BA246" s="38"/>
      <c r="BB246" s="38"/>
      <c r="BC246" s="38"/>
      <c r="BD246" s="38"/>
      <c r="BE246" s="38"/>
      <c r="BF246" s="38"/>
      <c r="BG246" s="38"/>
      <c r="BH246" s="38"/>
      <c r="BI246" s="38"/>
      <c r="BJ246" s="38"/>
      <c r="BK246" s="38"/>
      <c r="BL246" s="38"/>
      <c r="BM246" s="38"/>
      <c r="BN246" s="38"/>
      <c r="BO246" s="38"/>
      <c r="BP246" s="38"/>
      <c r="BQ246" s="38"/>
      <c r="BR246" s="38"/>
      <c r="BS246" s="38"/>
      <c r="BT246" s="38"/>
      <c r="BU246" s="38"/>
      <c r="BV246" s="38"/>
      <c r="BW246" s="38"/>
      <c r="BX246" s="38"/>
      <c r="BY246" s="38"/>
      <c r="BZ246" s="38"/>
      <c r="CA246" s="38"/>
      <c r="CB246" s="38"/>
      <c r="CC246" s="38"/>
      <c r="CD246" s="38"/>
      <c r="CE246" s="38"/>
      <c r="CF246" s="38"/>
      <c r="CG246" s="38"/>
      <c r="CH246" s="38"/>
      <c r="CI246" s="38"/>
      <c r="CJ246" s="38"/>
      <c r="CK246" s="38"/>
      <c r="CL246" s="38"/>
      <c r="CM246" s="38"/>
      <c r="CN246" s="38"/>
      <c r="CO246" s="38"/>
    </row>
    <row r="247" spans="1:93" x14ac:dyDescent="0.35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8"/>
      <c r="BO247" s="38"/>
      <c r="BP247" s="38"/>
      <c r="BQ247" s="38"/>
      <c r="BR247" s="38"/>
      <c r="BS247" s="38"/>
      <c r="BT247" s="38"/>
      <c r="BU247" s="38"/>
      <c r="BV247" s="38"/>
      <c r="BW247" s="38"/>
      <c r="BX247" s="38"/>
      <c r="BY247" s="38"/>
      <c r="BZ247" s="38"/>
      <c r="CA247" s="38"/>
      <c r="CB247" s="38"/>
      <c r="CC247" s="38"/>
      <c r="CD247" s="38"/>
      <c r="CE247" s="38"/>
      <c r="CF247" s="38"/>
      <c r="CG247" s="38"/>
      <c r="CH247" s="38"/>
      <c r="CI247" s="38"/>
      <c r="CJ247" s="38"/>
      <c r="CK247" s="38"/>
      <c r="CL247" s="38"/>
      <c r="CM247" s="38"/>
      <c r="CN247" s="38"/>
      <c r="CO247" s="38"/>
    </row>
    <row r="248" spans="1:93" x14ac:dyDescent="0.35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  <c r="AN248" s="38"/>
      <c r="AO248" s="38"/>
      <c r="AP248" s="38"/>
      <c r="AQ248" s="38"/>
      <c r="AR248" s="38"/>
      <c r="AS248" s="38"/>
      <c r="AT248" s="38"/>
      <c r="AU248" s="38"/>
      <c r="AV248" s="38"/>
      <c r="AW248" s="38"/>
      <c r="AX248" s="38"/>
      <c r="AY248" s="38"/>
      <c r="AZ248" s="38"/>
      <c r="BA248" s="38"/>
      <c r="BB248" s="38"/>
      <c r="BC248" s="38"/>
      <c r="BD248" s="38"/>
      <c r="BE248" s="38"/>
      <c r="BF248" s="38"/>
      <c r="BG248" s="38"/>
      <c r="BH248" s="38"/>
      <c r="BI248" s="38"/>
      <c r="BJ248" s="38"/>
      <c r="BK248" s="38"/>
      <c r="BL248" s="38"/>
      <c r="BM248" s="38"/>
      <c r="BN248" s="38"/>
      <c r="BO248" s="38"/>
      <c r="BP248" s="38"/>
      <c r="BQ248" s="38"/>
      <c r="BR248" s="38"/>
      <c r="BS248" s="38"/>
      <c r="BT248" s="38"/>
      <c r="BU248" s="38"/>
      <c r="BV248" s="38"/>
      <c r="BW248" s="38"/>
      <c r="BX248" s="38"/>
      <c r="BY248" s="38"/>
      <c r="BZ248" s="38"/>
      <c r="CA248" s="38"/>
      <c r="CB248" s="38"/>
      <c r="CC248" s="38"/>
      <c r="CD248" s="38"/>
      <c r="CE248" s="38"/>
      <c r="CF248" s="38"/>
      <c r="CG248" s="38"/>
      <c r="CH248" s="38"/>
      <c r="CI248" s="38"/>
      <c r="CJ248" s="38"/>
      <c r="CK248" s="38"/>
      <c r="CL248" s="38"/>
      <c r="CM248" s="38"/>
      <c r="CN248" s="38"/>
      <c r="CO248" s="38"/>
    </row>
    <row r="249" spans="1:93" x14ac:dyDescent="0.35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  <c r="AK249" s="38"/>
      <c r="AL249" s="38"/>
      <c r="AM249" s="38"/>
      <c r="AN249" s="38"/>
      <c r="AO249" s="38"/>
      <c r="AP249" s="38"/>
      <c r="AQ249" s="38"/>
      <c r="AR249" s="38"/>
      <c r="AS249" s="38"/>
      <c r="AT249" s="38"/>
      <c r="AU249" s="38"/>
      <c r="AV249" s="38"/>
      <c r="AW249" s="38"/>
      <c r="AX249" s="38"/>
      <c r="AY249" s="38"/>
      <c r="AZ249" s="38"/>
      <c r="BA249" s="38"/>
      <c r="BB249" s="38"/>
      <c r="BC249" s="38"/>
      <c r="BD249" s="38"/>
      <c r="BE249" s="38"/>
      <c r="BF249" s="38"/>
      <c r="BG249" s="38"/>
      <c r="BH249" s="38"/>
      <c r="BI249" s="38"/>
      <c r="BJ249" s="38"/>
      <c r="BK249" s="38"/>
      <c r="BL249" s="38"/>
      <c r="BM249" s="38"/>
      <c r="BN249" s="38"/>
      <c r="BO249" s="38"/>
      <c r="BP249" s="38"/>
      <c r="BQ249" s="38"/>
      <c r="BR249" s="38"/>
      <c r="BS249" s="38"/>
      <c r="BT249" s="38"/>
      <c r="BU249" s="38"/>
      <c r="BV249" s="38"/>
      <c r="BW249" s="38"/>
      <c r="BX249" s="38"/>
      <c r="BY249" s="38"/>
      <c r="BZ249" s="38"/>
      <c r="CA249" s="38"/>
      <c r="CB249" s="38"/>
      <c r="CC249" s="38"/>
      <c r="CD249" s="38"/>
      <c r="CE249" s="38"/>
      <c r="CF249" s="38"/>
      <c r="CG249" s="38"/>
      <c r="CH249" s="38"/>
      <c r="CI249" s="38"/>
      <c r="CJ249" s="38"/>
      <c r="CK249" s="38"/>
      <c r="CL249" s="38"/>
      <c r="CM249" s="38"/>
      <c r="CN249" s="38"/>
      <c r="CO249" s="38"/>
    </row>
    <row r="250" spans="1:93" x14ac:dyDescent="0.35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  <c r="AK250" s="38"/>
      <c r="AL250" s="38"/>
      <c r="AM250" s="38"/>
      <c r="AN250" s="38"/>
      <c r="AO250" s="38"/>
      <c r="AP250" s="38"/>
      <c r="AQ250" s="38"/>
      <c r="AR250" s="38"/>
      <c r="AS250" s="38"/>
      <c r="AT250" s="38"/>
      <c r="AU250" s="38"/>
      <c r="AV250" s="38"/>
      <c r="AW250" s="38"/>
      <c r="AX250" s="38"/>
      <c r="AY250" s="38"/>
      <c r="AZ250" s="38"/>
      <c r="BA250" s="38"/>
      <c r="BB250" s="38"/>
      <c r="BC250" s="38"/>
      <c r="BD250" s="38"/>
      <c r="BE250" s="38"/>
      <c r="BF250" s="38"/>
      <c r="BG250" s="38"/>
      <c r="BH250" s="38"/>
      <c r="BI250" s="38"/>
      <c r="BJ250" s="38"/>
      <c r="BK250" s="38"/>
      <c r="BL250" s="38"/>
      <c r="BM250" s="38"/>
      <c r="BN250" s="38"/>
      <c r="BO250" s="38"/>
      <c r="BP250" s="38"/>
      <c r="BQ250" s="38"/>
      <c r="BR250" s="38"/>
      <c r="BS250" s="38"/>
      <c r="BT250" s="38"/>
      <c r="BU250" s="38"/>
      <c r="BV250" s="38"/>
      <c r="BW250" s="38"/>
      <c r="BX250" s="38"/>
      <c r="BY250" s="38"/>
      <c r="BZ250" s="38"/>
      <c r="CA250" s="38"/>
      <c r="CB250" s="38"/>
      <c r="CC250" s="38"/>
      <c r="CD250" s="38"/>
      <c r="CE250" s="38"/>
      <c r="CF250" s="38"/>
      <c r="CG250" s="38"/>
      <c r="CH250" s="38"/>
      <c r="CI250" s="38"/>
      <c r="CJ250" s="38"/>
      <c r="CK250" s="38"/>
      <c r="CL250" s="38"/>
      <c r="CM250" s="38"/>
      <c r="CN250" s="38"/>
      <c r="CO250" s="38"/>
    </row>
    <row r="251" spans="1:93" x14ac:dyDescent="0.35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  <c r="AM251" s="38"/>
      <c r="AN251" s="38"/>
      <c r="AO251" s="38"/>
      <c r="AP251" s="38"/>
      <c r="AQ251" s="38"/>
      <c r="AR251" s="38"/>
      <c r="AS251" s="38"/>
      <c r="AT251" s="38"/>
      <c r="AU251" s="38"/>
      <c r="AV251" s="38"/>
      <c r="AW251" s="38"/>
      <c r="AX251" s="38"/>
      <c r="AY251" s="38"/>
      <c r="AZ251" s="38"/>
      <c r="BA251" s="38"/>
      <c r="BB251" s="38"/>
      <c r="BC251" s="38"/>
      <c r="BD251" s="38"/>
      <c r="BE251" s="38"/>
      <c r="BF251" s="38"/>
      <c r="BG251" s="38"/>
      <c r="BH251" s="38"/>
      <c r="BI251" s="38"/>
      <c r="BJ251" s="38"/>
      <c r="BK251" s="38"/>
      <c r="BL251" s="38"/>
      <c r="BM251" s="38"/>
      <c r="BN251" s="38"/>
      <c r="BO251" s="38"/>
      <c r="BP251" s="38"/>
      <c r="BQ251" s="38"/>
      <c r="BR251" s="38"/>
      <c r="BS251" s="38"/>
      <c r="BT251" s="38"/>
      <c r="BU251" s="38"/>
      <c r="BV251" s="38"/>
      <c r="BW251" s="38"/>
      <c r="BX251" s="38"/>
      <c r="BY251" s="38"/>
      <c r="BZ251" s="38"/>
      <c r="CA251" s="38"/>
      <c r="CB251" s="38"/>
      <c r="CC251" s="38"/>
      <c r="CD251" s="38"/>
      <c r="CE251" s="38"/>
      <c r="CF251" s="38"/>
      <c r="CG251" s="38"/>
      <c r="CH251" s="38"/>
      <c r="CI251" s="38"/>
      <c r="CJ251" s="38"/>
      <c r="CK251" s="38"/>
      <c r="CL251" s="38"/>
      <c r="CM251" s="38"/>
      <c r="CN251" s="38"/>
      <c r="CO251" s="38"/>
    </row>
    <row r="252" spans="1:93" x14ac:dyDescent="0.35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  <c r="AN252" s="38"/>
      <c r="AO252" s="38"/>
      <c r="AP252" s="38"/>
      <c r="AQ252" s="38"/>
      <c r="AR252" s="38"/>
      <c r="AS252" s="38"/>
      <c r="AT252" s="38"/>
      <c r="AU252" s="38"/>
      <c r="AV252" s="38"/>
      <c r="AW252" s="38"/>
      <c r="AX252" s="38"/>
      <c r="AY252" s="38"/>
      <c r="AZ252" s="38"/>
      <c r="BA252" s="38"/>
      <c r="BB252" s="38"/>
      <c r="BC252" s="38"/>
      <c r="BD252" s="38"/>
      <c r="BE252" s="38"/>
      <c r="BF252" s="38"/>
      <c r="BG252" s="38"/>
      <c r="BH252" s="38"/>
      <c r="BI252" s="38"/>
      <c r="BJ252" s="38"/>
      <c r="BK252" s="38"/>
      <c r="BL252" s="38"/>
      <c r="BM252" s="38"/>
      <c r="BN252" s="38"/>
      <c r="BO252" s="38"/>
      <c r="BP252" s="38"/>
      <c r="BQ252" s="38"/>
      <c r="BR252" s="38"/>
      <c r="BS252" s="38"/>
      <c r="BT252" s="38"/>
      <c r="BU252" s="38"/>
      <c r="BV252" s="38"/>
      <c r="BW252" s="38"/>
      <c r="BX252" s="38"/>
      <c r="BY252" s="38"/>
      <c r="BZ252" s="38"/>
      <c r="CA252" s="38"/>
      <c r="CB252" s="38"/>
      <c r="CC252" s="38"/>
      <c r="CD252" s="38"/>
      <c r="CE252" s="38"/>
      <c r="CF252" s="38"/>
      <c r="CG252" s="38"/>
      <c r="CH252" s="38"/>
      <c r="CI252" s="38"/>
      <c r="CJ252" s="38"/>
      <c r="CK252" s="38"/>
      <c r="CL252" s="38"/>
      <c r="CM252" s="38"/>
      <c r="CN252" s="38"/>
      <c r="CO252" s="38"/>
    </row>
    <row r="253" spans="1:93" x14ac:dyDescent="0.35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  <c r="AM253" s="38"/>
      <c r="AN253" s="38"/>
      <c r="AO253" s="38"/>
      <c r="AP253" s="38"/>
      <c r="AQ253" s="38"/>
      <c r="AR253" s="38"/>
      <c r="AS253" s="38"/>
      <c r="AT253" s="38"/>
      <c r="AU253" s="38"/>
      <c r="AV253" s="38"/>
      <c r="AW253" s="38"/>
      <c r="AX253" s="38"/>
      <c r="AY253" s="38"/>
      <c r="AZ253" s="38"/>
      <c r="BA253" s="38"/>
      <c r="BB253" s="38"/>
      <c r="BC253" s="38"/>
      <c r="BD253" s="38"/>
      <c r="BE253" s="38"/>
      <c r="BF253" s="38"/>
      <c r="BG253" s="38"/>
      <c r="BH253" s="38"/>
      <c r="BI253" s="38"/>
      <c r="BJ253" s="38"/>
      <c r="BK253" s="38"/>
      <c r="BL253" s="38"/>
      <c r="BM253" s="38"/>
      <c r="BN253" s="38"/>
      <c r="BO253" s="38"/>
      <c r="BP253" s="38"/>
      <c r="BQ253" s="38"/>
      <c r="BR253" s="38"/>
      <c r="BS253" s="38"/>
      <c r="BT253" s="38"/>
      <c r="BU253" s="38"/>
      <c r="BV253" s="38"/>
      <c r="BW253" s="38"/>
      <c r="BX253" s="38"/>
      <c r="BY253" s="38"/>
      <c r="BZ253" s="38"/>
      <c r="CA253" s="38"/>
      <c r="CB253" s="38"/>
      <c r="CC253" s="38"/>
      <c r="CD253" s="38"/>
      <c r="CE253" s="38"/>
      <c r="CF253" s="38"/>
      <c r="CG253" s="38"/>
      <c r="CH253" s="38"/>
      <c r="CI253" s="38"/>
      <c r="CJ253" s="38"/>
      <c r="CK253" s="38"/>
      <c r="CL253" s="38"/>
      <c r="CM253" s="38"/>
      <c r="CN253" s="38"/>
      <c r="CO253" s="38"/>
    </row>
    <row r="254" spans="1:93" x14ac:dyDescent="0.35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  <c r="AN254" s="38"/>
      <c r="AO254" s="38"/>
      <c r="AP254" s="38"/>
      <c r="AQ254" s="38"/>
      <c r="AR254" s="38"/>
      <c r="AS254" s="38"/>
      <c r="AT254" s="38"/>
      <c r="AU254" s="38"/>
      <c r="AV254" s="38"/>
      <c r="AW254" s="38"/>
      <c r="AX254" s="38"/>
      <c r="AY254" s="38"/>
      <c r="AZ254" s="38"/>
      <c r="BA254" s="38"/>
      <c r="BB254" s="38"/>
      <c r="BC254" s="38"/>
      <c r="BD254" s="38"/>
      <c r="BE254" s="38"/>
      <c r="BF254" s="38"/>
      <c r="BG254" s="38"/>
      <c r="BH254" s="38"/>
      <c r="BI254" s="38"/>
      <c r="BJ254" s="38"/>
      <c r="BK254" s="38"/>
      <c r="BL254" s="38"/>
      <c r="BM254" s="38"/>
      <c r="BN254" s="38"/>
      <c r="BO254" s="38"/>
      <c r="BP254" s="38"/>
      <c r="BQ254" s="38"/>
      <c r="BR254" s="38"/>
      <c r="BS254" s="38"/>
      <c r="BT254" s="38"/>
      <c r="BU254" s="38"/>
      <c r="BV254" s="38"/>
      <c r="BW254" s="38"/>
      <c r="BX254" s="38"/>
      <c r="BY254" s="38"/>
      <c r="BZ254" s="38"/>
      <c r="CA254" s="38"/>
      <c r="CB254" s="38"/>
      <c r="CC254" s="38"/>
      <c r="CD254" s="38"/>
      <c r="CE254" s="38"/>
      <c r="CF254" s="38"/>
      <c r="CG254" s="38"/>
      <c r="CH254" s="38"/>
      <c r="CI254" s="38"/>
      <c r="CJ254" s="38"/>
      <c r="CK254" s="38"/>
      <c r="CL254" s="38"/>
      <c r="CM254" s="38"/>
      <c r="CN254" s="38"/>
      <c r="CO254" s="38"/>
    </row>
    <row r="255" spans="1:93" x14ac:dyDescent="0.3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  <c r="AM255" s="38"/>
      <c r="AN255" s="38"/>
      <c r="AO255" s="38"/>
      <c r="AP255" s="38"/>
      <c r="AQ255" s="38"/>
      <c r="AR255" s="38"/>
      <c r="AS255" s="38"/>
      <c r="AT255" s="38"/>
      <c r="AU255" s="38"/>
      <c r="AV255" s="38"/>
      <c r="AW255" s="38"/>
      <c r="AX255" s="38"/>
      <c r="AY255" s="38"/>
      <c r="AZ255" s="38"/>
      <c r="BA255" s="38"/>
      <c r="BB255" s="38"/>
      <c r="BC255" s="38"/>
      <c r="BD255" s="38"/>
      <c r="BE255" s="38"/>
      <c r="BF255" s="38"/>
      <c r="BG255" s="38"/>
      <c r="BH255" s="38"/>
      <c r="BI255" s="38"/>
      <c r="BJ255" s="38"/>
      <c r="BK255" s="38"/>
      <c r="BL255" s="38"/>
      <c r="BM255" s="38"/>
      <c r="BN255" s="38"/>
      <c r="BO255" s="38"/>
      <c r="BP255" s="38"/>
      <c r="BQ255" s="38"/>
      <c r="BR255" s="38"/>
      <c r="BS255" s="38"/>
      <c r="BT255" s="38"/>
      <c r="BU255" s="38"/>
      <c r="BV255" s="38"/>
      <c r="BW255" s="38"/>
      <c r="BX255" s="38"/>
      <c r="BY255" s="38"/>
      <c r="BZ255" s="38"/>
      <c r="CA255" s="38"/>
      <c r="CB255" s="38"/>
      <c r="CC255" s="38"/>
      <c r="CD255" s="38"/>
      <c r="CE255" s="38"/>
      <c r="CF255" s="38"/>
      <c r="CG255" s="38"/>
      <c r="CH255" s="38"/>
      <c r="CI255" s="38"/>
      <c r="CJ255" s="38"/>
      <c r="CK255" s="38"/>
      <c r="CL255" s="38"/>
      <c r="CM255" s="38"/>
      <c r="CN255" s="38"/>
      <c r="CO255" s="38"/>
    </row>
    <row r="256" spans="1:93" x14ac:dyDescent="0.35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  <c r="AM256" s="38"/>
      <c r="AN256" s="38"/>
      <c r="AO256" s="38"/>
      <c r="AP256" s="38"/>
      <c r="AQ256" s="38"/>
      <c r="AR256" s="38"/>
      <c r="AS256" s="38"/>
      <c r="AT256" s="38"/>
      <c r="AU256" s="38"/>
      <c r="AV256" s="38"/>
      <c r="AW256" s="38"/>
      <c r="AX256" s="38"/>
      <c r="AY256" s="38"/>
      <c r="AZ256" s="38"/>
      <c r="BA256" s="38"/>
      <c r="BB256" s="38"/>
      <c r="BC256" s="38"/>
      <c r="BD256" s="38"/>
      <c r="BE256" s="38"/>
      <c r="BF256" s="38"/>
      <c r="BG256" s="38"/>
      <c r="BH256" s="38"/>
      <c r="BI256" s="38"/>
      <c r="BJ256" s="38"/>
      <c r="BK256" s="38"/>
      <c r="BL256" s="38"/>
      <c r="BM256" s="38"/>
      <c r="BN256" s="38"/>
      <c r="BO256" s="38"/>
      <c r="BP256" s="38"/>
      <c r="BQ256" s="38"/>
      <c r="BR256" s="38"/>
      <c r="BS256" s="38"/>
      <c r="BT256" s="38"/>
      <c r="BU256" s="38"/>
      <c r="BV256" s="38"/>
      <c r="BW256" s="38"/>
      <c r="BX256" s="38"/>
      <c r="BY256" s="38"/>
      <c r="BZ256" s="38"/>
      <c r="CA256" s="38"/>
      <c r="CB256" s="38"/>
      <c r="CC256" s="38"/>
      <c r="CD256" s="38"/>
      <c r="CE256" s="38"/>
      <c r="CF256" s="38"/>
      <c r="CG256" s="38"/>
      <c r="CH256" s="38"/>
      <c r="CI256" s="38"/>
      <c r="CJ256" s="38"/>
      <c r="CK256" s="38"/>
      <c r="CL256" s="38"/>
      <c r="CM256" s="38"/>
      <c r="CN256" s="38"/>
      <c r="CO256" s="38"/>
    </row>
    <row r="257" spans="1:93" x14ac:dyDescent="0.35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  <c r="AM257" s="38"/>
      <c r="AN257" s="38"/>
      <c r="AO257" s="38"/>
      <c r="AP257" s="38"/>
      <c r="AQ257" s="38"/>
      <c r="AR257" s="38"/>
      <c r="AS257" s="38"/>
      <c r="AT257" s="38"/>
      <c r="AU257" s="38"/>
      <c r="AV257" s="38"/>
      <c r="AW257" s="38"/>
      <c r="AX257" s="38"/>
      <c r="AY257" s="38"/>
      <c r="AZ257" s="38"/>
      <c r="BA257" s="38"/>
      <c r="BB257" s="38"/>
      <c r="BC257" s="38"/>
      <c r="BD257" s="38"/>
      <c r="BE257" s="38"/>
      <c r="BF257" s="38"/>
      <c r="BG257" s="38"/>
      <c r="BH257" s="38"/>
      <c r="BI257" s="38"/>
      <c r="BJ257" s="38"/>
      <c r="BK257" s="38"/>
      <c r="BL257" s="38"/>
      <c r="BM257" s="38"/>
      <c r="BN257" s="38"/>
      <c r="BO257" s="38"/>
      <c r="BP257" s="38"/>
      <c r="BQ257" s="38"/>
      <c r="BR257" s="38"/>
      <c r="BS257" s="38"/>
      <c r="BT257" s="38"/>
      <c r="BU257" s="38"/>
      <c r="BV257" s="38"/>
      <c r="BW257" s="38"/>
      <c r="BX257" s="38"/>
      <c r="BY257" s="38"/>
      <c r="BZ257" s="38"/>
      <c r="CA257" s="38"/>
      <c r="CB257" s="38"/>
      <c r="CC257" s="38"/>
      <c r="CD257" s="38"/>
      <c r="CE257" s="38"/>
      <c r="CF257" s="38"/>
      <c r="CG257" s="38"/>
      <c r="CH257" s="38"/>
      <c r="CI257" s="38"/>
      <c r="CJ257" s="38"/>
      <c r="CK257" s="38"/>
      <c r="CL257" s="38"/>
      <c r="CM257" s="38"/>
      <c r="CN257" s="38"/>
      <c r="CO257" s="38"/>
    </row>
    <row r="258" spans="1:93" x14ac:dyDescent="0.35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  <c r="AM258" s="38"/>
      <c r="AN258" s="38"/>
      <c r="AO258" s="38"/>
      <c r="AP258" s="38"/>
      <c r="AQ258" s="38"/>
      <c r="AR258" s="38"/>
      <c r="AS258" s="38"/>
      <c r="AT258" s="38"/>
      <c r="AU258" s="38"/>
      <c r="AV258" s="38"/>
      <c r="AW258" s="38"/>
      <c r="AX258" s="38"/>
      <c r="AY258" s="38"/>
      <c r="AZ258" s="38"/>
      <c r="BA258" s="38"/>
      <c r="BB258" s="38"/>
      <c r="BC258" s="38"/>
      <c r="BD258" s="38"/>
      <c r="BE258" s="38"/>
      <c r="BF258" s="38"/>
      <c r="BG258" s="38"/>
      <c r="BH258" s="38"/>
      <c r="BI258" s="38"/>
      <c r="BJ258" s="38"/>
      <c r="BK258" s="38"/>
      <c r="BL258" s="38"/>
      <c r="BM258" s="38"/>
      <c r="BN258" s="38"/>
      <c r="BO258" s="38"/>
      <c r="BP258" s="38"/>
      <c r="BQ258" s="38"/>
      <c r="BR258" s="38"/>
      <c r="BS258" s="38"/>
      <c r="BT258" s="38"/>
      <c r="BU258" s="38"/>
      <c r="BV258" s="38"/>
      <c r="BW258" s="38"/>
      <c r="BX258" s="38"/>
      <c r="BY258" s="38"/>
      <c r="BZ258" s="38"/>
      <c r="CA258" s="38"/>
      <c r="CB258" s="38"/>
      <c r="CC258" s="38"/>
      <c r="CD258" s="38"/>
      <c r="CE258" s="38"/>
      <c r="CF258" s="38"/>
      <c r="CG258" s="38"/>
      <c r="CH258" s="38"/>
      <c r="CI258" s="38"/>
      <c r="CJ258" s="38"/>
      <c r="CK258" s="38"/>
      <c r="CL258" s="38"/>
      <c r="CM258" s="38"/>
      <c r="CN258" s="38"/>
      <c r="CO258" s="38"/>
    </row>
    <row r="259" spans="1:93" x14ac:dyDescent="0.35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  <c r="AM259" s="38"/>
      <c r="AN259" s="38"/>
      <c r="AO259" s="38"/>
      <c r="AP259" s="38"/>
      <c r="AQ259" s="38"/>
      <c r="AR259" s="38"/>
      <c r="AS259" s="38"/>
      <c r="AT259" s="38"/>
      <c r="AU259" s="38"/>
      <c r="AV259" s="38"/>
      <c r="AW259" s="38"/>
      <c r="AX259" s="38"/>
      <c r="AY259" s="38"/>
      <c r="AZ259" s="38"/>
      <c r="BA259" s="38"/>
      <c r="BB259" s="38"/>
      <c r="BC259" s="38"/>
      <c r="BD259" s="38"/>
      <c r="BE259" s="38"/>
      <c r="BF259" s="38"/>
      <c r="BG259" s="38"/>
      <c r="BH259" s="38"/>
      <c r="BI259" s="38"/>
      <c r="BJ259" s="38"/>
      <c r="BK259" s="38"/>
      <c r="BL259" s="38"/>
      <c r="BM259" s="38"/>
      <c r="BN259" s="38"/>
      <c r="BO259" s="38"/>
      <c r="BP259" s="38"/>
      <c r="BQ259" s="38"/>
      <c r="BR259" s="38"/>
      <c r="BS259" s="38"/>
      <c r="BT259" s="38"/>
      <c r="BU259" s="38"/>
      <c r="BV259" s="38"/>
      <c r="BW259" s="38"/>
      <c r="BX259" s="38"/>
      <c r="BY259" s="38"/>
      <c r="BZ259" s="38"/>
      <c r="CA259" s="38"/>
      <c r="CB259" s="38"/>
      <c r="CC259" s="38"/>
      <c r="CD259" s="38"/>
      <c r="CE259" s="38"/>
      <c r="CF259" s="38"/>
      <c r="CG259" s="38"/>
      <c r="CH259" s="38"/>
      <c r="CI259" s="38"/>
      <c r="CJ259" s="38"/>
      <c r="CK259" s="38"/>
      <c r="CL259" s="38"/>
      <c r="CM259" s="38"/>
      <c r="CN259" s="38"/>
      <c r="CO259" s="38"/>
    </row>
    <row r="260" spans="1:93" x14ac:dyDescent="0.35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  <c r="AU260" s="38"/>
      <c r="AV260" s="38"/>
      <c r="AW260" s="38"/>
      <c r="AX260" s="38"/>
      <c r="AY260" s="38"/>
      <c r="AZ260" s="38"/>
      <c r="BA260" s="38"/>
      <c r="BB260" s="38"/>
      <c r="BC260" s="38"/>
      <c r="BD260" s="38"/>
      <c r="BE260" s="38"/>
      <c r="BF260" s="38"/>
      <c r="BG260" s="38"/>
      <c r="BH260" s="38"/>
      <c r="BI260" s="38"/>
      <c r="BJ260" s="38"/>
      <c r="BK260" s="38"/>
      <c r="BL260" s="38"/>
      <c r="BM260" s="38"/>
      <c r="BN260" s="38"/>
      <c r="BO260" s="38"/>
      <c r="BP260" s="38"/>
      <c r="BQ260" s="38"/>
      <c r="BR260" s="38"/>
      <c r="BS260" s="38"/>
      <c r="BT260" s="38"/>
      <c r="BU260" s="38"/>
      <c r="BV260" s="38"/>
      <c r="BW260" s="38"/>
      <c r="BX260" s="38"/>
      <c r="BY260" s="38"/>
      <c r="BZ260" s="38"/>
      <c r="CA260" s="38"/>
      <c r="CB260" s="38"/>
      <c r="CC260" s="38"/>
      <c r="CD260" s="38"/>
      <c r="CE260" s="38"/>
      <c r="CF260" s="38"/>
      <c r="CG260" s="38"/>
      <c r="CH260" s="38"/>
      <c r="CI260" s="38"/>
      <c r="CJ260" s="38"/>
      <c r="CK260" s="38"/>
      <c r="CL260" s="38"/>
      <c r="CM260" s="38"/>
      <c r="CN260" s="38"/>
      <c r="CO260" s="38"/>
    </row>
    <row r="261" spans="1:93" x14ac:dyDescent="0.35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  <c r="AM261" s="38"/>
      <c r="AN261" s="38"/>
      <c r="AO261" s="38"/>
      <c r="AP261" s="38"/>
      <c r="AQ261" s="38"/>
      <c r="AR261" s="38"/>
      <c r="AS261" s="38"/>
      <c r="AT261" s="38"/>
      <c r="AU261" s="38"/>
      <c r="AV261" s="38"/>
      <c r="AW261" s="38"/>
      <c r="AX261" s="38"/>
      <c r="AY261" s="38"/>
      <c r="AZ261" s="38"/>
      <c r="BA261" s="38"/>
      <c r="BB261" s="38"/>
      <c r="BC261" s="38"/>
      <c r="BD261" s="38"/>
      <c r="BE261" s="38"/>
      <c r="BF261" s="38"/>
      <c r="BG261" s="38"/>
      <c r="BH261" s="38"/>
      <c r="BI261" s="38"/>
      <c r="BJ261" s="38"/>
      <c r="BK261" s="38"/>
      <c r="BL261" s="38"/>
      <c r="BM261" s="38"/>
      <c r="BN261" s="38"/>
      <c r="BO261" s="38"/>
      <c r="BP261" s="38"/>
      <c r="BQ261" s="38"/>
      <c r="BR261" s="38"/>
      <c r="BS261" s="38"/>
      <c r="BT261" s="38"/>
      <c r="BU261" s="38"/>
      <c r="BV261" s="38"/>
      <c r="BW261" s="38"/>
      <c r="BX261" s="38"/>
      <c r="BY261" s="38"/>
      <c r="BZ261" s="38"/>
      <c r="CA261" s="38"/>
      <c r="CB261" s="38"/>
      <c r="CC261" s="38"/>
      <c r="CD261" s="38"/>
      <c r="CE261" s="38"/>
      <c r="CF261" s="38"/>
      <c r="CG261" s="38"/>
      <c r="CH261" s="38"/>
      <c r="CI261" s="38"/>
      <c r="CJ261" s="38"/>
      <c r="CK261" s="38"/>
      <c r="CL261" s="38"/>
      <c r="CM261" s="38"/>
      <c r="CN261" s="38"/>
      <c r="CO261" s="38"/>
    </row>
    <row r="262" spans="1:93" x14ac:dyDescent="0.35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8"/>
      <c r="BO262" s="38"/>
      <c r="BP262" s="38"/>
      <c r="BQ262" s="38"/>
      <c r="BR262" s="38"/>
      <c r="BS262" s="38"/>
      <c r="BT262" s="38"/>
      <c r="BU262" s="38"/>
      <c r="BV262" s="38"/>
      <c r="BW262" s="38"/>
      <c r="BX262" s="38"/>
      <c r="BY262" s="38"/>
      <c r="BZ262" s="38"/>
      <c r="CA262" s="38"/>
      <c r="CB262" s="38"/>
      <c r="CC262" s="38"/>
      <c r="CD262" s="38"/>
      <c r="CE262" s="38"/>
      <c r="CF262" s="38"/>
      <c r="CG262" s="38"/>
      <c r="CH262" s="38"/>
      <c r="CI262" s="38"/>
      <c r="CJ262" s="38"/>
      <c r="CK262" s="38"/>
      <c r="CL262" s="38"/>
      <c r="CM262" s="38"/>
      <c r="CN262" s="38"/>
      <c r="CO262" s="38"/>
    </row>
    <row r="263" spans="1:93" x14ac:dyDescent="0.35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  <c r="AM263" s="38"/>
      <c r="AN263" s="38"/>
      <c r="AO263" s="38"/>
      <c r="AP263" s="38"/>
      <c r="AQ263" s="38"/>
      <c r="AR263" s="38"/>
      <c r="AS263" s="38"/>
      <c r="AT263" s="38"/>
      <c r="AU263" s="38"/>
      <c r="AV263" s="38"/>
      <c r="AW263" s="38"/>
      <c r="AX263" s="38"/>
      <c r="AY263" s="38"/>
      <c r="AZ263" s="38"/>
      <c r="BA263" s="38"/>
      <c r="BB263" s="38"/>
      <c r="BC263" s="38"/>
      <c r="BD263" s="38"/>
      <c r="BE263" s="38"/>
      <c r="BF263" s="38"/>
      <c r="BG263" s="38"/>
      <c r="BH263" s="38"/>
      <c r="BI263" s="38"/>
      <c r="BJ263" s="38"/>
      <c r="BK263" s="38"/>
      <c r="BL263" s="38"/>
      <c r="BM263" s="38"/>
      <c r="BN263" s="38"/>
      <c r="BO263" s="38"/>
      <c r="BP263" s="38"/>
      <c r="BQ263" s="38"/>
      <c r="BR263" s="38"/>
      <c r="BS263" s="38"/>
      <c r="BT263" s="38"/>
      <c r="BU263" s="38"/>
      <c r="BV263" s="38"/>
      <c r="BW263" s="38"/>
      <c r="BX263" s="38"/>
      <c r="BY263" s="38"/>
      <c r="BZ263" s="38"/>
      <c r="CA263" s="38"/>
      <c r="CB263" s="38"/>
      <c r="CC263" s="38"/>
      <c r="CD263" s="38"/>
      <c r="CE263" s="38"/>
      <c r="CF263" s="38"/>
      <c r="CG263" s="38"/>
      <c r="CH263" s="38"/>
      <c r="CI263" s="38"/>
      <c r="CJ263" s="38"/>
      <c r="CK263" s="38"/>
      <c r="CL263" s="38"/>
      <c r="CM263" s="38"/>
      <c r="CN263" s="38"/>
      <c r="CO263" s="38"/>
    </row>
    <row r="264" spans="1:93" x14ac:dyDescent="0.35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8"/>
      <c r="BO264" s="38"/>
      <c r="BP264" s="38"/>
      <c r="BQ264" s="38"/>
      <c r="BR264" s="38"/>
      <c r="BS264" s="38"/>
      <c r="BT264" s="38"/>
      <c r="BU264" s="38"/>
      <c r="BV264" s="38"/>
      <c r="BW264" s="38"/>
      <c r="BX264" s="38"/>
      <c r="BY264" s="38"/>
      <c r="BZ264" s="38"/>
      <c r="CA264" s="38"/>
      <c r="CB264" s="38"/>
      <c r="CC264" s="38"/>
      <c r="CD264" s="38"/>
      <c r="CE264" s="38"/>
      <c r="CF264" s="38"/>
      <c r="CG264" s="38"/>
      <c r="CH264" s="38"/>
      <c r="CI264" s="38"/>
      <c r="CJ264" s="38"/>
      <c r="CK264" s="38"/>
      <c r="CL264" s="38"/>
      <c r="CM264" s="38"/>
      <c r="CN264" s="38"/>
      <c r="CO264" s="38"/>
    </row>
    <row r="265" spans="1:93" x14ac:dyDescent="0.3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8"/>
      <c r="AV265" s="38"/>
      <c r="AW265" s="38"/>
      <c r="AX265" s="38"/>
      <c r="AY265" s="38"/>
      <c r="AZ265" s="38"/>
      <c r="BA265" s="38"/>
      <c r="BB265" s="38"/>
      <c r="BC265" s="38"/>
      <c r="BD265" s="38"/>
      <c r="BE265" s="38"/>
      <c r="BF265" s="38"/>
      <c r="BG265" s="38"/>
      <c r="BH265" s="38"/>
      <c r="BI265" s="38"/>
      <c r="BJ265" s="38"/>
      <c r="BK265" s="38"/>
      <c r="BL265" s="38"/>
      <c r="BM265" s="38"/>
      <c r="BN265" s="38"/>
      <c r="BO265" s="38"/>
      <c r="BP265" s="38"/>
      <c r="BQ265" s="38"/>
      <c r="BR265" s="38"/>
      <c r="BS265" s="38"/>
      <c r="BT265" s="38"/>
      <c r="BU265" s="38"/>
      <c r="BV265" s="38"/>
      <c r="BW265" s="38"/>
      <c r="BX265" s="38"/>
      <c r="BY265" s="38"/>
      <c r="BZ265" s="38"/>
      <c r="CA265" s="38"/>
      <c r="CB265" s="38"/>
      <c r="CC265" s="38"/>
      <c r="CD265" s="38"/>
      <c r="CE265" s="38"/>
      <c r="CF265" s="38"/>
      <c r="CG265" s="38"/>
      <c r="CH265" s="38"/>
      <c r="CI265" s="38"/>
      <c r="CJ265" s="38"/>
      <c r="CK265" s="38"/>
      <c r="CL265" s="38"/>
      <c r="CM265" s="38"/>
      <c r="CN265" s="38"/>
      <c r="CO265" s="38"/>
    </row>
    <row r="266" spans="1:93" x14ac:dyDescent="0.35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  <c r="AN266" s="38"/>
      <c r="AO266" s="38"/>
      <c r="AP266" s="38"/>
      <c r="AQ266" s="38"/>
      <c r="AR266" s="38"/>
      <c r="AS266" s="38"/>
      <c r="AT266" s="38"/>
      <c r="AU266" s="38"/>
      <c r="AV266" s="38"/>
      <c r="AW266" s="38"/>
      <c r="AX266" s="38"/>
      <c r="AY266" s="38"/>
      <c r="AZ266" s="38"/>
      <c r="BA266" s="38"/>
      <c r="BB266" s="38"/>
      <c r="BC266" s="38"/>
      <c r="BD266" s="38"/>
      <c r="BE266" s="38"/>
      <c r="BF266" s="38"/>
      <c r="BG266" s="38"/>
      <c r="BH266" s="38"/>
      <c r="BI266" s="38"/>
      <c r="BJ266" s="38"/>
      <c r="BK266" s="38"/>
      <c r="BL266" s="38"/>
      <c r="BM266" s="38"/>
      <c r="BN266" s="38"/>
      <c r="BO266" s="38"/>
      <c r="BP266" s="38"/>
      <c r="BQ266" s="38"/>
      <c r="BR266" s="38"/>
      <c r="BS266" s="38"/>
      <c r="BT266" s="38"/>
      <c r="BU266" s="38"/>
      <c r="BV266" s="38"/>
      <c r="BW266" s="38"/>
      <c r="BX266" s="38"/>
      <c r="BY266" s="38"/>
      <c r="BZ266" s="38"/>
      <c r="CA266" s="38"/>
      <c r="CB266" s="38"/>
      <c r="CC266" s="38"/>
      <c r="CD266" s="38"/>
      <c r="CE266" s="38"/>
      <c r="CF266" s="38"/>
      <c r="CG266" s="38"/>
      <c r="CH266" s="38"/>
      <c r="CI266" s="38"/>
      <c r="CJ266" s="38"/>
      <c r="CK266" s="38"/>
      <c r="CL266" s="38"/>
      <c r="CM266" s="38"/>
      <c r="CN266" s="38"/>
      <c r="CO266" s="38"/>
    </row>
    <row r="267" spans="1:93" x14ac:dyDescent="0.35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8"/>
      <c r="BO267" s="38"/>
      <c r="BP267" s="38"/>
      <c r="BQ267" s="38"/>
      <c r="BR267" s="38"/>
      <c r="BS267" s="38"/>
      <c r="BT267" s="38"/>
      <c r="BU267" s="38"/>
      <c r="BV267" s="38"/>
      <c r="BW267" s="38"/>
      <c r="BX267" s="38"/>
      <c r="BY267" s="38"/>
      <c r="BZ267" s="38"/>
      <c r="CA267" s="38"/>
      <c r="CB267" s="38"/>
      <c r="CC267" s="38"/>
      <c r="CD267" s="38"/>
      <c r="CE267" s="38"/>
      <c r="CF267" s="38"/>
      <c r="CG267" s="38"/>
      <c r="CH267" s="38"/>
      <c r="CI267" s="38"/>
      <c r="CJ267" s="38"/>
      <c r="CK267" s="38"/>
      <c r="CL267" s="38"/>
      <c r="CM267" s="38"/>
      <c r="CN267" s="38"/>
      <c r="CO267" s="38"/>
    </row>
    <row r="268" spans="1:93" x14ac:dyDescent="0.35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  <c r="AM268" s="38"/>
      <c r="AN268" s="38"/>
      <c r="AO268" s="38"/>
      <c r="AP268" s="38"/>
      <c r="AQ268" s="38"/>
      <c r="AR268" s="38"/>
      <c r="AS268" s="38"/>
      <c r="AT268" s="38"/>
      <c r="AU268" s="38"/>
      <c r="AV268" s="38"/>
      <c r="AW268" s="38"/>
      <c r="AX268" s="38"/>
      <c r="AY268" s="38"/>
      <c r="AZ268" s="38"/>
      <c r="BA268" s="38"/>
      <c r="BB268" s="38"/>
      <c r="BC268" s="38"/>
      <c r="BD268" s="38"/>
      <c r="BE268" s="38"/>
      <c r="BF268" s="38"/>
      <c r="BG268" s="38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38"/>
      <c r="BV268" s="38"/>
      <c r="BW268" s="38"/>
      <c r="BX268" s="38"/>
      <c r="BY268" s="38"/>
      <c r="BZ268" s="38"/>
      <c r="CA268" s="38"/>
      <c r="CB268" s="38"/>
      <c r="CC268" s="38"/>
      <c r="CD268" s="38"/>
      <c r="CE268" s="38"/>
      <c r="CF268" s="38"/>
      <c r="CG268" s="38"/>
      <c r="CH268" s="38"/>
      <c r="CI268" s="38"/>
      <c r="CJ268" s="38"/>
      <c r="CK268" s="38"/>
      <c r="CL268" s="38"/>
      <c r="CM268" s="38"/>
      <c r="CN268" s="38"/>
      <c r="CO268" s="38"/>
    </row>
    <row r="269" spans="1:93" x14ac:dyDescent="0.35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  <c r="AM269" s="38"/>
      <c r="AN269" s="38"/>
      <c r="AO269" s="38"/>
      <c r="AP269" s="38"/>
      <c r="AQ269" s="38"/>
      <c r="AR269" s="38"/>
      <c r="AS269" s="38"/>
      <c r="AT269" s="38"/>
      <c r="AU269" s="38"/>
      <c r="AV269" s="38"/>
      <c r="AW269" s="38"/>
      <c r="AX269" s="38"/>
      <c r="AY269" s="38"/>
      <c r="AZ269" s="38"/>
      <c r="BA269" s="38"/>
      <c r="BB269" s="38"/>
      <c r="BC269" s="38"/>
      <c r="BD269" s="38"/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38"/>
      <c r="BV269" s="38"/>
      <c r="BW269" s="38"/>
      <c r="BX269" s="38"/>
      <c r="BY269" s="38"/>
      <c r="BZ269" s="38"/>
      <c r="CA269" s="38"/>
      <c r="CB269" s="38"/>
      <c r="CC269" s="38"/>
      <c r="CD269" s="38"/>
      <c r="CE269" s="38"/>
      <c r="CF269" s="38"/>
      <c r="CG269" s="38"/>
      <c r="CH269" s="38"/>
      <c r="CI269" s="38"/>
      <c r="CJ269" s="38"/>
      <c r="CK269" s="38"/>
      <c r="CL269" s="38"/>
      <c r="CM269" s="38"/>
      <c r="CN269" s="38"/>
      <c r="CO269" s="38"/>
    </row>
    <row r="270" spans="1:93" x14ac:dyDescent="0.35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  <c r="AU270" s="38"/>
      <c r="AV270" s="38"/>
      <c r="AW270" s="38"/>
      <c r="AX270" s="38"/>
      <c r="AY270" s="38"/>
      <c r="AZ270" s="38"/>
      <c r="BA270" s="38"/>
      <c r="BB270" s="38"/>
      <c r="BC270" s="38"/>
      <c r="BD270" s="38"/>
      <c r="BE270" s="38"/>
      <c r="BF270" s="38"/>
      <c r="BG270" s="38"/>
      <c r="BH270" s="38"/>
      <c r="BI270" s="38"/>
      <c r="BJ270" s="38"/>
      <c r="BK270" s="38"/>
      <c r="BL270" s="38"/>
      <c r="BM270" s="38"/>
      <c r="BN270" s="38"/>
      <c r="BO270" s="38"/>
      <c r="BP270" s="38"/>
      <c r="BQ270" s="38"/>
      <c r="BR270" s="38"/>
      <c r="BS270" s="38"/>
      <c r="BT270" s="38"/>
      <c r="BU270" s="38"/>
      <c r="BV270" s="38"/>
      <c r="BW270" s="38"/>
      <c r="BX270" s="38"/>
      <c r="BY270" s="38"/>
      <c r="BZ270" s="38"/>
      <c r="CA270" s="38"/>
      <c r="CB270" s="38"/>
      <c r="CC270" s="38"/>
      <c r="CD270" s="38"/>
      <c r="CE270" s="38"/>
      <c r="CF270" s="38"/>
      <c r="CG270" s="38"/>
      <c r="CH270" s="38"/>
      <c r="CI270" s="38"/>
      <c r="CJ270" s="38"/>
      <c r="CK270" s="38"/>
      <c r="CL270" s="38"/>
      <c r="CM270" s="38"/>
      <c r="CN270" s="38"/>
      <c r="CO270" s="38"/>
    </row>
    <row r="271" spans="1:93" x14ac:dyDescent="0.35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  <c r="AN271" s="38"/>
      <c r="AO271" s="38"/>
      <c r="AP271" s="38"/>
      <c r="AQ271" s="38"/>
      <c r="AR271" s="38"/>
      <c r="AS271" s="38"/>
      <c r="AT271" s="38"/>
      <c r="AU271" s="38"/>
      <c r="AV271" s="38"/>
      <c r="AW271" s="38"/>
      <c r="AX271" s="38"/>
      <c r="AY271" s="38"/>
      <c r="AZ271" s="38"/>
      <c r="BA271" s="38"/>
      <c r="BB271" s="38"/>
      <c r="BC271" s="38"/>
      <c r="BD271" s="38"/>
      <c r="BE271" s="38"/>
      <c r="BF271" s="38"/>
      <c r="BG271" s="38"/>
      <c r="BH271" s="38"/>
      <c r="BI271" s="38"/>
      <c r="BJ271" s="38"/>
      <c r="BK271" s="38"/>
      <c r="BL271" s="38"/>
      <c r="BM271" s="38"/>
      <c r="BN271" s="38"/>
      <c r="BO271" s="38"/>
      <c r="BP271" s="38"/>
      <c r="BQ271" s="38"/>
      <c r="BR271" s="38"/>
      <c r="BS271" s="38"/>
      <c r="BT271" s="38"/>
      <c r="BU271" s="38"/>
      <c r="BV271" s="38"/>
      <c r="BW271" s="38"/>
      <c r="BX271" s="38"/>
      <c r="BY271" s="38"/>
      <c r="BZ271" s="38"/>
      <c r="CA271" s="38"/>
      <c r="CB271" s="38"/>
      <c r="CC271" s="38"/>
      <c r="CD271" s="38"/>
      <c r="CE271" s="38"/>
      <c r="CF271" s="38"/>
      <c r="CG271" s="38"/>
      <c r="CH271" s="38"/>
      <c r="CI271" s="38"/>
      <c r="CJ271" s="38"/>
      <c r="CK271" s="38"/>
      <c r="CL271" s="38"/>
      <c r="CM271" s="38"/>
      <c r="CN271" s="38"/>
      <c r="CO271" s="38"/>
    </row>
    <row r="272" spans="1:93" x14ac:dyDescent="0.35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8"/>
      <c r="BO272" s="38"/>
      <c r="BP272" s="38"/>
      <c r="BQ272" s="38"/>
      <c r="BR272" s="38"/>
      <c r="BS272" s="38"/>
      <c r="BT272" s="38"/>
      <c r="BU272" s="38"/>
      <c r="BV272" s="38"/>
      <c r="BW272" s="38"/>
      <c r="BX272" s="38"/>
      <c r="BY272" s="38"/>
      <c r="BZ272" s="38"/>
      <c r="CA272" s="38"/>
      <c r="CB272" s="38"/>
      <c r="CC272" s="38"/>
      <c r="CD272" s="38"/>
      <c r="CE272" s="38"/>
      <c r="CF272" s="38"/>
      <c r="CG272" s="38"/>
      <c r="CH272" s="38"/>
      <c r="CI272" s="38"/>
      <c r="CJ272" s="38"/>
      <c r="CK272" s="38"/>
      <c r="CL272" s="38"/>
      <c r="CM272" s="38"/>
      <c r="CN272" s="38"/>
      <c r="CO272" s="38"/>
    </row>
    <row r="273" spans="1:93" x14ac:dyDescent="0.35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  <c r="AM273" s="38"/>
      <c r="AN273" s="38"/>
      <c r="AO273" s="38"/>
      <c r="AP273" s="38"/>
      <c r="AQ273" s="38"/>
      <c r="AR273" s="38"/>
      <c r="AS273" s="38"/>
      <c r="AT273" s="38"/>
      <c r="AU273" s="38"/>
      <c r="AV273" s="38"/>
      <c r="AW273" s="38"/>
      <c r="AX273" s="38"/>
      <c r="AY273" s="38"/>
      <c r="AZ273" s="38"/>
      <c r="BA273" s="38"/>
      <c r="BB273" s="38"/>
      <c r="BC273" s="38"/>
      <c r="BD273" s="38"/>
      <c r="BE273" s="38"/>
      <c r="BF273" s="38"/>
      <c r="BG273" s="38"/>
      <c r="BH273" s="38"/>
      <c r="BI273" s="38"/>
      <c r="BJ273" s="38"/>
      <c r="BK273" s="38"/>
      <c r="BL273" s="38"/>
      <c r="BM273" s="38"/>
      <c r="BN273" s="38"/>
      <c r="BO273" s="38"/>
      <c r="BP273" s="38"/>
      <c r="BQ273" s="38"/>
      <c r="BR273" s="38"/>
      <c r="BS273" s="38"/>
      <c r="BT273" s="38"/>
      <c r="BU273" s="38"/>
      <c r="BV273" s="38"/>
      <c r="BW273" s="38"/>
      <c r="BX273" s="38"/>
      <c r="BY273" s="38"/>
      <c r="BZ273" s="38"/>
      <c r="CA273" s="38"/>
      <c r="CB273" s="38"/>
      <c r="CC273" s="38"/>
      <c r="CD273" s="38"/>
      <c r="CE273" s="38"/>
      <c r="CF273" s="38"/>
      <c r="CG273" s="38"/>
      <c r="CH273" s="38"/>
      <c r="CI273" s="38"/>
      <c r="CJ273" s="38"/>
      <c r="CK273" s="38"/>
      <c r="CL273" s="38"/>
      <c r="CM273" s="38"/>
      <c r="CN273" s="38"/>
      <c r="CO273" s="38"/>
    </row>
    <row r="274" spans="1:93" x14ac:dyDescent="0.35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8"/>
      <c r="BO274" s="38"/>
      <c r="BP274" s="38"/>
      <c r="BQ274" s="38"/>
      <c r="BR274" s="38"/>
      <c r="BS274" s="38"/>
      <c r="BT274" s="38"/>
      <c r="BU274" s="38"/>
      <c r="BV274" s="38"/>
      <c r="BW274" s="38"/>
      <c r="BX274" s="38"/>
      <c r="BY274" s="38"/>
      <c r="BZ274" s="38"/>
      <c r="CA274" s="38"/>
      <c r="CB274" s="38"/>
      <c r="CC274" s="38"/>
      <c r="CD274" s="38"/>
      <c r="CE274" s="38"/>
      <c r="CF274" s="38"/>
      <c r="CG274" s="38"/>
      <c r="CH274" s="38"/>
      <c r="CI274" s="38"/>
      <c r="CJ274" s="38"/>
      <c r="CK274" s="38"/>
      <c r="CL274" s="38"/>
      <c r="CM274" s="38"/>
      <c r="CN274" s="38"/>
      <c r="CO274" s="38"/>
    </row>
    <row r="275" spans="1:93" x14ac:dyDescent="0.35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  <c r="AM275" s="38"/>
      <c r="AN275" s="38"/>
      <c r="AO275" s="38"/>
      <c r="AP275" s="38"/>
      <c r="AQ275" s="38"/>
      <c r="AR275" s="38"/>
      <c r="AS275" s="38"/>
      <c r="AT275" s="38"/>
      <c r="AU275" s="38"/>
      <c r="AV275" s="38"/>
      <c r="AW275" s="38"/>
      <c r="AX275" s="38"/>
      <c r="AY275" s="38"/>
      <c r="AZ275" s="38"/>
      <c r="BA275" s="38"/>
      <c r="BB275" s="38"/>
      <c r="BC275" s="38"/>
      <c r="BD275" s="38"/>
      <c r="BE275" s="38"/>
      <c r="BF275" s="38"/>
      <c r="BG275" s="38"/>
      <c r="BH275" s="38"/>
      <c r="BI275" s="38"/>
      <c r="BJ275" s="38"/>
      <c r="BK275" s="38"/>
      <c r="BL275" s="38"/>
      <c r="BM275" s="38"/>
      <c r="BN275" s="38"/>
      <c r="BO275" s="38"/>
      <c r="BP275" s="38"/>
      <c r="BQ275" s="38"/>
      <c r="BR275" s="38"/>
      <c r="BS275" s="38"/>
      <c r="BT275" s="38"/>
      <c r="BU275" s="38"/>
      <c r="BV275" s="38"/>
      <c r="BW275" s="38"/>
      <c r="BX275" s="38"/>
      <c r="BY275" s="38"/>
      <c r="BZ275" s="38"/>
      <c r="CA275" s="38"/>
      <c r="CB275" s="38"/>
      <c r="CC275" s="38"/>
      <c r="CD275" s="38"/>
      <c r="CE275" s="38"/>
      <c r="CF275" s="38"/>
      <c r="CG275" s="38"/>
      <c r="CH275" s="38"/>
      <c r="CI275" s="38"/>
      <c r="CJ275" s="38"/>
      <c r="CK275" s="38"/>
      <c r="CL275" s="38"/>
      <c r="CM275" s="38"/>
      <c r="CN275" s="38"/>
      <c r="CO275" s="38"/>
    </row>
    <row r="276" spans="1:93" x14ac:dyDescent="0.35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8"/>
      <c r="BO276" s="38"/>
      <c r="BP276" s="38"/>
      <c r="BQ276" s="38"/>
      <c r="BR276" s="38"/>
      <c r="BS276" s="38"/>
      <c r="BT276" s="38"/>
      <c r="BU276" s="38"/>
      <c r="BV276" s="38"/>
      <c r="BW276" s="38"/>
      <c r="BX276" s="38"/>
      <c r="BY276" s="38"/>
      <c r="BZ276" s="38"/>
      <c r="CA276" s="38"/>
      <c r="CB276" s="38"/>
      <c r="CC276" s="38"/>
      <c r="CD276" s="38"/>
      <c r="CE276" s="38"/>
      <c r="CF276" s="38"/>
      <c r="CG276" s="38"/>
      <c r="CH276" s="38"/>
      <c r="CI276" s="38"/>
      <c r="CJ276" s="38"/>
      <c r="CK276" s="38"/>
      <c r="CL276" s="38"/>
      <c r="CM276" s="38"/>
      <c r="CN276" s="38"/>
      <c r="CO276" s="38"/>
    </row>
    <row r="277" spans="1:93" x14ac:dyDescent="0.35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  <c r="AK277" s="38"/>
      <c r="AL277" s="38"/>
      <c r="AM277" s="38"/>
      <c r="AN277" s="38"/>
      <c r="AO277" s="38"/>
      <c r="AP277" s="38"/>
      <c r="AQ277" s="38"/>
      <c r="AR277" s="38"/>
      <c r="AS277" s="38"/>
      <c r="AT277" s="38"/>
      <c r="AU277" s="38"/>
      <c r="AV277" s="38"/>
      <c r="AW277" s="38"/>
      <c r="AX277" s="38"/>
      <c r="AY277" s="38"/>
      <c r="AZ277" s="38"/>
      <c r="BA277" s="38"/>
      <c r="BB277" s="38"/>
      <c r="BC277" s="38"/>
      <c r="BD277" s="38"/>
      <c r="BE277" s="38"/>
      <c r="BF277" s="38"/>
      <c r="BG277" s="38"/>
      <c r="BH277" s="38"/>
      <c r="BI277" s="38"/>
      <c r="BJ277" s="38"/>
      <c r="BK277" s="38"/>
      <c r="BL277" s="38"/>
      <c r="BM277" s="38"/>
      <c r="BN277" s="38"/>
      <c r="BO277" s="38"/>
      <c r="BP277" s="38"/>
      <c r="BQ277" s="38"/>
      <c r="BR277" s="38"/>
      <c r="BS277" s="38"/>
      <c r="BT277" s="38"/>
      <c r="BU277" s="38"/>
      <c r="BV277" s="38"/>
      <c r="BW277" s="38"/>
      <c r="BX277" s="38"/>
      <c r="BY277" s="38"/>
      <c r="BZ277" s="38"/>
      <c r="CA277" s="38"/>
      <c r="CB277" s="38"/>
      <c r="CC277" s="38"/>
      <c r="CD277" s="38"/>
      <c r="CE277" s="38"/>
      <c r="CF277" s="38"/>
      <c r="CG277" s="38"/>
      <c r="CH277" s="38"/>
      <c r="CI277" s="38"/>
      <c r="CJ277" s="38"/>
      <c r="CK277" s="38"/>
      <c r="CL277" s="38"/>
      <c r="CM277" s="38"/>
      <c r="CN277" s="38"/>
      <c r="CO277" s="38"/>
    </row>
    <row r="278" spans="1:93" x14ac:dyDescent="0.35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8"/>
      <c r="BO278" s="38"/>
      <c r="BP278" s="38"/>
      <c r="BQ278" s="38"/>
      <c r="BR278" s="38"/>
      <c r="BS278" s="38"/>
      <c r="BT278" s="38"/>
      <c r="BU278" s="38"/>
      <c r="BV278" s="38"/>
      <c r="BW278" s="38"/>
      <c r="BX278" s="38"/>
      <c r="BY278" s="38"/>
      <c r="BZ278" s="38"/>
      <c r="CA278" s="38"/>
      <c r="CB278" s="38"/>
      <c r="CC278" s="38"/>
      <c r="CD278" s="38"/>
      <c r="CE278" s="38"/>
      <c r="CF278" s="38"/>
      <c r="CG278" s="38"/>
      <c r="CH278" s="38"/>
      <c r="CI278" s="38"/>
      <c r="CJ278" s="38"/>
      <c r="CK278" s="38"/>
      <c r="CL278" s="38"/>
      <c r="CM278" s="38"/>
      <c r="CN278" s="38"/>
      <c r="CO278" s="38"/>
    </row>
    <row r="279" spans="1:93" x14ac:dyDescent="0.35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  <c r="AM279" s="38"/>
      <c r="AN279" s="38"/>
      <c r="AO279" s="38"/>
      <c r="AP279" s="38"/>
      <c r="AQ279" s="38"/>
      <c r="AR279" s="38"/>
      <c r="AS279" s="38"/>
      <c r="AT279" s="38"/>
      <c r="AU279" s="38"/>
      <c r="AV279" s="38"/>
      <c r="AW279" s="38"/>
      <c r="AX279" s="38"/>
      <c r="AY279" s="38"/>
      <c r="AZ279" s="38"/>
      <c r="BA279" s="38"/>
      <c r="BB279" s="38"/>
      <c r="BC279" s="38"/>
      <c r="BD279" s="38"/>
      <c r="BE279" s="38"/>
      <c r="BF279" s="38"/>
      <c r="BG279" s="38"/>
      <c r="BH279" s="38"/>
      <c r="BI279" s="38"/>
      <c r="BJ279" s="38"/>
      <c r="BK279" s="38"/>
      <c r="BL279" s="38"/>
      <c r="BM279" s="38"/>
      <c r="BN279" s="38"/>
      <c r="BO279" s="38"/>
      <c r="BP279" s="38"/>
      <c r="BQ279" s="38"/>
      <c r="BR279" s="38"/>
      <c r="BS279" s="38"/>
      <c r="BT279" s="38"/>
      <c r="BU279" s="38"/>
      <c r="BV279" s="38"/>
      <c r="BW279" s="38"/>
      <c r="BX279" s="38"/>
      <c r="BY279" s="38"/>
      <c r="BZ279" s="38"/>
      <c r="CA279" s="38"/>
      <c r="CB279" s="38"/>
      <c r="CC279" s="38"/>
      <c r="CD279" s="38"/>
      <c r="CE279" s="38"/>
      <c r="CF279" s="38"/>
      <c r="CG279" s="38"/>
      <c r="CH279" s="38"/>
      <c r="CI279" s="38"/>
      <c r="CJ279" s="38"/>
      <c r="CK279" s="38"/>
      <c r="CL279" s="38"/>
      <c r="CM279" s="38"/>
      <c r="CN279" s="38"/>
      <c r="CO279" s="38"/>
    </row>
    <row r="280" spans="1:93" x14ac:dyDescent="0.35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8"/>
      <c r="BO280" s="38"/>
      <c r="BP280" s="38"/>
      <c r="BQ280" s="38"/>
      <c r="BR280" s="38"/>
      <c r="BS280" s="38"/>
      <c r="BT280" s="38"/>
      <c r="BU280" s="38"/>
      <c r="BV280" s="38"/>
      <c r="BW280" s="38"/>
      <c r="BX280" s="38"/>
      <c r="BY280" s="38"/>
      <c r="BZ280" s="38"/>
      <c r="CA280" s="38"/>
      <c r="CB280" s="38"/>
      <c r="CC280" s="38"/>
      <c r="CD280" s="38"/>
      <c r="CE280" s="38"/>
      <c r="CF280" s="38"/>
      <c r="CG280" s="38"/>
      <c r="CH280" s="38"/>
      <c r="CI280" s="38"/>
      <c r="CJ280" s="38"/>
      <c r="CK280" s="38"/>
      <c r="CL280" s="38"/>
      <c r="CM280" s="38"/>
      <c r="CN280" s="38"/>
      <c r="CO280" s="38"/>
    </row>
    <row r="281" spans="1:93" x14ac:dyDescent="0.35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/>
      <c r="AM281" s="38"/>
      <c r="AN281" s="38"/>
      <c r="AO281" s="38"/>
      <c r="AP281" s="38"/>
      <c r="AQ281" s="38"/>
      <c r="AR281" s="38"/>
      <c r="AS281" s="38"/>
      <c r="AT281" s="38"/>
      <c r="AU281" s="38"/>
      <c r="AV281" s="38"/>
      <c r="AW281" s="38"/>
      <c r="AX281" s="38"/>
      <c r="AY281" s="38"/>
      <c r="AZ281" s="38"/>
      <c r="BA281" s="38"/>
      <c r="BB281" s="38"/>
      <c r="BC281" s="38"/>
      <c r="BD281" s="38"/>
      <c r="BE281" s="38"/>
      <c r="BF281" s="38"/>
      <c r="BG281" s="38"/>
      <c r="BH281" s="38"/>
      <c r="BI281" s="38"/>
      <c r="BJ281" s="38"/>
      <c r="BK281" s="38"/>
      <c r="BL281" s="38"/>
      <c r="BM281" s="38"/>
      <c r="BN281" s="38"/>
      <c r="BO281" s="38"/>
      <c r="BP281" s="38"/>
      <c r="BQ281" s="38"/>
      <c r="BR281" s="38"/>
      <c r="BS281" s="38"/>
      <c r="BT281" s="38"/>
      <c r="BU281" s="38"/>
      <c r="BV281" s="38"/>
      <c r="BW281" s="38"/>
      <c r="BX281" s="38"/>
      <c r="BY281" s="38"/>
      <c r="BZ281" s="38"/>
      <c r="CA281" s="38"/>
      <c r="CB281" s="38"/>
      <c r="CC281" s="38"/>
      <c r="CD281" s="38"/>
      <c r="CE281" s="38"/>
      <c r="CF281" s="38"/>
      <c r="CG281" s="38"/>
      <c r="CH281" s="38"/>
      <c r="CI281" s="38"/>
      <c r="CJ281" s="38"/>
      <c r="CK281" s="38"/>
      <c r="CL281" s="38"/>
      <c r="CM281" s="38"/>
      <c r="CN281" s="38"/>
      <c r="CO281" s="38"/>
    </row>
    <row r="282" spans="1:93" x14ac:dyDescent="0.35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38"/>
      <c r="BP282" s="38"/>
      <c r="BQ282" s="38"/>
      <c r="BR282" s="38"/>
      <c r="BS282" s="38"/>
      <c r="BT282" s="38"/>
      <c r="BU282" s="38"/>
      <c r="BV282" s="38"/>
      <c r="BW282" s="38"/>
      <c r="BX282" s="38"/>
      <c r="BY282" s="38"/>
      <c r="BZ282" s="38"/>
      <c r="CA282" s="38"/>
      <c r="CB282" s="38"/>
      <c r="CC282" s="38"/>
      <c r="CD282" s="38"/>
      <c r="CE282" s="38"/>
      <c r="CF282" s="38"/>
      <c r="CG282" s="38"/>
      <c r="CH282" s="38"/>
      <c r="CI282" s="38"/>
      <c r="CJ282" s="38"/>
      <c r="CK282" s="38"/>
      <c r="CL282" s="38"/>
      <c r="CM282" s="38"/>
      <c r="CN282" s="38"/>
      <c r="CO282" s="38"/>
    </row>
    <row r="283" spans="1:93" x14ac:dyDescent="0.35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  <c r="AM283" s="38"/>
      <c r="AN283" s="38"/>
      <c r="AO283" s="38"/>
      <c r="AP283" s="38"/>
      <c r="AQ283" s="38"/>
      <c r="AR283" s="38"/>
      <c r="AS283" s="38"/>
      <c r="AT283" s="38"/>
      <c r="AU283" s="38"/>
      <c r="AV283" s="38"/>
      <c r="AW283" s="38"/>
      <c r="AX283" s="38"/>
      <c r="AY283" s="38"/>
      <c r="AZ283" s="38"/>
      <c r="BA283" s="38"/>
      <c r="BB283" s="38"/>
      <c r="BC283" s="38"/>
      <c r="BD283" s="38"/>
      <c r="BE283" s="38"/>
      <c r="BF283" s="38"/>
      <c r="BG283" s="38"/>
      <c r="BH283" s="38"/>
      <c r="BI283" s="38"/>
      <c r="BJ283" s="38"/>
      <c r="BK283" s="38"/>
      <c r="BL283" s="38"/>
      <c r="BM283" s="38"/>
      <c r="BN283" s="38"/>
      <c r="BO283" s="38"/>
      <c r="BP283" s="38"/>
      <c r="BQ283" s="38"/>
      <c r="BR283" s="38"/>
      <c r="BS283" s="38"/>
      <c r="BT283" s="38"/>
      <c r="BU283" s="38"/>
      <c r="BV283" s="38"/>
      <c r="BW283" s="38"/>
      <c r="BX283" s="38"/>
      <c r="BY283" s="38"/>
      <c r="BZ283" s="38"/>
      <c r="CA283" s="38"/>
      <c r="CB283" s="38"/>
      <c r="CC283" s="38"/>
      <c r="CD283" s="38"/>
      <c r="CE283" s="38"/>
      <c r="CF283" s="38"/>
      <c r="CG283" s="38"/>
      <c r="CH283" s="38"/>
      <c r="CI283" s="38"/>
      <c r="CJ283" s="38"/>
      <c r="CK283" s="38"/>
      <c r="CL283" s="38"/>
      <c r="CM283" s="38"/>
      <c r="CN283" s="38"/>
      <c r="CO283" s="38"/>
    </row>
    <row r="284" spans="1:93" x14ac:dyDescent="0.35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  <c r="AM284" s="38"/>
      <c r="AN284" s="38"/>
      <c r="AO284" s="38"/>
      <c r="AP284" s="38"/>
      <c r="AQ284" s="38"/>
      <c r="AR284" s="38"/>
      <c r="AS284" s="38"/>
      <c r="AT284" s="38"/>
      <c r="AU284" s="38"/>
      <c r="AV284" s="38"/>
      <c r="AW284" s="38"/>
      <c r="AX284" s="38"/>
      <c r="AY284" s="38"/>
      <c r="AZ284" s="38"/>
      <c r="BA284" s="38"/>
      <c r="BB284" s="38"/>
      <c r="BC284" s="38"/>
      <c r="BD284" s="38"/>
      <c r="BE284" s="38"/>
      <c r="BF284" s="38"/>
      <c r="BG284" s="38"/>
      <c r="BH284" s="38"/>
      <c r="BI284" s="38"/>
      <c r="BJ284" s="38"/>
      <c r="BK284" s="38"/>
      <c r="BL284" s="38"/>
      <c r="BM284" s="38"/>
      <c r="BN284" s="38"/>
      <c r="BO284" s="38"/>
      <c r="BP284" s="38"/>
      <c r="BQ284" s="38"/>
      <c r="BR284" s="38"/>
      <c r="BS284" s="38"/>
      <c r="BT284" s="38"/>
      <c r="BU284" s="38"/>
      <c r="BV284" s="38"/>
      <c r="BW284" s="38"/>
      <c r="BX284" s="38"/>
      <c r="BY284" s="38"/>
      <c r="BZ284" s="38"/>
      <c r="CA284" s="38"/>
      <c r="CB284" s="38"/>
      <c r="CC284" s="38"/>
      <c r="CD284" s="38"/>
      <c r="CE284" s="38"/>
      <c r="CF284" s="38"/>
      <c r="CG284" s="38"/>
      <c r="CH284" s="38"/>
      <c r="CI284" s="38"/>
      <c r="CJ284" s="38"/>
      <c r="CK284" s="38"/>
      <c r="CL284" s="38"/>
      <c r="CM284" s="38"/>
      <c r="CN284" s="38"/>
      <c r="CO284" s="38"/>
    </row>
    <row r="285" spans="1:93" x14ac:dyDescent="0.3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  <c r="AM285" s="38"/>
      <c r="AN285" s="38"/>
      <c r="AO285" s="38"/>
      <c r="AP285" s="38"/>
      <c r="AQ285" s="38"/>
      <c r="AR285" s="38"/>
      <c r="AS285" s="38"/>
      <c r="AT285" s="38"/>
      <c r="AU285" s="38"/>
      <c r="AV285" s="38"/>
      <c r="AW285" s="38"/>
      <c r="AX285" s="38"/>
      <c r="AY285" s="38"/>
      <c r="AZ285" s="38"/>
      <c r="BA285" s="38"/>
      <c r="BB285" s="38"/>
      <c r="BC285" s="38"/>
      <c r="BD285" s="38"/>
      <c r="BE285" s="38"/>
      <c r="BF285" s="38"/>
      <c r="BG285" s="38"/>
      <c r="BH285" s="38"/>
      <c r="BI285" s="38"/>
      <c r="BJ285" s="38"/>
      <c r="BK285" s="38"/>
      <c r="BL285" s="38"/>
      <c r="BM285" s="38"/>
      <c r="BN285" s="38"/>
      <c r="BO285" s="38"/>
      <c r="BP285" s="38"/>
      <c r="BQ285" s="38"/>
      <c r="BR285" s="38"/>
      <c r="BS285" s="38"/>
      <c r="BT285" s="38"/>
      <c r="BU285" s="38"/>
      <c r="BV285" s="38"/>
      <c r="BW285" s="38"/>
      <c r="BX285" s="38"/>
      <c r="BY285" s="38"/>
      <c r="BZ285" s="38"/>
      <c r="CA285" s="38"/>
      <c r="CB285" s="38"/>
      <c r="CC285" s="38"/>
      <c r="CD285" s="38"/>
      <c r="CE285" s="38"/>
      <c r="CF285" s="38"/>
      <c r="CG285" s="38"/>
      <c r="CH285" s="38"/>
      <c r="CI285" s="38"/>
      <c r="CJ285" s="38"/>
      <c r="CK285" s="38"/>
      <c r="CL285" s="38"/>
      <c r="CM285" s="38"/>
      <c r="CN285" s="38"/>
      <c r="CO285" s="38"/>
    </row>
    <row r="286" spans="1:93" x14ac:dyDescent="0.35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  <c r="AM286" s="38"/>
      <c r="AN286" s="38"/>
      <c r="AO286" s="38"/>
      <c r="AP286" s="38"/>
      <c r="AQ286" s="38"/>
      <c r="AR286" s="38"/>
      <c r="AS286" s="38"/>
      <c r="AT286" s="38"/>
      <c r="AU286" s="38"/>
      <c r="AV286" s="38"/>
      <c r="AW286" s="38"/>
      <c r="AX286" s="38"/>
      <c r="AY286" s="38"/>
      <c r="AZ286" s="38"/>
      <c r="BA286" s="38"/>
      <c r="BB286" s="38"/>
      <c r="BC286" s="38"/>
      <c r="BD286" s="38"/>
      <c r="BE286" s="38"/>
      <c r="BF286" s="38"/>
      <c r="BG286" s="38"/>
      <c r="BH286" s="38"/>
      <c r="BI286" s="38"/>
      <c r="BJ286" s="38"/>
      <c r="BK286" s="38"/>
      <c r="BL286" s="38"/>
      <c r="BM286" s="38"/>
      <c r="BN286" s="38"/>
      <c r="BO286" s="38"/>
      <c r="BP286" s="38"/>
      <c r="BQ286" s="38"/>
      <c r="BR286" s="38"/>
      <c r="BS286" s="38"/>
      <c r="BT286" s="38"/>
      <c r="BU286" s="38"/>
      <c r="BV286" s="38"/>
      <c r="BW286" s="38"/>
      <c r="BX286" s="38"/>
      <c r="BY286" s="38"/>
      <c r="BZ286" s="38"/>
      <c r="CA286" s="38"/>
      <c r="CB286" s="38"/>
      <c r="CC286" s="38"/>
      <c r="CD286" s="38"/>
      <c r="CE286" s="38"/>
      <c r="CF286" s="38"/>
      <c r="CG286" s="38"/>
      <c r="CH286" s="38"/>
      <c r="CI286" s="38"/>
      <c r="CJ286" s="38"/>
      <c r="CK286" s="38"/>
      <c r="CL286" s="38"/>
      <c r="CM286" s="38"/>
      <c r="CN286" s="38"/>
      <c r="CO286" s="38"/>
    </row>
    <row r="287" spans="1:93" x14ac:dyDescent="0.35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  <c r="AM287" s="38"/>
      <c r="AN287" s="38"/>
      <c r="AO287" s="38"/>
      <c r="AP287" s="38"/>
      <c r="AQ287" s="38"/>
      <c r="AR287" s="38"/>
      <c r="AS287" s="38"/>
      <c r="AT287" s="38"/>
      <c r="AU287" s="38"/>
      <c r="AV287" s="38"/>
      <c r="AW287" s="38"/>
      <c r="AX287" s="38"/>
      <c r="AY287" s="38"/>
      <c r="AZ287" s="38"/>
      <c r="BA287" s="38"/>
      <c r="BB287" s="38"/>
      <c r="BC287" s="38"/>
      <c r="BD287" s="38"/>
      <c r="BE287" s="38"/>
      <c r="BF287" s="38"/>
      <c r="BG287" s="38"/>
      <c r="BH287" s="38"/>
      <c r="BI287" s="38"/>
      <c r="BJ287" s="38"/>
      <c r="BK287" s="38"/>
      <c r="BL287" s="38"/>
      <c r="BM287" s="38"/>
      <c r="BN287" s="38"/>
      <c r="BO287" s="38"/>
      <c r="BP287" s="38"/>
      <c r="BQ287" s="38"/>
      <c r="BR287" s="38"/>
      <c r="BS287" s="38"/>
      <c r="BT287" s="38"/>
      <c r="BU287" s="38"/>
      <c r="BV287" s="38"/>
      <c r="BW287" s="38"/>
      <c r="BX287" s="38"/>
      <c r="BY287" s="38"/>
      <c r="BZ287" s="38"/>
      <c r="CA287" s="38"/>
      <c r="CB287" s="38"/>
      <c r="CC287" s="38"/>
      <c r="CD287" s="38"/>
      <c r="CE287" s="38"/>
      <c r="CF287" s="38"/>
      <c r="CG287" s="38"/>
      <c r="CH287" s="38"/>
      <c r="CI287" s="38"/>
      <c r="CJ287" s="38"/>
      <c r="CK287" s="38"/>
      <c r="CL287" s="38"/>
      <c r="CM287" s="38"/>
      <c r="CN287" s="38"/>
      <c r="CO287" s="38"/>
    </row>
    <row r="288" spans="1:93" x14ac:dyDescent="0.35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  <c r="AM288" s="38"/>
      <c r="AN288" s="38"/>
      <c r="AO288" s="38"/>
      <c r="AP288" s="38"/>
      <c r="AQ288" s="38"/>
      <c r="AR288" s="38"/>
      <c r="AS288" s="38"/>
      <c r="AT288" s="38"/>
      <c r="AU288" s="38"/>
      <c r="AV288" s="38"/>
      <c r="AW288" s="38"/>
      <c r="AX288" s="38"/>
      <c r="AY288" s="38"/>
      <c r="AZ288" s="38"/>
      <c r="BA288" s="38"/>
      <c r="BB288" s="38"/>
      <c r="BC288" s="38"/>
      <c r="BD288" s="38"/>
      <c r="BE288" s="38"/>
      <c r="BF288" s="38"/>
      <c r="BG288" s="38"/>
      <c r="BH288" s="38"/>
      <c r="BI288" s="38"/>
      <c r="BJ288" s="38"/>
      <c r="BK288" s="38"/>
      <c r="BL288" s="38"/>
      <c r="BM288" s="38"/>
      <c r="BN288" s="38"/>
      <c r="BO288" s="38"/>
      <c r="BP288" s="38"/>
      <c r="BQ288" s="38"/>
      <c r="BR288" s="38"/>
      <c r="BS288" s="38"/>
      <c r="BT288" s="38"/>
      <c r="BU288" s="38"/>
      <c r="BV288" s="38"/>
      <c r="BW288" s="38"/>
      <c r="BX288" s="38"/>
      <c r="BY288" s="38"/>
      <c r="BZ288" s="38"/>
      <c r="CA288" s="38"/>
      <c r="CB288" s="38"/>
      <c r="CC288" s="38"/>
      <c r="CD288" s="38"/>
      <c r="CE288" s="38"/>
      <c r="CF288" s="38"/>
      <c r="CG288" s="38"/>
      <c r="CH288" s="38"/>
      <c r="CI288" s="38"/>
      <c r="CJ288" s="38"/>
      <c r="CK288" s="38"/>
      <c r="CL288" s="38"/>
      <c r="CM288" s="38"/>
      <c r="CN288" s="38"/>
      <c r="CO288" s="38"/>
    </row>
    <row r="289" spans="1:93" x14ac:dyDescent="0.35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  <c r="AK289" s="38"/>
      <c r="AL289" s="38"/>
      <c r="AM289" s="38"/>
      <c r="AN289" s="38"/>
      <c r="AO289" s="38"/>
      <c r="AP289" s="38"/>
      <c r="AQ289" s="38"/>
      <c r="AR289" s="38"/>
      <c r="AS289" s="38"/>
      <c r="AT289" s="38"/>
      <c r="AU289" s="38"/>
      <c r="AV289" s="38"/>
      <c r="AW289" s="38"/>
      <c r="AX289" s="38"/>
      <c r="AY289" s="38"/>
      <c r="AZ289" s="38"/>
      <c r="BA289" s="38"/>
      <c r="BB289" s="38"/>
      <c r="BC289" s="38"/>
      <c r="BD289" s="38"/>
      <c r="BE289" s="38"/>
      <c r="BF289" s="38"/>
      <c r="BG289" s="38"/>
      <c r="BH289" s="38"/>
      <c r="BI289" s="38"/>
      <c r="BJ289" s="38"/>
      <c r="BK289" s="38"/>
      <c r="BL289" s="38"/>
      <c r="BM289" s="38"/>
      <c r="BN289" s="38"/>
      <c r="BO289" s="38"/>
      <c r="BP289" s="38"/>
      <c r="BQ289" s="38"/>
      <c r="BR289" s="38"/>
      <c r="BS289" s="38"/>
      <c r="BT289" s="38"/>
      <c r="BU289" s="38"/>
      <c r="BV289" s="38"/>
      <c r="BW289" s="38"/>
      <c r="BX289" s="38"/>
      <c r="BY289" s="38"/>
      <c r="BZ289" s="38"/>
      <c r="CA289" s="38"/>
      <c r="CB289" s="38"/>
      <c r="CC289" s="38"/>
      <c r="CD289" s="38"/>
      <c r="CE289" s="38"/>
      <c r="CF289" s="38"/>
      <c r="CG289" s="38"/>
      <c r="CH289" s="38"/>
      <c r="CI289" s="38"/>
      <c r="CJ289" s="38"/>
      <c r="CK289" s="38"/>
      <c r="CL289" s="38"/>
      <c r="CM289" s="38"/>
      <c r="CN289" s="38"/>
      <c r="CO289" s="38"/>
    </row>
    <row r="290" spans="1:93" x14ac:dyDescent="0.35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  <c r="AM290" s="38"/>
      <c r="AN290" s="38"/>
      <c r="AO290" s="38"/>
      <c r="AP290" s="38"/>
      <c r="AQ290" s="38"/>
      <c r="AR290" s="38"/>
      <c r="AS290" s="38"/>
      <c r="AT290" s="38"/>
      <c r="AU290" s="38"/>
      <c r="AV290" s="38"/>
      <c r="AW290" s="38"/>
      <c r="AX290" s="38"/>
      <c r="AY290" s="38"/>
      <c r="AZ290" s="38"/>
      <c r="BA290" s="38"/>
      <c r="BB290" s="38"/>
      <c r="BC290" s="38"/>
      <c r="BD290" s="38"/>
      <c r="BE290" s="38"/>
      <c r="BF290" s="38"/>
      <c r="BG290" s="38"/>
      <c r="BH290" s="38"/>
      <c r="BI290" s="38"/>
      <c r="BJ290" s="38"/>
      <c r="BK290" s="38"/>
      <c r="BL290" s="38"/>
      <c r="BM290" s="38"/>
      <c r="BN290" s="38"/>
      <c r="BO290" s="38"/>
      <c r="BP290" s="38"/>
      <c r="BQ290" s="38"/>
      <c r="BR290" s="38"/>
      <c r="BS290" s="38"/>
      <c r="BT290" s="38"/>
      <c r="BU290" s="38"/>
      <c r="BV290" s="38"/>
      <c r="BW290" s="38"/>
      <c r="BX290" s="38"/>
      <c r="BY290" s="38"/>
      <c r="BZ290" s="38"/>
      <c r="CA290" s="38"/>
      <c r="CB290" s="38"/>
      <c r="CC290" s="38"/>
      <c r="CD290" s="38"/>
      <c r="CE290" s="38"/>
      <c r="CF290" s="38"/>
      <c r="CG290" s="38"/>
      <c r="CH290" s="38"/>
      <c r="CI290" s="38"/>
      <c r="CJ290" s="38"/>
      <c r="CK290" s="38"/>
      <c r="CL290" s="38"/>
      <c r="CM290" s="38"/>
      <c r="CN290" s="38"/>
      <c r="CO290" s="38"/>
    </row>
    <row r="291" spans="1:93" x14ac:dyDescent="0.35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  <c r="AM291" s="38"/>
      <c r="AN291" s="38"/>
      <c r="AO291" s="38"/>
      <c r="AP291" s="38"/>
      <c r="AQ291" s="38"/>
      <c r="AR291" s="38"/>
      <c r="AS291" s="38"/>
      <c r="AT291" s="38"/>
      <c r="AU291" s="38"/>
      <c r="AV291" s="38"/>
      <c r="AW291" s="38"/>
      <c r="AX291" s="38"/>
      <c r="AY291" s="38"/>
      <c r="AZ291" s="38"/>
      <c r="BA291" s="38"/>
      <c r="BB291" s="38"/>
      <c r="BC291" s="38"/>
      <c r="BD291" s="38"/>
      <c r="BE291" s="38"/>
      <c r="BF291" s="38"/>
      <c r="BG291" s="38"/>
      <c r="BH291" s="38"/>
      <c r="BI291" s="38"/>
      <c r="BJ291" s="38"/>
      <c r="BK291" s="38"/>
      <c r="BL291" s="38"/>
      <c r="BM291" s="38"/>
      <c r="BN291" s="38"/>
      <c r="BO291" s="38"/>
      <c r="BP291" s="38"/>
      <c r="BQ291" s="38"/>
      <c r="BR291" s="38"/>
      <c r="BS291" s="38"/>
      <c r="BT291" s="38"/>
      <c r="BU291" s="38"/>
      <c r="BV291" s="38"/>
      <c r="BW291" s="38"/>
      <c r="BX291" s="38"/>
      <c r="BY291" s="38"/>
      <c r="BZ291" s="38"/>
      <c r="CA291" s="38"/>
      <c r="CB291" s="38"/>
      <c r="CC291" s="38"/>
      <c r="CD291" s="38"/>
      <c r="CE291" s="38"/>
      <c r="CF291" s="38"/>
      <c r="CG291" s="38"/>
      <c r="CH291" s="38"/>
      <c r="CI291" s="38"/>
      <c r="CJ291" s="38"/>
      <c r="CK291" s="38"/>
      <c r="CL291" s="38"/>
      <c r="CM291" s="38"/>
      <c r="CN291" s="38"/>
      <c r="CO291" s="38"/>
    </row>
    <row r="292" spans="1:93" x14ac:dyDescent="0.35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  <c r="AM292" s="38"/>
      <c r="AN292" s="38"/>
      <c r="AO292" s="38"/>
      <c r="AP292" s="38"/>
      <c r="AQ292" s="38"/>
      <c r="AR292" s="38"/>
      <c r="AS292" s="38"/>
      <c r="AT292" s="38"/>
      <c r="AU292" s="38"/>
      <c r="AV292" s="38"/>
      <c r="AW292" s="38"/>
      <c r="AX292" s="38"/>
      <c r="AY292" s="38"/>
      <c r="AZ292" s="38"/>
      <c r="BA292" s="38"/>
      <c r="BB292" s="38"/>
      <c r="BC292" s="38"/>
      <c r="BD292" s="38"/>
      <c r="BE292" s="38"/>
      <c r="BF292" s="38"/>
      <c r="BG292" s="38"/>
      <c r="BH292" s="38"/>
      <c r="BI292" s="38"/>
      <c r="BJ292" s="38"/>
      <c r="BK292" s="38"/>
      <c r="BL292" s="38"/>
      <c r="BM292" s="38"/>
      <c r="BN292" s="38"/>
      <c r="BO292" s="38"/>
      <c r="BP292" s="38"/>
      <c r="BQ292" s="38"/>
      <c r="BR292" s="38"/>
      <c r="BS292" s="38"/>
      <c r="BT292" s="38"/>
      <c r="BU292" s="38"/>
      <c r="BV292" s="38"/>
      <c r="BW292" s="38"/>
      <c r="BX292" s="38"/>
      <c r="BY292" s="38"/>
      <c r="BZ292" s="38"/>
      <c r="CA292" s="38"/>
      <c r="CB292" s="38"/>
      <c r="CC292" s="38"/>
      <c r="CD292" s="38"/>
      <c r="CE292" s="38"/>
      <c r="CF292" s="38"/>
      <c r="CG292" s="38"/>
      <c r="CH292" s="38"/>
      <c r="CI292" s="38"/>
      <c r="CJ292" s="38"/>
      <c r="CK292" s="38"/>
      <c r="CL292" s="38"/>
      <c r="CM292" s="38"/>
      <c r="CN292" s="38"/>
      <c r="CO292" s="38"/>
    </row>
    <row r="293" spans="1:93" x14ac:dyDescent="0.35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  <c r="AM293" s="38"/>
      <c r="AN293" s="38"/>
      <c r="AO293" s="38"/>
      <c r="AP293" s="38"/>
      <c r="AQ293" s="38"/>
      <c r="AR293" s="38"/>
      <c r="AS293" s="38"/>
      <c r="AT293" s="38"/>
      <c r="AU293" s="38"/>
      <c r="AV293" s="38"/>
      <c r="AW293" s="38"/>
      <c r="AX293" s="38"/>
      <c r="AY293" s="38"/>
      <c r="AZ293" s="38"/>
      <c r="BA293" s="38"/>
      <c r="BB293" s="38"/>
      <c r="BC293" s="38"/>
      <c r="BD293" s="38"/>
      <c r="BE293" s="38"/>
      <c r="BF293" s="38"/>
      <c r="BG293" s="38"/>
      <c r="BH293" s="38"/>
      <c r="BI293" s="38"/>
      <c r="BJ293" s="38"/>
      <c r="BK293" s="38"/>
      <c r="BL293" s="38"/>
      <c r="BM293" s="38"/>
      <c r="BN293" s="38"/>
      <c r="BO293" s="38"/>
      <c r="BP293" s="38"/>
      <c r="BQ293" s="38"/>
      <c r="BR293" s="38"/>
      <c r="BS293" s="38"/>
      <c r="BT293" s="38"/>
      <c r="BU293" s="38"/>
      <c r="BV293" s="38"/>
      <c r="BW293" s="38"/>
      <c r="BX293" s="38"/>
      <c r="BY293" s="38"/>
      <c r="BZ293" s="38"/>
      <c r="CA293" s="38"/>
      <c r="CB293" s="38"/>
      <c r="CC293" s="38"/>
      <c r="CD293" s="38"/>
      <c r="CE293" s="38"/>
      <c r="CF293" s="38"/>
      <c r="CG293" s="38"/>
      <c r="CH293" s="38"/>
      <c r="CI293" s="38"/>
      <c r="CJ293" s="38"/>
      <c r="CK293" s="38"/>
      <c r="CL293" s="38"/>
      <c r="CM293" s="38"/>
      <c r="CN293" s="38"/>
      <c r="CO293" s="38"/>
    </row>
    <row r="294" spans="1:93" x14ac:dyDescent="0.35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  <c r="AN294" s="38"/>
      <c r="AO294" s="38"/>
      <c r="AP294" s="38"/>
      <c r="AQ294" s="38"/>
      <c r="AR294" s="38"/>
      <c r="AS294" s="38"/>
      <c r="AT294" s="38"/>
      <c r="AU294" s="38"/>
      <c r="AV294" s="38"/>
      <c r="AW294" s="38"/>
      <c r="AX294" s="38"/>
      <c r="AY294" s="38"/>
      <c r="AZ294" s="38"/>
      <c r="BA294" s="38"/>
      <c r="BB294" s="38"/>
      <c r="BC294" s="38"/>
      <c r="BD294" s="38"/>
      <c r="BE294" s="38"/>
      <c r="BF294" s="38"/>
      <c r="BG294" s="38"/>
      <c r="BH294" s="38"/>
      <c r="BI294" s="38"/>
      <c r="BJ294" s="38"/>
      <c r="BK294" s="38"/>
      <c r="BL294" s="38"/>
      <c r="BM294" s="38"/>
      <c r="BN294" s="38"/>
      <c r="BO294" s="38"/>
      <c r="BP294" s="38"/>
      <c r="BQ294" s="38"/>
      <c r="BR294" s="38"/>
      <c r="BS294" s="38"/>
      <c r="BT294" s="38"/>
      <c r="BU294" s="38"/>
      <c r="BV294" s="38"/>
      <c r="BW294" s="38"/>
      <c r="BX294" s="38"/>
      <c r="BY294" s="38"/>
      <c r="BZ294" s="38"/>
      <c r="CA294" s="38"/>
      <c r="CB294" s="38"/>
      <c r="CC294" s="38"/>
      <c r="CD294" s="38"/>
      <c r="CE294" s="38"/>
      <c r="CF294" s="38"/>
      <c r="CG294" s="38"/>
      <c r="CH294" s="38"/>
      <c r="CI294" s="38"/>
      <c r="CJ294" s="38"/>
      <c r="CK294" s="38"/>
      <c r="CL294" s="38"/>
      <c r="CM294" s="38"/>
      <c r="CN294" s="38"/>
      <c r="CO294" s="38"/>
    </row>
    <row r="295" spans="1:93" x14ac:dyDescent="0.3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  <c r="AM295" s="38"/>
      <c r="AN295" s="38"/>
      <c r="AO295" s="38"/>
      <c r="AP295" s="38"/>
      <c r="AQ295" s="38"/>
      <c r="AR295" s="38"/>
      <c r="AS295" s="38"/>
      <c r="AT295" s="38"/>
      <c r="AU295" s="38"/>
      <c r="AV295" s="38"/>
      <c r="AW295" s="38"/>
      <c r="AX295" s="38"/>
      <c r="AY295" s="38"/>
      <c r="AZ295" s="38"/>
      <c r="BA295" s="38"/>
      <c r="BB295" s="38"/>
      <c r="BC295" s="38"/>
      <c r="BD295" s="38"/>
      <c r="BE295" s="38"/>
      <c r="BF295" s="38"/>
      <c r="BG295" s="38"/>
      <c r="BH295" s="38"/>
      <c r="BI295" s="38"/>
      <c r="BJ295" s="38"/>
      <c r="BK295" s="38"/>
      <c r="BL295" s="38"/>
      <c r="BM295" s="38"/>
      <c r="BN295" s="38"/>
      <c r="BO295" s="38"/>
      <c r="BP295" s="38"/>
      <c r="BQ295" s="38"/>
      <c r="BR295" s="38"/>
      <c r="BS295" s="38"/>
      <c r="BT295" s="38"/>
      <c r="BU295" s="38"/>
      <c r="BV295" s="38"/>
      <c r="BW295" s="38"/>
      <c r="BX295" s="38"/>
      <c r="BY295" s="38"/>
      <c r="BZ295" s="38"/>
      <c r="CA295" s="38"/>
      <c r="CB295" s="38"/>
      <c r="CC295" s="38"/>
      <c r="CD295" s="38"/>
      <c r="CE295" s="38"/>
      <c r="CF295" s="38"/>
      <c r="CG295" s="38"/>
      <c r="CH295" s="38"/>
      <c r="CI295" s="38"/>
      <c r="CJ295" s="38"/>
      <c r="CK295" s="38"/>
      <c r="CL295" s="38"/>
      <c r="CM295" s="38"/>
      <c r="CN295" s="38"/>
      <c r="CO295" s="38"/>
    </row>
    <row r="296" spans="1:93" x14ac:dyDescent="0.35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  <c r="AK296" s="38"/>
      <c r="AL296" s="38"/>
      <c r="AM296" s="38"/>
      <c r="AN296" s="38"/>
      <c r="AO296" s="38"/>
      <c r="AP296" s="38"/>
      <c r="AQ296" s="38"/>
      <c r="AR296" s="38"/>
      <c r="AS296" s="38"/>
      <c r="AT296" s="38"/>
      <c r="AU296" s="38"/>
      <c r="AV296" s="38"/>
      <c r="AW296" s="38"/>
      <c r="AX296" s="38"/>
      <c r="AY296" s="38"/>
      <c r="AZ296" s="38"/>
      <c r="BA296" s="38"/>
      <c r="BB296" s="38"/>
      <c r="BC296" s="38"/>
      <c r="BD296" s="38"/>
      <c r="BE296" s="38"/>
      <c r="BF296" s="38"/>
      <c r="BG296" s="38"/>
      <c r="BH296" s="38"/>
      <c r="BI296" s="38"/>
      <c r="BJ296" s="38"/>
      <c r="BK296" s="38"/>
      <c r="BL296" s="38"/>
      <c r="BM296" s="38"/>
      <c r="BN296" s="38"/>
      <c r="BO296" s="38"/>
      <c r="BP296" s="38"/>
      <c r="BQ296" s="38"/>
      <c r="BR296" s="38"/>
      <c r="BS296" s="38"/>
      <c r="BT296" s="38"/>
      <c r="BU296" s="38"/>
      <c r="BV296" s="38"/>
      <c r="BW296" s="38"/>
      <c r="BX296" s="38"/>
      <c r="BY296" s="38"/>
      <c r="BZ296" s="38"/>
      <c r="CA296" s="38"/>
      <c r="CB296" s="38"/>
      <c r="CC296" s="38"/>
      <c r="CD296" s="38"/>
      <c r="CE296" s="38"/>
      <c r="CF296" s="38"/>
      <c r="CG296" s="38"/>
      <c r="CH296" s="38"/>
      <c r="CI296" s="38"/>
      <c r="CJ296" s="38"/>
      <c r="CK296" s="38"/>
      <c r="CL296" s="38"/>
      <c r="CM296" s="38"/>
      <c r="CN296" s="38"/>
      <c r="CO296" s="38"/>
    </row>
    <row r="297" spans="1:93" x14ac:dyDescent="0.35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  <c r="AM297" s="38"/>
      <c r="AN297" s="38"/>
      <c r="AO297" s="38"/>
      <c r="AP297" s="38"/>
      <c r="AQ297" s="38"/>
      <c r="AR297" s="38"/>
      <c r="AS297" s="38"/>
      <c r="AT297" s="38"/>
      <c r="AU297" s="38"/>
      <c r="AV297" s="38"/>
      <c r="AW297" s="38"/>
      <c r="AX297" s="38"/>
      <c r="AY297" s="38"/>
      <c r="AZ297" s="38"/>
      <c r="BA297" s="38"/>
      <c r="BB297" s="38"/>
      <c r="BC297" s="38"/>
      <c r="BD297" s="38"/>
      <c r="BE297" s="38"/>
      <c r="BF297" s="38"/>
      <c r="BG297" s="38"/>
      <c r="BH297" s="38"/>
      <c r="BI297" s="38"/>
      <c r="BJ297" s="38"/>
      <c r="BK297" s="38"/>
      <c r="BL297" s="38"/>
      <c r="BM297" s="38"/>
      <c r="BN297" s="38"/>
      <c r="BO297" s="38"/>
      <c r="BP297" s="38"/>
      <c r="BQ297" s="38"/>
      <c r="BR297" s="38"/>
      <c r="BS297" s="38"/>
      <c r="BT297" s="38"/>
      <c r="BU297" s="38"/>
      <c r="BV297" s="38"/>
      <c r="BW297" s="38"/>
      <c r="BX297" s="38"/>
      <c r="BY297" s="38"/>
      <c r="BZ297" s="38"/>
      <c r="CA297" s="38"/>
      <c r="CB297" s="38"/>
      <c r="CC297" s="38"/>
      <c r="CD297" s="38"/>
      <c r="CE297" s="38"/>
      <c r="CF297" s="38"/>
      <c r="CG297" s="38"/>
      <c r="CH297" s="38"/>
      <c r="CI297" s="38"/>
      <c r="CJ297" s="38"/>
      <c r="CK297" s="38"/>
      <c r="CL297" s="38"/>
      <c r="CM297" s="38"/>
      <c r="CN297" s="38"/>
      <c r="CO297" s="38"/>
    </row>
    <row r="298" spans="1:93" x14ac:dyDescent="0.35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  <c r="AM298" s="38"/>
      <c r="AN298" s="38"/>
      <c r="AO298" s="38"/>
      <c r="AP298" s="38"/>
      <c r="AQ298" s="38"/>
      <c r="AR298" s="38"/>
      <c r="AS298" s="38"/>
      <c r="AT298" s="38"/>
      <c r="AU298" s="38"/>
      <c r="AV298" s="38"/>
      <c r="AW298" s="38"/>
      <c r="AX298" s="38"/>
      <c r="AY298" s="38"/>
      <c r="AZ298" s="38"/>
      <c r="BA298" s="38"/>
      <c r="BB298" s="38"/>
      <c r="BC298" s="38"/>
      <c r="BD298" s="38"/>
      <c r="BE298" s="38"/>
      <c r="BF298" s="38"/>
      <c r="BG298" s="38"/>
      <c r="BH298" s="38"/>
      <c r="BI298" s="38"/>
      <c r="BJ298" s="38"/>
      <c r="BK298" s="38"/>
      <c r="BL298" s="38"/>
      <c r="BM298" s="38"/>
      <c r="BN298" s="38"/>
      <c r="BO298" s="38"/>
      <c r="BP298" s="38"/>
      <c r="BQ298" s="38"/>
      <c r="BR298" s="38"/>
      <c r="BS298" s="38"/>
      <c r="BT298" s="38"/>
      <c r="BU298" s="38"/>
      <c r="BV298" s="38"/>
      <c r="BW298" s="38"/>
      <c r="BX298" s="38"/>
      <c r="BY298" s="38"/>
      <c r="BZ298" s="38"/>
      <c r="CA298" s="38"/>
      <c r="CB298" s="38"/>
      <c r="CC298" s="38"/>
      <c r="CD298" s="38"/>
      <c r="CE298" s="38"/>
      <c r="CF298" s="38"/>
      <c r="CG298" s="38"/>
      <c r="CH298" s="38"/>
      <c r="CI298" s="38"/>
      <c r="CJ298" s="38"/>
      <c r="CK298" s="38"/>
      <c r="CL298" s="38"/>
      <c r="CM298" s="38"/>
      <c r="CN298" s="38"/>
      <c r="CO298" s="38"/>
    </row>
    <row r="299" spans="1:93" x14ac:dyDescent="0.35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  <c r="AK299" s="38"/>
      <c r="AL299" s="38"/>
      <c r="AM299" s="38"/>
      <c r="AN299" s="38"/>
      <c r="AO299" s="38"/>
      <c r="AP299" s="38"/>
      <c r="AQ299" s="38"/>
      <c r="AR299" s="38"/>
      <c r="AS299" s="38"/>
      <c r="AT299" s="38"/>
      <c r="AU299" s="38"/>
      <c r="AV299" s="38"/>
      <c r="AW299" s="38"/>
      <c r="AX299" s="38"/>
      <c r="AY299" s="38"/>
      <c r="AZ299" s="38"/>
      <c r="BA299" s="38"/>
      <c r="BB299" s="38"/>
      <c r="BC299" s="38"/>
      <c r="BD299" s="38"/>
      <c r="BE299" s="38"/>
      <c r="BF299" s="38"/>
      <c r="BG299" s="38"/>
      <c r="BH299" s="38"/>
      <c r="BI299" s="38"/>
      <c r="BJ299" s="38"/>
      <c r="BK299" s="38"/>
      <c r="BL299" s="38"/>
      <c r="BM299" s="38"/>
      <c r="BN299" s="38"/>
      <c r="BO299" s="38"/>
      <c r="BP299" s="38"/>
      <c r="BQ299" s="38"/>
      <c r="BR299" s="38"/>
      <c r="BS299" s="38"/>
      <c r="BT299" s="38"/>
      <c r="BU299" s="38"/>
      <c r="BV299" s="38"/>
      <c r="BW299" s="38"/>
      <c r="BX299" s="38"/>
      <c r="BY299" s="38"/>
      <c r="BZ299" s="38"/>
      <c r="CA299" s="38"/>
      <c r="CB299" s="38"/>
      <c r="CC299" s="38"/>
      <c r="CD299" s="38"/>
      <c r="CE299" s="38"/>
      <c r="CF299" s="38"/>
      <c r="CG299" s="38"/>
      <c r="CH299" s="38"/>
      <c r="CI299" s="38"/>
      <c r="CJ299" s="38"/>
      <c r="CK299" s="38"/>
      <c r="CL299" s="38"/>
      <c r="CM299" s="38"/>
      <c r="CN299" s="38"/>
      <c r="CO299" s="38"/>
    </row>
    <row r="300" spans="1:93" x14ac:dyDescent="0.35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  <c r="AN300" s="38"/>
      <c r="AO300" s="38"/>
      <c r="AP300" s="38"/>
      <c r="AQ300" s="38"/>
      <c r="AR300" s="38"/>
      <c r="AS300" s="38"/>
      <c r="AT300" s="38"/>
      <c r="AU300" s="38"/>
      <c r="AV300" s="38"/>
      <c r="AW300" s="38"/>
      <c r="AX300" s="38"/>
      <c r="AY300" s="38"/>
      <c r="AZ300" s="38"/>
      <c r="BA300" s="38"/>
      <c r="BB300" s="38"/>
      <c r="BC300" s="38"/>
      <c r="BD300" s="38"/>
      <c r="BE300" s="38"/>
      <c r="BF300" s="38"/>
      <c r="BG300" s="38"/>
      <c r="BH300" s="38"/>
      <c r="BI300" s="38"/>
      <c r="BJ300" s="38"/>
      <c r="BK300" s="38"/>
      <c r="BL300" s="38"/>
      <c r="BM300" s="38"/>
      <c r="BN300" s="38"/>
      <c r="BO300" s="38"/>
      <c r="BP300" s="38"/>
      <c r="BQ300" s="38"/>
      <c r="BR300" s="38"/>
      <c r="BS300" s="38"/>
      <c r="BT300" s="38"/>
      <c r="BU300" s="38"/>
      <c r="BV300" s="38"/>
      <c r="BW300" s="38"/>
      <c r="BX300" s="38"/>
      <c r="BY300" s="38"/>
      <c r="BZ300" s="38"/>
      <c r="CA300" s="38"/>
      <c r="CB300" s="38"/>
      <c r="CC300" s="38"/>
      <c r="CD300" s="38"/>
      <c r="CE300" s="38"/>
      <c r="CF300" s="38"/>
      <c r="CG300" s="38"/>
      <c r="CH300" s="38"/>
      <c r="CI300" s="38"/>
      <c r="CJ300" s="38"/>
      <c r="CK300" s="38"/>
      <c r="CL300" s="38"/>
      <c r="CM300" s="38"/>
      <c r="CN300" s="38"/>
      <c r="CO300" s="38"/>
    </row>
    <row r="301" spans="1:93" x14ac:dyDescent="0.35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  <c r="AN301" s="38"/>
      <c r="AO301" s="38"/>
      <c r="AP301" s="38"/>
      <c r="AQ301" s="38"/>
      <c r="AR301" s="38"/>
      <c r="AS301" s="38"/>
      <c r="AT301" s="38"/>
      <c r="AU301" s="38"/>
      <c r="AV301" s="38"/>
      <c r="AW301" s="38"/>
      <c r="AX301" s="38"/>
      <c r="AY301" s="38"/>
      <c r="AZ301" s="38"/>
      <c r="BA301" s="38"/>
      <c r="BB301" s="38"/>
      <c r="BC301" s="38"/>
      <c r="BD301" s="38"/>
      <c r="BE301" s="38"/>
      <c r="BF301" s="38"/>
      <c r="BG301" s="38"/>
      <c r="BH301" s="38"/>
      <c r="BI301" s="38"/>
      <c r="BJ301" s="38"/>
      <c r="BK301" s="38"/>
      <c r="BL301" s="38"/>
      <c r="BM301" s="38"/>
      <c r="BN301" s="38"/>
      <c r="BO301" s="38"/>
      <c r="BP301" s="38"/>
      <c r="BQ301" s="38"/>
      <c r="BR301" s="38"/>
      <c r="BS301" s="38"/>
      <c r="BT301" s="38"/>
      <c r="BU301" s="38"/>
      <c r="BV301" s="38"/>
      <c r="BW301" s="38"/>
      <c r="BX301" s="38"/>
      <c r="BY301" s="38"/>
      <c r="BZ301" s="38"/>
      <c r="CA301" s="38"/>
      <c r="CB301" s="38"/>
      <c r="CC301" s="38"/>
      <c r="CD301" s="38"/>
      <c r="CE301" s="38"/>
      <c r="CF301" s="38"/>
      <c r="CG301" s="38"/>
      <c r="CH301" s="38"/>
      <c r="CI301" s="38"/>
      <c r="CJ301" s="38"/>
      <c r="CK301" s="38"/>
      <c r="CL301" s="38"/>
      <c r="CM301" s="38"/>
      <c r="CN301" s="38"/>
      <c r="CO301" s="38"/>
    </row>
    <row r="302" spans="1:93" x14ac:dyDescent="0.35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  <c r="AN302" s="38"/>
      <c r="AO302" s="38"/>
      <c r="AP302" s="38"/>
      <c r="AQ302" s="38"/>
      <c r="AR302" s="38"/>
      <c r="AS302" s="38"/>
      <c r="AT302" s="38"/>
      <c r="AU302" s="38"/>
      <c r="AV302" s="38"/>
      <c r="AW302" s="38"/>
      <c r="AX302" s="38"/>
      <c r="AY302" s="38"/>
      <c r="AZ302" s="38"/>
      <c r="BA302" s="38"/>
      <c r="BB302" s="38"/>
      <c r="BC302" s="38"/>
      <c r="BD302" s="38"/>
      <c r="BE302" s="38"/>
      <c r="BF302" s="38"/>
      <c r="BG302" s="38"/>
      <c r="BH302" s="38"/>
      <c r="BI302" s="38"/>
      <c r="BJ302" s="38"/>
      <c r="BK302" s="38"/>
      <c r="BL302" s="38"/>
      <c r="BM302" s="38"/>
      <c r="BN302" s="38"/>
      <c r="BO302" s="38"/>
      <c r="BP302" s="38"/>
      <c r="BQ302" s="38"/>
      <c r="BR302" s="38"/>
      <c r="BS302" s="38"/>
      <c r="BT302" s="38"/>
      <c r="BU302" s="38"/>
      <c r="BV302" s="38"/>
      <c r="BW302" s="38"/>
      <c r="BX302" s="38"/>
      <c r="BY302" s="38"/>
      <c r="BZ302" s="38"/>
      <c r="CA302" s="38"/>
      <c r="CB302" s="38"/>
      <c r="CC302" s="38"/>
      <c r="CD302" s="38"/>
      <c r="CE302" s="38"/>
      <c r="CF302" s="38"/>
      <c r="CG302" s="38"/>
      <c r="CH302" s="38"/>
      <c r="CI302" s="38"/>
      <c r="CJ302" s="38"/>
      <c r="CK302" s="38"/>
      <c r="CL302" s="38"/>
      <c r="CM302" s="38"/>
      <c r="CN302" s="38"/>
      <c r="CO302" s="38"/>
    </row>
    <row r="303" spans="1:93" x14ac:dyDescent="0.35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  <c r="AM303" s="38"/>
      <c r="AN303" s="38"/>
      <c r="AO303" s="38"/>
      <c r="AP303" s="38"/>
      <c r="AQ303" s="38"/>
      <c r="AR303" s="38"/>
      <c r="AS303" s="38"/>
      <c r="AT303" s="38"/>
      <c r="AU303" s="38"/>
      <c r="AV303" s="38"/>
      <c r="AW303" s="38"/>
      <c r="AX303" s="38"/>
      <c r="AY303" s="38"/>
      <c r="AZ303" s="38"/>
      <c r="BA303" s="38"/>
      <c r="BB303" s="38"/>
      <c r="BC303" s="38"/>
      <c r="BD303" s="38"/>
      <c r="BE303" s="38"/>
      <c r="BF303" s="38"/>
      <c r="BG303" s="38"/>
      <c r="BH303" s="38"/>
      <c r="BI303" s="38"/>
      <c r="BJ303" s="38"/>
      <c r="BK303" s="38"/>
      <c r="BL303" s="38"/>
      <c r="BM303" s="38"/>
      <c r="BN303" s="38"/>
      <c r="BO303" s="38"/>
      <c r="BP303" s="38"/>
      <c r="BQ303" s="38"/>
      <c r="BR303" s="38"/>
      <c r="BS303" s="38"/>
      <c r="BT303" s="38"/>
      <c r="BU303" s="38"/>
      <c r="BV303" s="38"/>
      <c r="BW303" s="38"/>
      <c r="BX303" s="38"/>
      <c r="BY303" s="38"/>
      <c r="BZ303" s="38"/>
      <c r="CA303" s="38"/>
      <c r="CB303" s="38"/>
      <c r="CC303" s="38"/>
      <c r="CD303" s="38"/>
      <c r="CE303" s="38"/>
      <c r="CF303" s="38"/>
      <c r="CG303" s="38"/>
      <c r="CH303" s="38"/>
      <c r="CI303" s="38"/>
      <c r="CJ303" s="38"/>
      <c r="CK303" s="38"/>
      <c r="CL303" s="38"/>
      <c r="CM303" s="38"/>
      <c r="CN303" s="38"/>
      <c r="CO303" s="38"/>
    </row>
    <row r="304" spans="1:93" x14ac:dyDescent="0.35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  <c r="AN304" s="38"/>
      <c r="AO304" s="38"/>
      <c r="AP304" s="38"/>
      <c r="AQ304" s="38"/>
      <c r="AR304" s="38"/>
      <c r="AS304" s="38"/>
      <c r="AT304" s="38"/>
      <c r="AU304" s="38"/>
      <c r="AV304" s="38"/>
      <c r="AW304" s="38"/>
      <c r="AX304" s="38"/>
      <c r="AY304" s="38"/>
      <c r="AZ304" s="38"/>
      <c r="BA304" s="38"/>
      <c r="BB304" s="38"/>
      <c r="BC304" s="38"/>
      <c r="BD304" s="38"/>
      <c r="BE304" s="38"/>
      <c r="BF304" s="38"/>
      <c r="BG304" s="38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38"/>
      <c r="BV304" s="38"/>
      <c r="BW304" s="38"/>
      <c r="BX304" s="38"/>
      <c r="BY304" s="38"/>
      <c r="BZ304" s="38"/>
      <c r="CA304" s="38"/>
      <c r="CB304" s="38"/>
      <c r="CC304" s="38"/>
      <c r="CD304" s="38"/>
      <c r="CE304" s="38"/>
      <c r="CF304" s="38"/>
      <c r="CG304" s="38"/>
      <c r="CH304" s="38"/>
      <c r="CI304" s="38"/>
      <c r="CJ304" s="38"/>
      <c r="CK304" s="38"/>
      <c r="CL304" s="38"/>
      <c r="CM304" s="38"/>
      <c r="CN304" s="38"/>
      <c r="CO304" s="38"/>
    </row>
    <row r="305" spans="1:93" x14ac:dyDescent="0.35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  <c r="AN305" s="38"/>
      <c r="AO305" s="38"/>
      <c r="AP305" s="38"/>
      <c r="AQ305" s="38"/>
      <c r="AR305" s="38"/>
      <c r="AS305" s="38"/>
      <c r="AT305" s="38"/>
      <c r="AU305" s="38"/>
      <c r="AV305" s="38"/>
      <c r="AW305" s="38"/>
      <c r="AX305" s="38"/>
      <c r="AY305" s="38"/>
      <c r="AZ305" s="38"/>
      <c r="BA305" s="38"/>
      <c r="BB305" s="38"/>
      <c r="BC305" s="38"/>
      <c r="BD305" s="38"/>
      <c r="BE305" s="38"/>
      <c r="BF305" s="38"/>
      <c r="BG305" s="38"/>
      <c r="BH305" s="38"/>
      <c r="BI305" s="38"/>
      <c r="BJ305" s="38"/>
      <c r="BK305" s="38"/>
      <c r="BL305" s="38"/>
      <c r="BM305" s="38"/>
      <c r="BN305" s="38"/>
      <c r="BO305" s="38"/>
      <c r="BP305" s="38"/>
      <c r="BQ305" s="38"/>
      <c r="BR305" s="38"/>
      <c r="BS305" s="38"/>
      <c r="BT305" s="38"/>
      <c r="BU305" s="38"/>
      <c r="BV305" s="38"/>
      <c r="BW305" s="38"/>
      <c r="BX305" s="38"/>
      <c r="BY305" s="38"/>
      <c r="BZ305" s="38"/>
      <c r="CA305" s="38"/>
      <c r="CB305" s="38"/>
      <c r="CC305" s="38"/>
      <c r="CD305" s="38"/>
      <c r="CE305" s="38"/>
      <c r="CF305" s="38"/>
      <c r="CG305" s="38"/>
      <c r="CH305" s="38"/>
      <c r="CI305" s="38"/>
      <c r="CJ305" s="38"/>
      <c r="CK305" s="38"/>
      <c r="CL305" s="38"/>
      <c r="CM305" s="38"/>
      <c r="CN305" s="38"/>
      <c r="CO305" s="38"/>
    </row>
    <row r="306" spans="1:93" x14ac:dyDescent="0.35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  <c r="AN306" s="38"/>
      <c r="AO306" s="38"/>
      <c r="AP306" s="38"/>
      <c r="AQ306" s="38"/>
      <c r="AR306" s="38"/>
      <c r="AS306" s="38"/>
      <c r="AT306" s="38"/>
      <c r="AU306" s="38"/>
      <c r="AV306" s="38"/>
      <c r="AW306" s="38"/>
      <c r="AX306" s="38"/>
      <c r="AY306" s="38"/>
      <c r="AZ306" s="38"/>
      <c r="BA306" s="38"/>
      <c r="BB306" s="38"/>
      <c r="BC306" s="38"/>
      <c r="BD306" s="38"/>
      <c r="BE306" s="38"/>
      <c r="BF306" s="38"/>
      <c r="BG306" s="38"/>
      <c r="BH306" s="38"/>
      <c r="BI306" s="38"/>
      <c r="BJ306" s="38"/>
      <c r="BK306" s="38"/>
      <c r="BL306" s="38"/>
      <c r="BM306" s="38"/>
      <c r="BN306" s="38"/>
      <c r="BO306" s="38"/>
      <c r="BP306" s="38"/>
      <c r="BQ306" s="38"/>
      <c r="BR306" s="38"/>
      <c r="BS306" s="38"/>
      <c r="BT306" s="38"/>
      <c r="BU306" s="38"/>
      <c r="BV306" s="38"/>
      <c r="BW306" s="38"/>
      <c r="BX306" s="38"/>
      <c r="BY306" s="38"/>
      <c r="BZ306" s="38"/>
      <c r="CA306" s="38"/>
      <c r="CB306" s="38"/>
      <c r="CC306" s="38"/>
      <c r="CD306" s="38"/>
      <c r="CE306" s="38"/>
      <c r="CF306" s="38"/>
      <c r="CG306" s="38"/>
      <c r="CH306" s="38"/>
      <c r="CI306" s="38"/>
      <c r="CJ306" s="38"/>
      <c r="CK306" s="38"/>
      <c r="CL306" s="38"/>
      <c r="CM306" s="38"/>
      <c r="CN306" s="38"/>
      <c r="CO306" s="38"/>
    </row>
    <row r="307" spans="1:93" x14ac:dyDescent="0.35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  <c r="AM307" s="38"/>
      <c r="AN307" s="38"/>
      <c r="AO307" s="38"/>
      <c r="AP307" s="38"/>
      <c r="AQ307" s="38"/>
      <c r="AR307" s="38"/>
      <c r="AS307" s="38"/>
      <c r="AT307" s="38"/>
      <c r="AU307" s="38"/>
      <c r="AV307" s="38"/>
      <c r="AW307" s="38"/>
      <c r="AX307" s="38"/>
      <c r="AY307" s="38"/>
      <c r="AZ307" s="38"/>
      <c r="BA307" s="38"/>
      <c r="BB307" s="38"/>
      <c r="BC307" s="38"/>
      <c r="BD307" s="38"/>
      <c r="BE307" s="38"/>
      <c r="BF307" s="38"/>
      <c r="BG307" s="38"/>
      <c r="BH307" s="38"/>
      <c r="BI307" s="38"/>
      <c r="BJ307" s="38"/>
      <c r="BK307" s="38"/>
      <c r="BL307" s="38"/>
      <c r="BM307" s="38"/>
      <c r="BN307" s="38"/>
      <c r="BO307" s="38"/>
      <c r="BP307" s="38"/>
      <c r="BQ307" s="38"/>
      <c r="BR307" s="38"/>
      <c r="BS307" s="38"/>
      <c r="BT307" s="38"/>
      <c r="BU307" s="38"/>
      <c r="BV307" s="38"/>
      <c r="BW307" s="38"/>
      <c r="BX307" s="38"/>
      <c r="BY307" s="38"/>
      <c r="BZ307" s="38"/>
      <c r="CA307" s="38"/>
      <c r="CB307" s="38"/>
      <c r="CC307" s="38"/>
      <c r="CD307" s="38"/>
      <c r="CE307" s="38"/>
      <c r="CF307" s="38"/>
      <c r="CG307" s="38"/>
      <c r="CH307" s="38"/>
      <c r="CI307" s="38"/>
      <c r="CJ307" s="38"/>
      <c r="CK307" s="38"/>
      <c r="CL307" s="38"/>
      <c r="CM307" s="38"/>
      <c r="CN307" s="38"/>
      <c r="CO307" s="38"/>
    </row>
    <row r="308" spans="1:93" x14ac:dyDescent="0.35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  <c r="AN308" s="38"/>
      <c r="AO308" s="38"/>
      <c r="AP308" s="38"/>
      <c r="AQ308" s="38"/>
      <c r="AR308" s="38"/>
      <c r="AS308" s="38"/>
      <c r="AT308" s="38"/>
      <c r="AU308" s="38"/>
      <c r="AV308" s="38"/>
      <c r="AW308" s="38"/>
      <c r="AX308" s="38"/>
      <c r="AY308" s="38"/>
      <c r="AZ308" s="38"/>
      <c r="BA308" s="38"/>
      <c r="BB308" s="38"/>
      <c r="BC308" s="38"/>
      <c r="BD308" s="38"/>
      <c r="BE308" s="38"/>
      <c r="BF308" s="38"/>
      <c r="BG308" s="38"/>
      <c r="BH308" s="38"/>
      <c r="BI308" s="38"/>
      <c r="BJ308" s="38"/>
      <c r="BK308" s="38"/>
      <c r="BL308" s="38"/>
      <c r="BM308" s="38"/>
      <c r="BN308" s="38"/>
      <c r="BO308" s="38"/>
      <c r="BP308" s="38"/>
      <c r="BQ308" s="38"/>
      <c r="BR308" s="38"/>
      <c r="BS308" s="38"/>
      <c r="BT308" s="38"/>
      <c r="BU308" s="38"/>
      <c r="BV308" s="38"/>
      <c r="BW308" s="38"/>
      <c r="BX308" s="38"/>
      <c r="BY308" s="38"/>
      <c r="BZ308" s="38"/>
      <c r="CA308" s="38"/>
      <c r="CB308" s="38"/>
      <c r="CC308" s="38"/>
      <c r="CD308" s="38"/>
      <c r="CE308" s="38"/>
      <c r="CF308" s="38"/>
      <c r="CG308" s="38"/>
      <c r="CH308" s="38"/>
      <c r="CI308" s="38"/>
      <c r="CJ308" s="38"/>
      <c r="CK308" s="38"/>
      <c r="CL308" s="38"/>
      <c r="CM308" s="38"/>
      <c r="CN308" s="38"/>
      <c r="CO308" s="38"/>
    </row>
    <row r="309" spans="1:93" x14ac:dyDescent="0.35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  <c r="AN309" s="38"/>
      <c r="AO309" s="38"/>
      <c r="AP309" s="38"/>
      <c r="AQ309" s="38"/>
      <c r="AR309" s="38"/>
      <c r="AS309" s="38"/>
      <c r="AT309" s="38"/>
      <c r="AU309" s="38"/>
      <c r="AV309" s="38"/>
      <c r="AW309" s="38"/>
      <c r="AX309" s="38"/>
      <c r="AY309" s="38"/>
      <c r="AZ309" s="38"/>
      <c r="BA309" s="38"/>
      <c r="BB309" s="38"/>
      <c r="BC309" s="38"/>
      <c r="BD309" s="38"/>
      <c r="BE309" s="38"/>
      <c r="BF309" s="38"/>
      <c r="BG309" s="38"/>
      <c r="BH309" s="38"/>
      <c r="BI309" s="38"/>
      <c r="BJ309" s="38"/>
      <c r="BK309" s="38"/>
      <c r="BL309" s="38"/>
      <c r="BM309" s="38"/>
      <c r="BN309" s="38"/>
      <c r="BO309" s="38"/>
      <c r="BP309" s="38"/>
      <c r="BQ309" s="38"/>
      <c r="BR309" s="38"/>
      <c r="BS309" s="38"/>
      <c r="BT309" s="38"/>
      <c r="BU309" s="38"/>
      <c r="BV309" s="38"/>
      <c r="BW309" s="38"/>
      <c r="BX309" s="38"/>
      <c r="BY309" s="38"/>
      <c r="BZ309" s="38"/>
      <c r="CA309" s="38"/>
      <c r="CB309" s="38"/>
      <c r="CC309" s="38"/>
      <c r="CD309" s="38"/>
      <c r="CE309" s="38"/>
      <c r="CF309" s="38"/>
      <c r="CG309" s="38"/>
      <c r="CH309" s="38"/>
      <c r="CI309" s="38"/>
      <c r="CJ309" s="38"/>
      <c r="CK309" s="38"/>
      <c r="CL309" s="38"/>
      <c r="CM309" s="38"/>
      <c r="CN309" s="38"/>
      <c r="CO309" s="38"/>
    </row>
    <row r="310" spans="1:93" x14ac:dyDescent="0.35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  <c r="AN310" s="38"/>
      <c r="AO310" s="38"/>
      <c r="AP310" s="38"/>
      <c r="AQ310" s="38"/>
      <c r="AR310" s="38"/>
      <c r="AS310" s="38"/>
      <c r="AT310" s="38"/>
      <c r="AU310" s="38"/>
      <c r="AV310" s="38"/>
      <c r="AW310" s="38"/>
      <c r="AX310" s="38"/>
      <c r="AY310" s="38"/>
      <c r="AZ310" s="38"/>
      <c r="BA310" s="38"/>
      <c r="BB310" s="38"/>
      <c r="BC310" s="38"/>
      <c r="BD310" s="38"/>
      <c r="BE310" s="38"/>
      <c r="BF310" s="38"/>
      <c r="BG310" s="38"/>
      <c r="BH310" s="38"/>
      <c r="BI310" s="38"/>
      <c r="BJ310" s="38"/>
      <c r="BK310" s="38"/>
      <c r="BL310" s="38"/>
      <c r="BM310" s="38"/>
      <c r="BN310" s="38"/>
      <c r="BO310" s="38"/>
      <c r="BP310" s="38"/>
      <c r="BQ310" s="38"/>
      <c r="BR310" s="38"/>
      <c r="BS310" s="38"/>
      <c r="BT310" s="38"/>
      <c r="BU310" s="38"/>
      <c r="BV310" s="38"/>
      <c r="BW310" s="38"/>
      <c r="BX310" s="38"/>
      <c r="BY310" s="38"/>
      <c r="BZ310" s="38"/>
      <c r="CA310" s="38"/>
      <c r="CB310" s="38"/>
      <c r="CC310" s="38"/>
      <c r="CD310" s="38"/>
      <c r="CE310" s="38"/>
      <c r="CF310" s="38"/>
      <c r="CG310" s="38"/>
      <c r="CH310" s="38"/>
      <c r="CI310" s="38"/>
      <c r="CJ310" s="38"/>
      <c r="CK310" s="38"/>
      <c r="CL310" s="38"/>
      <c r="CM310" s="38"/>
      <c r="CN310" s="38"/>
      <c r="CO310" s="38"/>
    </row>
    <row r="311" spans="1:93" x14ac:dyDescent="0.35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  <c r="AN311" s="38"/>
      <c r="AO311" s="38"/>
      <c r="AP311" s="38"/>
      <c r="AQ311" s="38"/>
      <c r="AR311" s="38"/>
      <c r="AS311" s="38"/>
      <c r="AT311" s="38"/>
      <c r="AU311" s="38"/>
      <c r="AV311" s="38"/>
      <c r="AW311" s="38"/>
      <c r="AX311" s="38"/>
      <c r="AY311" s="38"/>
      <c r="AZ311" s="38"/>
      <c r="BA311" s="38"/>
      <c r="BB311" s="38"/>
      <c r="BC311" s="38"/>
      <c r="BD311" s="38"/>
      <c r="BE311" s="38"/>
      <c r="BF311" s="38"/>
      <c r="BG311" s="38"/>
      <c r="BH311" s="38"/>
      <c r="BI311" s="38"/>
      <c r="BJ311" s="38"/>
      <c r="BK311" s="38"/>
      <c r="BL311" s="38"/>
      <c r="BM311" s="38"/>
      <c r="BN311" s="38"/>
      <c r="BO311" s="38"/>
      <c r="BP311" s="38"/>
      <c r="BQ311" s="38"/>
      <c r="BR311" s="38"/>
      <c r="BS311" s="38"/>
      <c r="BT311" s="38"/>
      <c r="BU311" s="38"/>
      <c r="BV311" s="38"/>
      <c r="BW311" s="38"/>
      <c r="BX311" s="38"/>
      <c r="BY311" s="38"/>
      <c r="BZ311" s="38"/>
      <c r="CA311" s="38"/>
      <c r="CB311" s="38"/>
      <c r="CC311" s="38"/>
      <c r="CD311" s="38"/>
      <c r="CE311" s="38"/>
      <c r="CF311" s="38"/>
      <c r="CG311" s="38"/>
      <c r="CH311" s="38"/>
      <c r="CI311" s="38"/>
      <c r="CJ311" s="38"/>
      <c r="CK311" s="38"/>
      <c r="CL311" s="38"/>
      <c r="CM311" s="38"/>
      <c r="CN311" s="38"/>
      <c r="CO311" s="38"/>
    </row>
    <row r="312" spans="1:93" x14ac:dyDescent="0.35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  <c r="AN312" s="38"/>
      <c r="AO312" s="38"/>
      <c r="AP312" s="38"/>
      <c r="AQ312" s="38"/>
      <c r="AR312" s="38"/>
      <c r="AS312" s="38"/>
      <c r="AT312" s="38"/>
      <c r="AU312" s="38"/>
      <c r="AV312" s="38"/>
      <c r="AW312" s="38"/>
      <c r="AX312" s="38"/>
      <c r="AY312" s="38"/>
      <c r="AZ312" s="38"/>
      <c r="BA312" s="38"/>
      <c r="BB312" s="38"/>
      <c r="BC312" s="38"/>
      <c r="BD312" s="38"/>
      <c r="BE312" s="38"/>
      <c r="BF312" s="38"/>
      <c r="BG312" s="38"/>
      <c r="BH312" s="38"/>
      <c r="BI312" s="38"/>
      <c r="BJ312" s="38"/>
      <c r="BK312" s="38"/>
      <c r="BL312" s="38"/>
      <c r="BM312" s="38"/>
      <c r="BN312" s="38"/>
      <c r="BO312" s="38"/>
      <c r="BP312" s="38"/>
      <c r="BQ312" s="38"/>
      <c r="BR312" s="38"/>
      <c r="BS312" s="38"/>
      <c r="BT312" s="38"/>
      <c r="BU312" s="38"/>
      <c r="BV312" s="38"/>
      <c r="BW312" s="38"/>
      <c r="BX312" s="38"/>
      <c r="BY312" s="38"/>
      <c r="BZ312" s="38"/>
      <c r="CA312" s="38"/>
      <c r="CB312" s="38"/>
      <c r="CC312" s="38"/>
      <c r="CD312" s="38"/>
      <c r="CE312" s="38"/>
      <c r="CF312" s="38"/>
      <c r="CG312" s="38"/>
      <c r="CH312" s="38"/>
      <c r="CI312" s="38"/>
      <c r="CJ312" s="38"/>
      <c r="CK312" s="38"/>
      <c r="CL312" s="38"/>
      <c r="CM312" s="38"/>
      <c r="CN312" s="38"/>
      <c r="CO312" s="38"/>
    </row>
    <row r="313" spans="1:93" x14ac:dyDescent="0.35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  <c r="AM313" s="38"/>
      <c r="AN313" s="38"/>
      <c r="AO313" s="38"/>
      <c r="AP313" s="38"/>
      <c r="AQ313" s="38"/>
      <c r="AR313" s="38"/>
      <c r="AS313" s="38"/>
      <c r="AT313" s="38"/>
      <c r="AU313" s="38"/>
      <c r="AV313" s="38"/>
      <c r="AW313" s="38"/>
      <c r="AX313" s="38"/>
      <c r="AY313" s="38"/>
      <c r="AZ313" s="38"/>
      <c r="BA313" s="38"/>
      <c r="BB313" s="38"/>
      <c r="BC313" s="38"/>
      <c r="BD313" s="38"/>
      <c r="BE313" s="38"/>
      <c r="BF313" s="38"/>
      <c r="BG313" s="38"/>
      <c r="BH313" s="38"/>
      <c r="BI313" s="38"/>
      <c r="BJ313" s="38"/>
      <c r="BK313" s="38"/>
      <c r="BL313" s="38"/>
      <c r="BM313" s="38"/>
      <c r="BN313" s="38"/>
      <c r="BO313" s="38"/>
      <c r="BP313" s="38"/>
      <c r="BQ313" s="38"/>
      <c r="BR313" s="38"/>
      <c r="BS313" s="38"/>
      <c r="BT313" s="38"/>
      <c r="BU313" s="38"/>
      <c r="BV313" s="38"/>
      <c r="BW313" s="38"/>
      <c r="BX313" s="38"/>
      <c r="BY313" s="38"/>
      <c r="BZ313" s="38"/>
      <c r="CA313" s="38"/>
      <c r="CB313" s="38"/>
      <c r="CC313" s="38"/>
      <c r="CD313" s="38"/>
      <c r="CE313" s="38"/>
      <c r="CF313" s="38"/>
      <c r="CG313" s="38"/>
      <c r="CH313" s="38"/>
      <c r="CI313" s="38"/>
      <c r="CJ313" s="38"/>
      <c r="CK313" s="38"/>
      <c r="CL313" s="38"/>
      <c r="CM313" s="38"/>
      <c r="CN313" s="38"/>
      <c r="CO313" s="38"/>
    </row>
    <row r="314" spans="1:93" x14ac:dyDescent="0.35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  <c r="AN314" s="38"/>
      <c r="AO314" s="38"/>
      <c r="AP314" s="38"/>
      <c r="AQ314" s="38"/>
      <c r="AR314" s="38"/>
      <c r="AS314" s="38"/>
      <c r="AT314" s="38"/>
      <c r="AU314" s="38"/>
      <c r="AV314" s="38"/>
      <c r="AW314" s="38"/>
      <c r="AX314" s="38"/>
      <c r="AY314" s="38"/>
      <c r="AZ314" s="38"/>
      <c r="BA314" s="38"/>
      <c r="BB314" s="38"/>
      <c r="BC314" s="38"/>
      <c r="BD314" s="38"/>
      <c r="BE314" s="38"/>
      <c r="BF314" s="38"/>
      <c r="BG314" s="38"/>
      <c r="BH314" s="38"/>
      <c r="BI314" s="38"/>
      <c r="BJ314" s="38"/>
      <c r="BK314" s="38"/>
      <c r="BL314" s="38"/>
      <c r="BM314" s="38"/>
      <c r="BN314" s="38"/>
      <c r="BO314" s="38"/>
      <c r="BP314" s="38"/>
      <c r="BQ314" s="38"/>
      <c r="BR314" s="38"/>
      <c r="BS314" s="38"/>
      <c r="BT314" s="38"/>
      <c r="BU314" s="38"/>
      <c r="BV314" s="38"/>
      <c r="BW314" s="38"/>
      <c r="BX314" s="38"/>
      <c r="BY314" s="38"/>
      <c r="BZ314" s="38"/>
      <c r="CA314" s="38"/>
      <c r="CB314" s="38"/>
      <c r="CC314" s="38"/>
      <c r="CD314" s="38"/>
      <c r="CE314" s="38"/>
      <c r="CF314" s="38"/>
      <c r="CG314" s="38"/>
      <c r="CH314" s="38"/>
      <c r="CI314" s="38"/>
      <c r="CJ314" s="38"/>
      <c r="CK314" s="38"/>
      <c r="CL314" s="38"/>
      <c r="CM314" s="38"/>
      <c r="CN314" s="38"/>
      <c r="CO314" s="38"/>
    </row>
    <row r="315" spans="1:93" x14ac:dyDescent="0.35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  <c r="AN315" s="38"/>
      <c r="AO315" s="38"/>
      <c r="AP315" s="38"/>
      <c r="AQ315" s="38"/>
      <c r="AR315" s="38"/>
      <c r="AS315" s="38"/>
      <c r="AT315" s="38"/>
      <c r="AU315" s="38"/>
      <c r="AV315" s="38"/>
      <c r="AW315" s="38"/>
      <c r="AX315" s="38"/>
      <c r="AY315" s="38"/>
      <c r="AZ315" s="38"/>
      <c r="BA315" s="38"/>
      <c r="BB315" s="38"/>
      <c r="BC315" s="38"/>
      <c r="BD315" s="38"/>
      <c r="BE315" s="38"/>
      <c r="BF315" s="38"/>
      <c r="BG315" s="38"/>
      <c r="BH315" s="38"/>
      <c r="BI315" s="38"/>
      <c r="BJ315" s="38"/>
      <c r="BK315" s="38"/>
      <c r="BL315" s="38"/>
      <c r="BM315" s="38"/>
      <c r="BN315" s="38"/>
      <c r="BO315" s="38"/>
      <c r="BP315" s="38"/>
      <c r="BQ315" s="38"/>
      <c r="BR315" s="38"/>
      <c r="BS315" s="38"/>
      <c r="BT315" s="38"/>
      <c r="BU315" s="38"/>
      <c r="BV315" s="38"/>
      <c r="BW315" s="38"/>
      <c r="BX315" s="38"/>
      <c r="BY315" s="38"/>
      <c r="BZ315" s="38"/>
      <c r="CA315" s="38"/>
      <c r="CB315" s="38"/>
      <c r="CC315" s="38"/>
      <c r="CD315" s="38"/>
      <c r="CE315" s="38"/>
      <c r="CF315" s="38"/>
      <c r="CG315" s="38"/>
      <c r="CH315" s="38"/>
      <c r="CI315" s="38"/>
      <c r="CJ315" s="38"/>
      <c r="CK315" s="38"/>
      <c r="CL315" s="38"/>
      <c r="CM315" s="38"/>
      <c r="CN315" s="38"/>
      <c r="CO315" s="38"/>
    </row>
    <row r="316" spans="1:93" x14ac:dyDescent="0.35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  <c r="AM316" s="38"/>
      <c r="AN316" s="38"/>
      <c r="AO316" s="38"/>
      <c r="AP316" s="38"/>
      <c r="AQ316" s="38"/>
      <c r="AR316" s="38"/>
      <c r="AS316" s="38"/>
      <c r="AT316" s="38"/>
      <c r="AU316" s="38"/>
      <c r="AV316" s="38"/>
      <c r="AW316" s="38"/>
      <c r="AX316" s="38"/>
      <c r="AY316" s="38"/>
      <c r="AZ316" s="38"/>
      <c r="BA316" s="38"/>
      <c r="BB316" s="38"/>
      <c r="BC316" s="38"/>
      <c r="BD316" s="38"/>
      <c r="BE316" s="38"/>
      <c r="BF316" s="38"/>
      <c r="BG316" s="38"/>
      <c r="BH316" s="38"/>
      <c r="BI316" s="38"/>
      <c r="BJ316" s="38"/>
      <c r="BK316" s="38"/>
      <c r="BL316" s="38"/>
      <c r="BM316" s="38"/>
      <c r="BN316" s="38"/>
      <c r="BO316" s="38"/>
      <c r="BP316" s="38"/>
      <c r="BQ316" s="38"/>
      <c r="BR316" s="38"/>
      <c r="BS316" s="38"/>
      <c r="BT316" s="38"/>
      <c r="BU316" s="38"/>
      <c r="BV316" s="38"/>
      <c r="BW316" s="38"/>
      <c r="BX316" s="38"/>
      <c r="BY316" s="38"/>
      <c r="BZ316" s="38"/>
      <c r="CA316" s="38"/>
      <c r="CB316" s="38"/>
      <c r="CC316" s="38"/>
      <c r="CD316" s="38"/>
      <c r="CE316" s="38"/>
      <c r="CF316" s="38"/>
      <c r="CG316" s="38"/>
      <c r="CH316" s="38"/>
      <c r="CI316" s="38"/>
      <c r="CJ316" s="38"/>
      <c r="CK316" s="38"/>
      <c r="CL316" s="38"/>
      <c r="CM316" s="38"/>
      <c r="CN316" s="38"/>
      <c r="CO316" s="38"/>
    </row>
    <row r="317" spans="1:93" x14ac:dyDescent="0.35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  <c r="AN317" s="38"/>
      <c r="AO317" s="38"/>
      <c r="AP317" s="38"/>
      <c r="AQ317" s="38"/>
      <c r="AR317" s="38"/>
      <c r="AS317" s="38"/>
      <c r="AT317" s="38"/>
      <c r="AU317" s="38"/>
      <c r="AV317" s="38"/>
      <c r="AW317" s="38"/>
      <c r="AX317" s="38"/>
      <c r="AY317" s="38"/>
      <c r="AZ317" s="38"/>
      <c r="BA317" s="38"/>
      <c r="BB317" s="38"/>
      <c r="BC317" s="38"/>
      <c r="BD317" s="38"/>
      <c r="BE317" s="38"/>
      <c r="BF317" s="38"/>
      <c r="BG317" s="38"/>
      <c r="BH317" s="38"/>
      <c r="BI317" s="38"/>
      <c r="BJ317" s="38"/>
      <c r="BK317" s="38"/>
      <c r="BL317" s="38"/>
      <c r="BM317" s="38"/>
      <c r="BN317" s="38"/>
      <c r="BO317" s="38"/>
      <c r="BP317" s="38"/>
      <c r="BQ317" s="38"/>
      <c r="BR317" s="38"/>
      <c r="BS317" s="38"/>
      <c r="BT317" s="38"/>
      <c r="BU317" s="38"/>
      <c r="BV317" s="38"/>
      <c r="BW317" s="38"/>
      <c r="BX317" s="38"/>
      <c r="BY317" s="38"/>
      <c r="BZ317" s="38"/>
      <c r="CA317" s="38"/>
      <c r="CB317" s="38"/>
      <c r="CC317" s="38"/>
      <c r="CD317" s="38"/>
      <c r="CE317" s="38"/>
      <c r="CF317" s="38"/>
      <c r="CG317" s="38"/>
      <c r="CH317" s="38"/>
      <c r="CI317" s="38"/>
      <c r="CJ317" s="38"/>
      <c r="CK317" s="38"/>
      <c r="CL317" s="38"/>
      <c r="CM317" s="38"/>
      <c r="CN317" s="38"/>
      <c r="CO317" s="38"/>
    </row>
    <row r="318" spans="1:93" x14ac:dyDescent="0.35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  <c r="AN318" s="38"/>
      <c r="AO318" s="38"/>
      <c r="AP318" s="38"/>
      <c r="AQ318" s="38"/>
      <c r="AR318" s="38"/>
      <c r="AS318" s="38"/>
      <c r="AT318" s="38"/>
      <c r="AU318" s="38"/>
      <c r="AV318" s="38"/>
      <c r="AW318" s="38"/>
      <c r="AX318" s="38"/>
      <c r="AY318" s="38"/>
      <c r="AZ318" s="38"/>
      <c r="BA318" s="38"/>
      <c r="BB318" s="38"/>
      <c r="BC318" s="38"/>
      <c r="BD318" s="38"/>
      <c r="BE318" s="38"/>
      <c r="BF318" s="38"/>
      <c r="BG318" s="38"/>
      <c r="BH318" s="38"/>
      <c r="BI318" s="38"/>
      <c r="BJ318" s="38"/>
      <c r="BK318" s="38"/>
      <c r="BL318" s="38"/>
      <c r="BM318" s="38"/>
      <c r="BN318" s="38"/>
      <c r="BO318" s="38"/>
      <c r="BP318" s="38"/>
      <c r="BQ318" s="38"/>
      <c r="BR318" s="38"/>
      <c r="BS318" s="38"/>
      <c r="BT318" s="38"/>
      <c r="BU318" s="38"/>
      <c r="BV318" s="38"/>
      <c r="BW318" s="38"/>
      <c r="BX318" s="38"/>
      <c r="BY318" s="38"/>
      <c r="BZ318" s="38"/>
      <c r="CA318" s="38"/>
      <c r="CB318" s="38"/>
      <c r="CC318" s="38"/>
      <c r="CD318" s="38"/>
      <c r="CE318" s="38"/>
      <c r="CF318" s="38"/>
      <c r="CG318" s="38"/>
      <c r="CH318" s="38"/>
      <c r="CI318" s="38"/>
      <c r="CJ318" s="38"/>
      <c r="CK318" s="38"/>
      <c r="CL318" s="38"/>
      <c r="CM318" s="38"/>
      <c r="CN318" s="38"/>
      <c r="CO318" s="38"/>
    </row>
    <row r="319" spans="1:93" x14ac:dyDescent="0.35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  <c r="AN319" s="38"/>
      <c r="AO319" s="38"/>
      <c r="AP319" s="38"/>
      <c r="AQ319" s="38"/>
      <c r="AR319" s="38"/>
      <c r="AS319" s="38"/>
      <c r="AT319" s="38"/>
      <c r="AU319" s="38"/>
      <c r="AV319" s="38"/>
      <c r="AW319" s="38"/>
      <c r="AX319" s="38"/>
      <c r="AY319" s="38"/>
      <c r="AZ319" s="38"/>
      <c r="BA319" s="38"/>
      <c r="BB319" s="38"/>
      <c r="BC319" s="38"/>
      <c r="BD319" s="38"/>
      <c r="BE319" s="38"/>
      <c r="BF319" s="38"/>
      <c r="BG319" s="38"/>
      <c r="BH319" s="38"/>
      <c r="BI319" s="38"/>
      <c r="BJ319" s="38"/>
      <c r="BK319" s="38"/>
      <c r="BL319" s="38"/>
      <c r="BM319" s="38"/>
      <c r="BN319" s="38"/>
      <c r="BO319" s="38"/>
      <c r="BP319" s="38"/>
      <c r="BQ319" s="38"/>
      <c r="BR319" s="38"/>
      <c r="BS319" s="38"/>
      <c r="BT319" s="38"/>
      <c r="BU319" s="38"/>
      <c r="BV319" s="38"/>
      <c r="BW319" s="38"/>
      <c r="BX319" s="38"/>
      <c r="BY319" s="38"/>
      <c r="BZ319" s="38"/>
      <c r="CA319" s="38"/>
      <c r="CB319" s="38"/>
      <c r="CC319" s="38"/>
      <c r="CD319" s="38"/>
      <c r="CE319" s="38"/>
      <c r="CF319" s="38"/>
      <c r="CG319" s="38"/>
      <c r="CH319" s="38"/>
      <c r="CI319" s="38"/>
      <c r="CJ319" s="38"/>
      <c r="CK319" s="38"/>
      <c r="CL319" s="38"/>
      <c r="CM319" s="38"/>
      <c r="CN319" s="38"/>
      <c r="CO319" s="38"/>
    </row>
    <row r="320" spans="1:93" x14ac:dyDescent="0.35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  <c r="AN320" s="38"/>
      <c r="AO320" s="38"/>
      <c r="AP320" s="38"/>
      <c r="AQ320" s="38"/>
      <c r="AR320" s="38"/>
      <c r="AS320" s="38"/>
      <c r="AT320" s="38"/>
      <c r="AU320" s="38"/>
      <c r="AV320" s="38"/>
      <c r="AW320" s="38"/>
      <c r="AX320" s="38"/>
      <c r="AY320" s="38"/>
      <c r="AZ320" s="38"/>
      <c r="BA320" s="38"/>
      <c r="BB320" s="38"/>
      <c r="BC320" s="38"/>
      <c r="BD320" s="38"/>
      <c r="BE320" s="38"/>
      <c r="BF320" s="38"/>
      <c r="BG320" s="38"/>
      <c r="BH320" s="38"/>
      <c r="BI320" s="38"/>
      <c r="BJ320" s="38"/>
      <c r="BK320" s="38"/>
      <c r="BL320" s="38"/>
      <c r="BM320" s="38"/>
      <c r="BN320" s="38"/>
      <c r="BO320" s="38"/>
      <c r="BP320" s="38"/>
      <c r="BQ320" s="38"/>
      <c r="BR320" s="38"/>
      <c r="BS320" s="38"/>
      <c r="BT320" s="38"/>
      <c r="BU320" s="38"/>
      <c r="BV320" s="38"/>
      <c r="BW320" s="38"/>
      <c r="BX320" s="38"/>
      <c r="BY320" s="38"/>
      <c r="BZ320" s="38"/>
      <c r="CA320" s="38"/>
      <c r="CB320" s="38"/>
      <c r="CC320" s="38"/>
      <c r="CD320" s="38"/>
      <c r="CE320" s="38"/>
      <c r="CF320" s="38"/>
      <c r="CG320" s="38"/>
      <c r="CH320" s="38"/>
      <c r="CI320" s="38"/>
      <c r="CJ320" s="38"/>
      <c r="CK320" s="38"/>
      <c r="CL320" s="38"/>
      <c r="CM320" s="38"/>
      <c r="CN320" s="38"/>
      <c r="CO320" s="38"/>
    </row>
    <row r="321" spans="1:93" x14ac:dyDescent="0.35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  <c r="AN321" s="38"/>
      <c r="AO321" s="38"/>
      <c r="AP321" s="38"/>
      <c r="AQ321" s="38"/>
      <c r="AR321" s="38"/>
      <c r="AS321" s="38"/>
      <c r="AT321" s="38"/>
      <c r="AU321" s="38"/>
      <c r="AV321" s="38"/>
      <c r="AW321" s="38"/>
      <c r="AX321" s="38"/>
      <c r="AY321" s="38"/>
      <c r="AZ321" s="38"/>
      <c r="BA321" s="38"/>
      <c r="BB321" s="38"/>
      <c r="BC321" s="38"/>
      <c r="BD321" s="38"/>
      <c r="BE321" s="38"/>
      <c r="BF321" s="38"/>
      <c r="BG321" s="38"/>
      <c r="BH321" s="38"/>
      <c r="BI321" s="38"/>
      <c r="BJ321" s="38"/>
      <c r="BK321" s="38"/>
      <c r="BL321" s="38"/>
      <c r="BM321" s="38"/>
      <c r="BN321" s="38"/>
      <c r="BO321" s="38"/>
      <c r="BP321" s="38"/>
      <c r="BQ321" s="38"/>
      <c r="BR321" s="38"/>
      <c r="BS321" s="38"/>
      <c r="BT321" s="38"/>
      <c r="BU321" s="38"/>
      <c r="BV321" s="38"/>
      <c r="BW321" s="38"/>
      <c r="BX321" s="38"/>
      <c r="BY321" s="38"/>
      <c r="BZ321" s="38"/>
      <c r="CA321" s="38"/>
      <c r="CB321" s="38"/>
      <c r="CC321" s="38"/>
      <c r="CD321" s="38"/>
      <c r="CE321" s="38"/>
      <c r="CF321" s="38"/>
      <c r="CG321" s="38"/>
      <c r="CH321" s="38"/>
      <c r="CI321" s="38"/>
      <c r="CJ321" s="38"/>
      <c r="CK321" s="38"/>
      <c r="CL321" s="38"/>
      <c r="CM321" s="38"/>
      <c r="CN321" s="38"/>
      <c r="CO321" s="38"/>
    </row>
    <row r="322" spans="1:93" x14ac:dyDescent="0.35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  <c r="AN322" s="38"/>
      <c r="AO322" s="38"/>
      <c r="AP322" s="38"/>
      <c r="AQ322" s="38"/>
      <c r="AR322" s="38"/>
      <c r="AS322" s="38"/>
      <c r="AT322" s="38"/>
      <c r="AU322" s="38"/>
      <c r="AV322" s="38"/>
      <c r="AW322" s="38"/>
      <c r="AX322" s="38"/>
      <c r="AY322" s="38"/>
      <c r="AZ322" s="38"/>
      <c r="BA322" s="38"/>
      <c r="BB322" s="38"/>
      <c r="BC322" s="38"/>
      <c r="BD322" s="38"/>
      <c r="BE322" s="38"/>
      <c r="BF322" s="38"/>
      <c r="BG322" s="38"/>
      <c r="BH322" s="38"/>
      <c r="BI322" s="38"/>
      <c r="BJ322" s="38"/>
      <c r="BK322" s="38"/>
      <c r="BL322" s="38"/>
      <c r="BM322" s="38"/>
      <c r="BN322" s="38"/>
      <c r="BO322" s="38"/>
      <c r="BP322" s="38"/>
      <c r="BQ322" s="38"/>
      <c r="BR322" s="38"/>
      <c r="BS322" s="38"/>
      <c r="BT322" s="38"/>
      <c r="BU322" s="38"/>
      <c r="BV322" s="38"/>
      <c r="BW322" s="38"/>
      <c r="BX322" s="38"/>
      <c r="BY322" s="38"/>
      <c r="BZ322" s="38"/>
      <c r="CA322" s="38"/>
      <c r="CB322" s="38"/>
      <c r="CC322" s="38"/>
      <c r="CD322" s="38"/>
      <c r="CE322" s="38"/>
      <c r="CF322" s="38"/>
      <c r="CG322" s="38"/>
      <c r="CH322" s="38"/>
      <c r="CI322" s="38"/>
      <c r="CJ322" s="38"/>
      <c r="CK322" s="38"/>
      <c r="CL322" s="38"/>
      <c r="CM322" s="38"/>
      <c r="CN322" s="38"/>
      <c r="CO322" s="38"/>
    </row>
    <row r="323" spans="1:93" x14ac:dyDescent="0.35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  <c r="AN323" s="38"/>
      <c r="AO323" s="38"/>
      <c r="AP323" s="38"/>
      <c r="AQ323" s="38"/>
      <c r="AR323" s="38"/>
      <c r="AS323" s="38"/>
      <c r="AT323" s="38"/>
      <c r="AU323" s="38"/>
      <c r="AV323" s="38"/>
      <c r="AW323" s="38"/>
      <c r="AX323" s="38"/>
      <c r="AY323" s="38"/>
      <c r="AZ323" s="38"/>
      <c r="BA323" s="38"/>
      <c r="BB323" s="38"/>
      <c r="BC323" s="38"/>
      <c r="BD323" s="38"/>
      <c r="BE323" s="38"/>
      <c r="BF323" s="38"/>
      <c r="BG323" s="38"/>
      <c r="BH323" s="38"/>
      <c r="BI323" s="38"/>
      <c r="BJ323" s="38"/>
      <c r="BK323" s="38"/>
      <c r="BL323" s="38"/>
      <c r="BM323" s="38"/>
      <c r="BN323" s="38"/>
      <c r="BO323" s="38"/>
      <c r="BP323" s="38"/>
      <c r="BQ323" s="38"/>
      <c r="BR323" s="38"/>
      <c r="BS323" s="38"/>
      <c r="BT323" s="38"/>
      <c r="BU323" s="38"/>
      <c r="BV323" s="38"/>
      <c r="BW323" s="38"/>
      <c r="BX323" s="38"/>
      <c r="BY323" s="38"/>
      <c r="BZ323" s="38"/>
      <c r="CA323" s="38"/>
      <c r="CB323" s="38"/>
      <c r="CC323" s="38"/>
      <c r="CD323" s="38"/>
      <c r="CE323" s="38"/>
      <c r="CF323" s="38"/>
      <c r="CG323" s="38"/>
      <c r="CH323" s="38"/>
      <c r="CI323" s="38"/>
      <c r="CJ323" s="38"/>
      <c r="CK323" s="38"/>
      <c r="CL323" s="38"/>
      <c r="CM323" s="38"/>
      <c r="CN323" s="38"/>
      <c r="CO323" s="38"/>
    </row>
    <row r="324" spans="1:93" x14ac:dyDescent="0.35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  <c r="AN324" s="38"/>
      <c r="AO324" s="38"/>
      <c r="AP324" s="38"/>
      <c r="AQ324" s="38"/>
      <c r="AR324" s="38"/>
      <c r="AS324" s="38"/>
      <c r="AT324" s="38"/>
      <c r="AU324" s="38"/>
      <c r="AV324" s="38"/>
      <c r="AW324" s="38"/>
      <c r="AX324" s="38"/>
      <c r="AY324" s="38"/>
      <c r="AZ324" s="38"/>
      <c r="BA324" s="38"/>
      <c r="BB324" s="38"/>
      <c r="BC324" s="38"/>
      <c r="BD324" s="38"/>
      <c r="BE324" s="38"/>
      <c r="BF324" s="38"/>
      <c r="BG324" s="38"/>
      <c r="BH324" s="38"/>
      <c r="BI324" s="38"/>
      <c r="BJ324" s="38"/>
      <c r="BK324" s="38"/>
      <c r="BL324" s="38"/>
      <c r="BM324" s="38"/>
      <c r="BN324" s="38"/>
      <c r="BO324" s="38"/>
      <c r="BP324" s="38"/>
      <c r="BQ324" s="38"/>
      <c r="BR324" s="38"/>
      <c r="BS324" s="38"/>
      <c r="BT324" s="38"/>
      <c r="BU324" s="38"/>
      <c r="BV324" s="38"/>
      <c r="BW324" s="38"/>
      <c r="BX324" s="38"/>
      <c r="BY324" s="38"/>
      <c r="BZ324" s="38"/>
      <c r="CA324" s="38"/>
      <c r="CB324" s="38"/>
      <c r="CC324" s="38"/>
      <c r="CD324" s="38"/>
      <c r="CE324" s="38"/>
      <c r="CF324" s="38"/>
      <c r="CG324" s="38"/>
      <c r="CH324" s="38"/>
      <c r="CI324" s="38"/>
      <c r="CJ324" s="38"/>
      <c r="CK324" s="38"/>
      <c r="CL324" s="38"/>
      <c r="CM324" s="38"/>
      <c r="CN324" s="38"/>
      <c r="CO324" s="38"/>
    </row>
    <row r="325" spans="1:93" x14ac:dyDescent="0.35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  <c r="AM325" s="38"/>
      <c r="AN325" s="38"/>
      <c r="AO325" s="38"/>
      <c r="AP325" s="38"/>
      <c r="AQ325" s="38"/>
      <c r="AR325" s="38"/>
      <c r="AS325" s="38"/>
      <c r="AT325" s="38"/>
      <c r="AU325" s="38"/>
      <c r="AV325" s="38"/>
      <c r="AW325" s="38"/>
      <c r="AX325" s="38"/>
      <c r="AY325" s="38"/>
      <c r="AZ325" s="38"/>
      <c r="BA325" s="38"/>
      <c r="BB325" s="38"/>
      <c r="BC325" s="38"/>
      <c r="BD325" s="38"/>
      <c r="BE325" s="38"/>
      <c r="BF325" s="38"/>
      <c r="BG325" s="38"/>
      <c r="BH325" s="38"/>
      <c r="BI325" s="38"/>
      <c r="BJ325" s="38"/>
      <c r="BK325" s="38"/>
      <c r="BL325" s="38"/>
      <c r="BM325" s="38"/>
      <c r="BN325" s="38"/>
      <c r="BO325" s="38"/>
      <c r="BP325" s="38"/>
      <c r="BQ325" s="38"/>
      <c r="BR325" s="38"/>
      <c r="BS325" s="38"/>
      <c r="BT325" s="38"/>
      <c r="BU325" s="38"/>
      <c r="BV325" s="38"/>
      <c r="BW325" s="38"/>
      <c r="BX325" s="38"/>
      <c r="BY325" s="38"/>
      <c r="BZ325" s="38"/>
      <c r="CA325" s="38"/>
      <c r="CB325" s="38"/>
      <c r="CC325" s="38"/>
      <c r="CD325" s="38"/>
      <c r="CE325" s="38"/>
      <c r="CF325" s="38"/>
      <c r="CG325" s="38"/>
      <c r="CH325" s="38"/>
      <c r="CI325" s="38"/>
      <c r="CJ325" s="38"/>
      <c r="CK325" s="38"/>
      <c r="CL325" s="38"/>
      <c r="CM325" s="38"/>
      <c r="CN325" s="38"/>
      <c r="CO325" s="38"/>
    </row>
    <row r="326" spans="1:93" x14ac:dyDescent="0.35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  <c r="AN326" s="38"/>
      <c r="AO326" s="38"/>
      <c r="AP326" s="38"/>
      <c r="AQ326" s="38"/>
      <c r="AR326" s="38"/>
      <c r="AS326" s="38"/>
      <c r="AT326" s="38"/>
      <c r="AU326" s="38"/>
      <c r="AV326" s="38"/>
      <c r="AW326" s="38"/>
      <c r="AX326" s="38"/>
      <c r="AY326" s="38"/>
      <c r="AZ326" s="38"/>
      <c r="BA326" s="38"/>
      <c r="BB326" s="38"/>
      <c r="BC326" s="38"/>
      <c r="BD326" s="38"/>
      <c r="BE326" s="38"/>
      <c r="BF326" s="38"/>
      <c r="BG326" s="38"/>
      <c r="BH326" s="38"/>
      <c r="BI326" s="38"/>
      <c r="BJ326" s="38"/>
      <c r="BK326" s="38"/>
      <c r="BL326" s="38"/>
      <c r="BM326" s="38"/>
      <c r="BN326" s="38"/>
      <c r="BO326" s="38"/>
      <c r="BP326" s="38"/>
      <c r="BQ326" s="38"/>
      <c r="BR326" s="38"/>
      <c r="BS326" s="38"/>
      <c r="BT326" s="38"/>
      <c r="BU326" s="38"/>
      <c r="BV326" s="38"/>
      <c r="BW326" s="38"/>
      <c r="BX326" s="38"/>
      <c r="BY326" s="38"/>
      <c r="BZ326" s="38"/>
      <c r="CA326" s="38"/>
      <c r="CB326" s="38"/>
      <c r="CC326" s="38"/>
      <c r="CD326" s="38"/>
      <c r="CE326" s="38"/>
      <c r="CF326" s="38"/>
      <c r="CG326" s="38"/>
      <c r="CH326" s="38"/>
      <c r="CI326" s="38"/>
      <c r="CJ326" s="38"/>
      <c r="CK326" s="38"/>
      <c r="CL326" s="38"/>
      <c r="CM326" s="38"/>
      <c r="CN326" s="38"/>
      <c r="CO326" s="38"/>
    </row>
    <row r="327" spans="1:93" x14ac:dyDescent="0.35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  <c r="AM327" s="38"/>
      <c r="AN327" s="38"/>
      <c r="AO327" s="38"/>
      <c r="AP327" s="38"/>
      <c r="AQ327" s="38"/>
      <c r="AR327" s="38"/>
      <c r="AS327" s="38"/>
      <c r="AT327" s="38"/>
      <c r="AU327" s="38"/>
      <c r="AV327" s="38"/>
      <c r="AW327" s="38"/>
      <c r="AX327" s="38"/>
      <c r="AY327" s="38"/>
      <c r="AZ327" s="38"/>
      <c r="BA327" s="38"/>
      <c r="BB327" s="38"/>
      <c r="BC327" s="38"/>
      <c r="BD327" s="38"/>
      <c r="BE327" s="38"/>
      <c r="BF327" s="38"/>
      <c r="BG327" s="38"/>
      <c r="BH327" s="38"/>
      <c r="BI327" s="38"/>
      <c r="BJ327" s="38"/>
      <c r="BK327" s="38"/>
      <c r="BL327" s="38"/>
      <c r="BM327" s="38"/>
      <c r="BN327" s="38"/>
      <c r="BO327" s="38"/>
      <c r="BP327" s="38"/>
      <c r="BQ327" s="38"/>
      <c r="BR327" s="38"/>
      <c r="BS327" s="38"/>
      <c r="BT327" s="38"/>
      <c r="BU327" s="38"/>
      <c r="BV327" s="38"/>
      <c r="BW327" s="38"/>
      <c r="BX327" s="38"/>
      <c r="BY327" s="38"/>
      <c r="BZ327" s="38"/>
      <c r="CA327" s="38"/>
      <c r="CB327" s="38"/>
      <c r="CC327" s="38"/>
      <c r="CD327" s="38"/>
      <c r="CE327" s="38"/>
      <c r="CF327" s="38"/>
      <c r="CG327" s="38"/>
      <c r="CH327" s="38"/>
      <c r="CI327" s="38"/>
      <c r="CJ327" s="38"/>
      <c r="CK327" s="38"/>
      <c r="CL327" s="38"/>
      <c r="CM327" s="38"/>
      <c r="CN327" s="38"/>
      <c r="CO327" s="38"/>
    </row>
    <row r="328" spans="1:93" x14ac:dyDescent="0.35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  <c r="AK328" s="38"/>
      <c r="AL328" s="38"/>
      <c r="AM328" s="38"/>
      <c r="AN328" s="38"/>
      <c r="AO328" s="38"/>
      <c r="AP328" s="38"/>
      <c r="AQ328" s="38"/>
      <c r="AR328" s="38"/>
      <c r="AS328" s="38"/>
      <c r="AT328" s="38"/>
      <c r="AU328" s="38"/>
      <c r="AV328" s="38"/>
      <c r="AW328" s="38"/>
      <c r="AX328" s="38"/>
      <c r="AY328" s="38"/>
      <c r="AZ328" s="38"/>
      <c r="BA328" s="38"/>
      <c r="BB328" s="38"/>
      <c r="BC328" s="38"/>
      <c r="BD328" s="38"/>
      <c r="BE328" s="38"/>
      <c r="BF328" s="38"/>
      <c r="BG328" s="38"/>
      <c r="BH328" s="38"/>
      <c r="BI328" s="38"/>
      <c r="BJ328" s="38"/>
      <c r="BK328" s="38"/>
      <c r="BL328" s="38"/>
      <c r="BM328" s="38"/>
      <c r="BN328" s="38"/>
      <c r="BO328" s="38"/>
      <c r="BP328" s="38"/>
      <c r="BQ328" s="38"/>
      <c r="BR328" s="38"/>
      <c r="BS328" s="38"/>
      <c r="BT328" s="38"/>
      <c r="BU328" s="38"/>
      <c r="BV328" s="38"/>
      <c r="BW328" s="38"/>
      <c r="BX328" s="38"/>
      <c r="BY328" s="38"/>
      <c r="BZ328" s="38"/>
      <c r="CA328" s="38"/>
      <c r="CB328" s="38"/>
      <c r="CC328" s="38"/>
      <c r="CD328" s="38"/>
      <c r="CE328" s="38"/>
      <c r="CF328" s="38"/>
      <c r="CG328" s="38"/>
      <c r="CH328" s="38"/>
      <c r="CI328" s="38"/>
      <c r="CJ328" s="38"/>
      <c r="CK328" s="38"/>
      <c r="CL328" s="38"/>
      <c r="CM328" s="38"/>
      <c r="CN328" s="38"/>
      <c r="CO328" s="38"/>
    </row>
    <row r="329" spans="1:93" x14ac:dyDescent="0.35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  <c r="AK329" s="38"/>
      <c r="AL329" s="38"/>
      <c r="AM329" s="38"/>
      <c r="AN329" s="38"/>
      <c r="AO329" s="38"/>
      <c r="AP329" s="38"/>
      <c r="AQ329" s="38"/>
      <c r="AR329" s="38"/>
      <c r="AS329" s="38"/>
      <c r="AT329" s="38"/>
      <c r="AU329" s="38"/>
      <c r="AV329" s="38"/>
      <c r="AW329" s="38"/>
      <c r="AX329" s="38"/>
      <c r="AY329" s="38"/>
      <c r="AZ329" s="38"/>
      <c r="BA329" s="38"/>
      <c r="BB329" s="38"/>
      <c r="BC329" s="38"/>
      <c r="BD329" s="38"/>
      <c r="BE329" s="38"/>
      <c r="BF329" s="38"/>
      <c r="BG329" s="38"/>
      <c r="BH329" s="38"/>
      <c r="BI329" s="38"/>
      <c r="BJ329" s="38"/>
      <c r="BK329" s="38"/>
      <c r="BL329" s="38"/>
      <c r="BM329" s="38"/>
      <c r="BN329" s="38"/>
      <c r="BO329" s="38"/>
      <c r="BP329" s="38"/>
      <c r="BQ329" s="38"/>
      <c r="BR329" s="38"/>
      <c r="BS329" s="38"/>
      <c r="BT329" s="38"/>
      <c r="BU329" s="38"/>
      <c r="BV329" s="38"/>
      <c r="BW329" s="38"/>
      <c r="BX329" s="38"/>
      <c r="BY329" s="38"/>
      <c r="BZ329" s="38"/>
      <c r="CA329" s="38"/>
      <c r="CB329" s="38"/>
      <c r="CC329" s="38"/>
      <c r="CD329" s="38"/>
      <c r="CE329" s="38"/>
      <c r="CF329" s="38"/>
      <c r="CG329" s="38"/>
      <c r="CH329" s="38"/>
      <c r="CI329" s="38"/>
      <c r="CJ329" s="38"/>
      <c r="CK329" s="38"/>
      <c r="CL329" s="38"/>
      <c r="CM329" s="38"/>
      <c r="CN329" s="38"/>
      <c r="CO329" s="38"/>
    </row>
    <row r="330" spans="1:93" x14ac:dyDescent="0.35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  <c r="AM330" s="38"/>
      <c r="AN330" s="38"/>
      <c r="AO330" s="38"/>
      <c r="AP330" s="38"/>
      <c r="AQ330" s="38"/>
      <c r="AR330" s="38"/>
      <c r="AS330" s="38"/>
      <c r="AT330" s="38"/>
      <c r="AU330" s="38"/>
      <c r="AV330" s="38"/>
      <c r="AW330" s="38"/>
      <c r="AX330" s="38"/>
      <c r="AY330" s="38"/>
      <c r="AZ330" s="38"/>
      <c r="BA330" s="38"/>
      <c r="BB330" s="38"/>
      <c r="BC330" s="38"/>
      <c r="BD330" s="38"/>
      <c r="BE330" s="38"/>
      <c r="BF330" s="38"/>
      <c r="BG330" s="38"/>
      <c r="BH330" s="38"/>
      <c r="BI330" s="38"/>
      <c r="BJ330" s="38"/>
      <c r="BK330" s="38"/>
      <c r="BL330" s="38"/>
      <c r="BM330" s="38"/>
      <c r="BN330" s="38"/>
      <c r="BO330" s="38"/>
      <c r="BP330" s="38"/>
      <c r="BQ330" s="38"/>
      <c r="BR330" s="38"/>
      <c r="BS330" s="38"/>
      <c r="BT330" s="38"/>
      <c r="BU330" s="38"/>
      <c r="BV330" s="38"/>
      <c r="BW330" s="38"/>
      <c r="BX330" s="38"/>
      <c r="BY330" s="38"/>
      <c r="BZ330" s="38"/>
      <c r="CA330" s="38"/>
      <c r="CB330" s="38"/>
      <c r="CC330" s="38"/>
      <c r="CD330" s="38"/>
      <c r="CE330" s="38"/>
      <c r="CF330" s="38"/>
      <c r="CG330" s="38"/>
      <c r="CH330" s="38"/>
      <c r="CI330" s="38"/>
      <c r="CJ330" s="38"/>
      <c r="CK330" s="38"/>
      <c r="CL330" s="38"/>
      <c r="CM330" s="38"/>
      <c r="CN330" s="38"/>
      <c r="CO330" s="38"/>
    </row>
    <row r="331" spans="1:93" x14ac:dyDescent="0.35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  <c r="AK331" s="38"/>
      <c r="AL331" s="38"/>
      <c r="AM331" s="38"/>
      <c r="AN331" s="38"/>
      <c r="AO331" s="38"/>
      <c r="AP331" s="38"/>
      <c r="AQ331" s="38"/>
      <c r="AR331" s="38"/>
      <c r="AS331" s="38"/>
      <c r="AT331" s="38"/>
      <c r="AU331" s="38"/>
      <c r="AV331" s="38"/>
      <c r="AW331" s="38"/>
      <c r="AX331" s="38"/>
      <c r="AY331" s="38"/>
      <c r="AZ331" s="38"/>
      <c r="BA331" s="38"/>
      <c r="BB331" s="38"/>
      <c r="BC331" s="38"/>
      <c r="BD331" s="38"/>
      <c r="BE331" s="38"/>
      <c r="BF331" s="38"/>
      <c r="BG331" s="38"/>
      <c r="BH331" s="38"/>
      <c r="BI331" s="38"/>
      <c r="BJ331" s="38"/>
      <c r="BK331" s="38"/>
      <c r="BL331" s="38"/>
      <c r="BM331" s="38"/>
      <c r="BN331" s="38"/>
      <c r="BO331" s="38"/>
      <c r="BP331" s="38"/>
      <c r="BQ331" s="38"/>
      <c r="BR331" s="38"/>
      <c r="BS331" s="38"/>
      <c r="BT331" s="38"/>
      <c r="BU331" s="38"/>
      <c r="BV331" s="38"/>
      <c r="BW331" s="38"/>
      <c r="BX331" s="38"/>
      <c r="BY331" s="38"/>
      <c r="BZ331" s="38"/>
      <c r="CA331" s="38"/>
      <c r="CB331" s="38"/>
      <c r="CC331" s="38"/>
      <c r="CD331" s="38"/>
      <c r="CE331" s="38"/>
      <c r="CF331" s="38"/>
      <c r="CG331" s="38"/>
      <c r="CH331" s="38"/>
      <c r="CI331" s="38"/>
      <c r="CJ331" s="38"/>
      <c r="CK331" s="38"/>
      <c r="CL331" s="38"/>
      <c r="CM331" s="38"/>
      <c r="CN331" s="38"/>
      <c r="CO331" s="38"/>
    </row>
    <row r="332" spans="1:93" x14ac:dyDescent="0.35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  <c r="AK332" s="38"/>
      <c r="AL332" s="38"/>
      <c r="AM332" s="38"/>
      <c r="AN332" s="38"/>
      <c r="AO332" s="38"/>
      <c r="AP332" s="38"/>
      <c r="AQ332" s="38"/>
      <c r="AR332" s="38"/>
      <c r="AS332" s="38"/>
      <c r="AT332" s="38"/>
      <c r="AU332" s="38"/>
      <c r="AV332" s="38"/>
      <c r="AW332" s="38"/>
      <c r="AX332" s="38"/>
      <c r="AY332" s="38"/>
      <c r="AZ332" s="38"/>
      <c r="BA332" s="38"/>
      <c r="BB332" s="38"/>
      <c r="BC332" s="38"/>
      <c r="BD332" s="38"/>
      <c r="BE332" s="38"/>
      <c r="BF332" s="38"/>
      <c r="BG332" s="38"/>
      <c r="BH332" s="38"/>
      <c r="BI332" s="38"/>
      <c r="BJ332" s="38"/>
      <c r="BK332" s="38"/>
      <c r="BL332" s="38"/>
      <c r="BM332" s="38"/>
      <c r="BN332" s="38"/>
      <c r="BO332" s="38"/>
      <c r="BP332" s="38"/>
      <c r="BQ332" s="38"/>
      <c r="BR332" s="38"/>
      <c r="BS332" s="38"/>
      <c r="BT332" s="38"/>
      <c r="BU332" s="38"/>
      <c r="BV332" s="38"/>
      <c r="BW332" s="38"/>
      <c r="BX332" s="38"/>
      <c r="BY332" s="38"/>
      <c r="BZ332" s="38"/>
      <c r="CA332" s="38"/>
      <c r="CB332" s="38"/>
      <c r="CC332" s="38"/>
      <c r="CD332" s="38"/>
      <c r="CE332" s="38"/>
      <c r="CF332" s="38"/>
      <c r="CG332" s="38"/>
      <c r="CH332" s="38"/>
      <c r="CI332" s="38"/>
      <c r="CJ332" s="38"/>
      <c r="CK332" s="38"/>
      <c r="CL332" s="38"/>
      <c r="CM332" s="38"/>
      <c r="CN332" s="38"/>
      <c r="CO332" s="38"/>
    </row>
    <row r="333" spans="1:93" x14ac:dyDescent="0.35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  <c r="AK333" s="38"/>
      <c r="AL333" s="38"/>
      <c r="AM333" s="38"/>
      <c r="AN333" s="38"/>
      <c r="AO333" s="38"/>
      <c r="AP333" s="38"/>
      <c r="AQ333" s="38"/>
      <c r="AR333" s="38"/>
      <c r="AS333" s="38"/>
      <c r="AT333" s="38"/>
      <c r="AU333" s="38"/>
      <c r="AV333" s="38"/>
      <c r="AW333" s="38"/>
      <c r="AX333" s="38"/>
      <c r="AY333" s="38"/>
      <c r="AZ333" s="38"/>
      <c r="BA333" s="38"/>
      <c r="BB333" s="38"/>
      <c r="BC333" s="38"/>
      <c r="BD333" s="38"/>
      <c r="BE333" s="38"/>
      <c r="BF333" s="38"/>
      <c r="BG333" s="38"/>
      <c r="BH333" s="38"/>
      <c r="BI333" s="38"/>
      <c r="BJ333" s="38"/>
      <c r="BK333" s="38"/>
      <c r="BL333" s="38"/>
      <c r="BM333" s="38"/>
      <c r="BN333" s="38"/>
      <c r="BO333" s="38"/>
      <c r="BP333" s="38"/>
      <c r="BQ333" s="38"/>
      <c r="BR333" s="38"/>
      <c r="BS333" s="38"/>
      <c r="BT333" s="38"/>
      <c r="BU333" s="38"/>
      <c r="BV333" s="38"/>
      <c r="BW333" s="38"/>
      <c r="BX333" s="38"/>
      <c r="BY333" s="38"/>
      <c r="BZ333" s="38"/>
      <c r="CA333" s="38"/>
      <c r="CB333" s="38"/>
      <c r="CC333" s="38"/>
      <c r="CD333" s="38"/>
      <c r="CE333" s="38"/>
      <c r="CF333" s="38"/>
      <c r="CG333" s="38"/>
      <c r="CH333" s="38"/>
      <c r="CI333" s="38"/>
      <c r="CJ333" s="38"/>
      <c r="CK333" s="38"/>
      <c r="CL333" s="38"/>
      <c r="CM333" s="38"/>
      <c r="CN333" s="38"/>
      <c r="CO333" s="38"/>
    </row>
    <row r="334" spans="1:93" x14ac:dyDescent="0.35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  <c r="AM334" s="38"/>
      <c r="AN334" s="38"/>
      <c r="AO334" s="38"/>
      <c r="AP334" s="38"/>
      <c r="AQ334" s="38"/>
      <c r="AR334" s="38"/>
      <c r="AS334" s="38"/>
      <c r="AT334" s="38"/>
      <c r="AU334" s="38"/>
      <c r="AV334" s="38"/>
      <c r="AW334" s="38"/>
      <c r="AX334" s="38"/>
      <c r="AY334" s="38"/>
      <c r="AZ334" s="38"/>
      <c r="BA334" s="38"/>
      <c r="BB334" s="38"/>
      <c r="BC334" s="38"/>
      <c r="BD334" s="38"/>
      <c r="BE334" s="38"/>
      <c r="BF334" s="38"/>
      <c r="BG334" s="38"/>
      <c r="BH334" s="38"/>
      <c r="BI334" s="38"/>
      <c r="BJ334" s="38"/>
      <c r="BK334" s="38"/>
      <c r="BL334" s="38"/>
      <c r="BM334" s="38"/>
      <c r="BN334" s="38"/>
      <c r="BO334" s="38"/>
      <c r="BP334" s="38"/>
      <c r="BQ334" s="38"/>
      <c r="BR334" s="38"/>
      <c r="BS334" s="38"/>
      <c r="BT334" s="38"/>
      <c r="BU334" s="38"/>
      <c r="BV334" s="38"/>
      <c r="BW334" s="38"/>
      <c r="BX334" s="38"/>
      <c r="BY334" s="38"/>
      <c r="BZ334" s="38"/>
      <c r="CA334" s="38"/>
      <c r="CB334" s="38"/>
      <c r="CC334" s="38"/>
      <c r="CD334" s="38"/>
      <c r="CE334" s="38"/>
      <c r="CF334" s="38"/>
      <c r="CG334" s="38"/>
      <c r="CH334" s="38"/>
      <c r="CI334" s="38"/>
      <c r="CJ334" s="38"/>
      <c r="CK334" s="38"/>
      <c r="CL334" s="38"/>
      <c r="CM334" s="38"/>
      <c r="CN334" s="38"/>
      <c r="CO334" s="38"/>
    </row>
    <row r="335" spans="1:93" x14ac:dyDescent="0.35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  <c r="AM335" s="38"/>
      <c r="AN335" s="38"/>
      <c r="AO335" s="38"/>
      <c r="AP335" s="38"/>
      <c r="AQ335" s="38"/>
      <c r="AR335" s="38"/>
      <c r="AS335" s="38"/>
      <c r="AT335" s="38"/>
      <c r="AU335" s="38"/>
      <c r="AV335" s="38"/>
      <c r="AW335" s="38"/>
      <c r="AX335" s="38"/>
      <c r="AY335" s="38"/>
      <c r="AZ335" s="38"/>
      <c r="BA335" s="38"/>
      <c r="BB335" s="38"/>
      <c r="BC335" s="38"/>
      <c r="BD335" s="38"/>
      <c r="BE335" s="38"/>
      <c r="BF335" s="38"/>
      <c r="BG335" s="38"/>
      <c r="BH335" s="38"/>
      <c r="BI335" s="38"/>
      <c r="BJ335" s="38"/>
      <c r="BK335" s="38"/>
      <c r="BL335" s="38"/>
      <c r="BM335" s="38"/>
      <c r="BN335" s="38"/>
      <c r="BO335" s="38"/>
      <c r="BP335" s="38"/>
      <c r="BQ335" s="38"/>
      <c r="BR335" s="38"/>
      <c r="BS335" s="38"/>
      <c r="BT335" s="38"/>
      <c r="BU335" s="38"/>
      <c r="BV335" s="38"/>
      <c r="BW335" s="38"/>
      <c r="BX335" s="38"/>
      <c r="BY335" s="38"/>
      <c r="BZ335" s="38"/>
      <c r="CA335" s="38"/>
      <c r="CB335" s="38"/>
      <c r="CC335" s="38"/>
      <c r="CD335" s="38"/>
      <c r="CE335" s="38"/>
      <c r="CF335" s="38"/>
      <c r="CG335" s="38"/>
      <c r="CH335" s="38"/>
      <c r="CI335" s="38"/>
      <c r="CJ335" s="38"/>
      <c r="CK335" s="38"/>
      <c r="CL335" s="38"/>
      <c r="CM335" s="38"/>
      <c r="CN335" s="38"/>
      <c r="CO335" s="38"/>
    </row>
    <row r="336" spans="1:93" x14ac:dyDescent="0.35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  <c r="AM336" s="38"/>
      <c r="AN336" s="38"/>
      <c r="AO336" s="38"/>
      <c r="AP336" s="38"/>
      <c r="AQ336" s="38"/>
      <c r="AR336" s="38"/>
      <c r="AS336" s="38"/>
      <c r="AT336" s="38"/>
      <c r="AU336" s="38"/>
      <c r="AV336" s="38"/>
      <c r="AW336" s="38"/>
      <c r="AX336" s="38"/>
      <c r="AY336" s="38"/>
      <c r="AZ336" s="38"/>
      <c r="BA336" s="38"/>
      <c r="BB336" s="38"/>
      <c r="BC336" s="38"/>
      <c r="BD336" s="38"/>
      <c r="BE336" s="38"/>
      <c r="BF336" s="38"/>
      <c r="BG336" s="38"/>
      <c r="BH336" s="38"/>
      <c r="BI336" s="38"/>
      <c r="BJ336" s="38"/>
      <c r="BK336" s="38"/>
      <c r="BL336" s="38"/>
      <c r="BM336" s="38"/>
      <c r="BN336" s="38"/>
      <c r="BO336" s="38"/>
      <c r="BP336" s="38"/>
      <c r="BQ336" s="38"/>
      <c r="BR336" s="38"/>
      <c r="BS336" s="38"/>
      <c r="BT336" s="38"/>
      <c r="BU336" s="38"/>
      <c r="BV336" s="38"/>
      <c r="BW336" s="38"/>
      <c r="BX336" s="38"/>
      <c r="BY336" s="38"/>
      <c r="BZ336" s="38"/>
      <c r="CA336" s="38"/>
      <c r="CB336" s="38"/>
      <c r="CC336" s="38"/>
      <c r="CD336" s="38"/>
      <c r="CE336" s="38"/>
      <c r="CF336" s="38"/>
      <c r="CG336" s="38"/>
      <c r="CH336" s="38"/>
      <c r="CI336" s="38"/>
      <c r="CJ336" s="38"/>
      <c r="CK336" s="38"/>
      <c r="CL336" s="38"/>
      <c r="CM336" s="38"/>
      <c r="CN336" s="38"/>
      <c r="CO336" s="38"/>
    </row>
    <row r="337" spans="1:93" x14ac:dyDescent="0.35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  <c r="AM337" s="38"/>
      <c r="AN337" s="38"/>
      <c r="AO337" s="38"/>
      <c r="AP337" s="38"/>
      <c r="AQ337" s="38"/>
      <c r="AR337" s="38"/>
      <c r="AS337" s="38"/>
      <c r="AT337" s="38"/>
      <c r="AU337" s="38"/>
      <c r="AV337" s="38"/>
      <c r="AW337" s="38"/>
      <c r="AX337" s="38"/>
      <c r="AY337" s="38"/>
      <c r="AZ337" s="38"/>
      <c r="BA337" s="38"/>
      <c r="BB337" s="38"/>
      <c r="BC337" s="38"/>
      <c r="BD337" s="38"/>
      <c r="BE337" s="38"/>
      <c r="BF337" s="38"/>
      <c r="BG337" s="38"/>
      <c r="BH337" s="38"/>
      <c r="BI337" s="38"/>
      <c r="BJ337" s="38"/>
      <c r="BK337" s="38"/>
      <c r="BL337" s="38"/>
      <c r="BM337" s="38"/>
      <c r="BN337" s="38"/>
      <c r="BO337" s="38"/>
      <c r="BP337" s="38"/>
      <c r="BQ337" s="38"/>
      <c r="BR337" s="38"/>
      <c r="BS337" s="38"/>
      <c r="BT337" s="38"/>
      <c r="BU337" s="38"/>
      <c r="BV337" s="38"/>
      <c r="BW337" s="38"/>
      <c r="BX337" s="38"/>
      <c r="BY337" s="38"/>
      <c r="BZ337" s="38"/>
      <c r="CA337" s="38"/>
      <c r="CB337" s="38"/>
      <c r="CC337" s="38"/>
      <c r="CD337" s="38"/>
      <c r="CE337" s="38"/>
      <c r="CF337" s="38"/>
      <c r="CG337" s="38"/>
      <c r="CH337" s="38"/>
      <c r="CI337" s="38"/>
      <c r="CJ337" s="38"/>
      <c r="CK337" s="38"/>
      <c r="CL337" s="38"/>
      <c r="CM337" s="38"/>
      <c r="CN337" s="38"/>
      <c r="CO337" s="38"/>
    </row>
    <row r="338" spans="1:93" x14ac:dyDescent="0.35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  <c r="AK338" s="38"/>
      <c r="AL338" s="38"/>
      <c r="AM338" s="38"/>
      <c r="AN338" s="38"/>
      <c r="AO338" s="38"/>
      <c r="AP338" s="38"/>
      <c r="AQ338" s="38"/>
      <c r="AR338" s="38"/>
      <c r="AS338" s="38"/>
      <c r="AT338" s="38"/>
      <c r="AU338" s="38"/>
      <c r="AV338" s="38"/>
      <c r="AW338" s="38"/>
      <c r="AX338" s="38"/>
      <c r="AY338" s="38"/>
      <c r="AZ338" s="38"/>
      <c r="BA338" s="38"/>
      <c r="BB338" s="38"/>
      <c r="BC338" s="38"/>
      <c r="BD338" s="38"/>
      <c r="BE338" s="38"/>
      <c r="BF338" s="38"/>
      <c r="BG338" s="38"/>
      <c r="BH338" s="38"/>
      <c r="BI338" s="38"/>
      <c r="BJ338" s="38"/>
      <c r="BK338" s="38"/>
      <c r="BL338" s="38"/>
      <c r="BM338" s="38"/>
      <c r="BN338" s="38"/>
      <c r="BO338" s="38"/>
      <c r="BP338" s="38"/>
      <c r="BQ338" s="38"/>
      <c r="BR338" s="38"/>
      <c r="BS338" s="38"/>
      <c r="BT338" s="38"/>
      <c r="BU338" s="38"/>
      <c r="BV338" s="38"/>
      <c r="BW338" s="38"/>
      <c r="BX338" s="38"/>
      <c r="BY338" s="38"/>
      <c r="BZ338" s="38"/>
      <c r="CA338" s="38"/>
      <c r="CB338" s="38"/>
      <c r="CC338" s="38"/>
      <c r="CD338" s="38"/>
      <c r="CE338" s="38"/>
      <c r="CF338" s="38"/>
      <c r="CG338" s="38"/>
      <c r="CH338" s="38"/>
      <c r="CI338" s="38"/>
      <c r="CJ338" s="38"/>
      <c r="CK338" s="38"/>
      <c r="CL338" s="38"/>
      <c r="CM338" s="38"/>
      <c r="CN338" s="38"/>
      <c r="CO338" s="38"/>
    </row>
    <row r="339" spans="1:93" x14ac:dyDescent="0.35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  <c r="AM339" s="38"/>
      <c r="AN339" s="38"/>
      <c r="AO339" s="38"/>
      <c r="AP339" s="38"/>
      <c r="AQ339" s="38"/>
      <c r="AR339" s="38"/>
      <c r="AS339" s="38"/>
      <c r="AT339" s="38"/>
      <c r="AU339" s="38"/>
      <c r="AV339" s="38"/>
      <c r="AW339" s="38"/>
      <c r="AX339" s="38"/>
      <c r="AY339" s="38"/>
      <c r="AZ339" s="38"/>
      <c r="BA339" s="38"/>
      <c r="BB339" s="38"/>
      <c r="BC339" s="38"/>
      <c r="BD339" s="38"/>
      <c r="BE339" s="38"/>
      <c r="BF339" s="38"/>
      <c r="BG339" s="38"/>
      <c r="BH339" s="38"/>
      <c r="BI339" s="38"/>
      <c r="BJ339" s="38"/>
      <c r="BK339" s="38"/>
      <c r="BL339" s="38"/>
      <c r="BM339" s="38"/>
      <c r="BN339" s="38"/>
      <c r="BO339" s="38"/>
      <c r="BP339" s="38"/>
      <c r="BQ339" s="38"/>
      <c r="BR339" s="38"/>
      <c r="BS339" s="38"/>
      <c r="BT339" s="38"/>
      <c r="BU339" s="38"/>
      <c r="BV339" s="38"/>
      <c r="BW339" s="38"/>
      <c r="BX339" s="38"/>
      <c r="BY339" s="38"/>
      <c r="BZ339" s="38"/>
      <c r="CA339" s="38"/>
      <c r="CB339" s="38"/>
      <c r="CC339" s="38"/>
      <c r="CD339" s="38"/>
      <c r="CE339" s="38"/>
      <c r="CF339" s="38"/>
      <c r="CG339" s="38"/>
      <c r="CH339" s="38"/>
      <c r="CI339" s="38"/>
      <c r="CJ339" s="38"/>
      <c r="CK339" s="38"/>
      <c r="CL339" s="38"/>
      <c r="CM339" s="38"/>
      <c r="CN339" s="38"/>
      <c r="CO339" s="38"/>
    </row>
    <row r="340" spans="1:93" x14ac:dyDescent="0.35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  <c r="AM340" s="38"/>
      <c r="AN340" s="38"/>
      <c r="AO340" s="38"/>
      <c r="AP340" s="38"/>
      <c r="AQ340" s="38"/>
      <c r="AR340" s="38"/>
      <c r="AS340" s="38"/>
      <c r="AT340" s="38"/>
      <c r="AU340" s="38"/>
      <c r="AV340" s="38"/>
      <c r="AW340" s="38"/>
      <c r="AX340" s="38"/>
      <c r="AY340" s="38"/>
      <c r="AZ340" s="38"/>
      <c r="BA340" s="38"/>
      <c r="BB340" s="38"/>
      <c r="BC340" s="38"/>
      <c r="BD340" s="38"/>
      <c r="BE340" s="38"/>
      <c r="BF340" s="38"/>
      <c r="BG340" s="38"/>
      <c r="BH340" s="38"/>
      <c r="BI340" s="38"/>
      <c r="BJ340" s="38"/>
      <c r="BK340" s="38"/>
      <c r="BL340" s="38"/>
      <c r="BM340" s="38"/>
      <c r="BN340" s="38"/>
      <c r="BO340" s="38"/>
      <c r="BP340" s="38"/>
      <c r="BQ340" s="38"/>
      <c r="BR340" s="38"/>
      <c r="BS340" s="38"/>
      <c r="BT340" s="38"/>
      <c r="BU340" s="38"/>
      <c r="BV340" s="38"/>
      <c r="BW340" s="38"/>
      <c r="BX340" s="38"/>
      <c r="BY340" s="38"/>
      <c r="BZ340" s="38"/>
      <c r="CA340" s="38"/>
      <c r="CB340" s="38"/>
      <c r="CC340" s="38"/>
      <c r="CD340" s="38"/>
      <c r="CE340" s="38"/>
      <c r="CF340" s="38"/>
      <c r="CG340" s="38"/>
      <c r="CH340" s="38"/>
      <c r="CI340" s="38"/>
      <c r="CJ340" s="38"/>
      <c r="CK340" s="38"/>
      <c r="CL340" s="38"/>
      <c r="CM340" s="38"/>
      <c r="CN340" s="38"/>
      <c r="CO340" s="38"/>
    </row>
    <row r="341" spans="1:93" x14ac:dyDescent="0.35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  <c r="AK341" s="38"/>
      <c r="AL341" s="38"/>
      <c r="AM341" s="38"/>
      <c r="AN341" s="38"/>
      <c r="AO341" s="38"/>
      <c r="AP341" s="38"/>
      <c r="AQ341" s="38"/>
      <c r="AR341" s="38"/>
      <c r="AS341" s="38"/>
      <c r="AT341" s="38"/>
      <c r="AU341" s="38"/>
      <c r="AV341" s="38"/>
      <c r="AW341" s="38"/>
      <c r="AX341" s="38"/>
      <c r="AY341" s="38"/>
      <c r="AZ341" s="38"/>
      <c r="BA341" s="38"/>
      <c r="BB341" s="38"/>
      <c r="BC341" s="38"/>
      <c r="BD341" s="38"/>
      <c r="BE341" s="38"/>
      <c r="BF341" s="38"/>
      <c r="BG341" s="38"/>
      <c r="BH341" s="38"/>
      <c r="BI341" s="38"/>
      <c r="BJ341" s="38"/>
      <c r="BK341" s="38"/>
      <c r="BL341" s="38"/>
      <c r="BM341" s="38"/>
      <c r="BN341" s="38"/>
      <c r="BO341" s="38"/>
      <c r="BP341" s="38"/>
      <c r="BQ341" s="38"/>
      <c r="BR341" s="38"/>
      <c r="BS341" s="38"/>
      <c r="BT341" s="38"/>
      <c r="BU341" s="38"/>
      <c r="BV341" s="38"/>
      <c r="BW341" s="38"/>
      <c r="BX341" s="38"/>
      <c r="BY341" s="38"/>
      <c r="BZ341" s="38"/>
      <c r="CA341" s="38"/>
      <c r="CB341" s="38"/>
      <c r="CC341" s="38"/>
      <c r="CD341" s="38"/>
      <c r="CE341" s="38"/>
      <c r="CF341" s="38"/>
      <c r="CG341" s="38"/>
      <c r="CH341" s="38"/>
      <c r="CI341" s="38"/>
      <c r="CJ341" s="38"/>
      <c r="CK341" s="38"/>
      <c r="CL341" s="38"/>
      <c r="CM341" s="38"/>
      <c r="CN341" s="38"/>
      <c r="CO341" s="38"/>
    </row>
    <row r="342" spans="1:93" x14ac:dyDescent="0.35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  <c r="AM342" s="38"/>
      <c r="AN342" s="38"/>
      <c r="AO342" s="38"/>
      <c r="AP342" s="38"/>
      <c r="AQ342" s="38"/>
      <c r="AR342" s="38"/>
      <c r="AS342" s="38"/>
      <c r="AT342" s="38"/>
      <c r="AU342" s="38"/>
      <c r="AV342" s="38"/>
      <c r="AW342" s="38"/>
      <c r="AX342" s="38"/>
      <c r="AY342" s="38"/>
      <c r="AZ342" s="38"/>
      <c r="BA342" s="38"/>
      <c r="BB342" s="38"/>
      <c r="BC342" s="38"/>
      <c r="BD342" s="38"/>
      <c r="BE342" s="38"/>
      <c r="BF342" s="38"/>
      <c r="BG342" s="38"/>
      <c r="BH342" s="38"/>
      <c r="BI342" s="38"/>
      <c r="BJ342" s="38"/>
      <c r="BK342" s="38"/>
      <c r="BL342" s="38"/>
      <c r="BM342" s="38"/>
      <c r="BN342" s="38"/>
      <c r="BO342" s="38"/>
      <c r="BP342" s="38"/>
      <c r="BQ342" s="38"/>
      <c r="BR342" s="38"/>
      <c r="BS342" s="38"/>
      <c r="BT342" s="38"/>
      <c r="BU342" s="38"/>
      <c r="BV342" s="38"/>
      <c r="BW342" s="38"/>
      <c r="BX342" s="38"/>
      <c r="BY342" s="38"/>
      <c r="BZ342" s="38"/>
      <c r="CA342" s="38"/>
      <c r="CB342" s="38"/>
      <c r="CC342" s="38"/>
      <c r="CD342" s="38"/>
      <c r="CE342" s="38"/>
      <c r="CF342" s="38"/>
      <c r="CG342" s="38"/>
      <c r="CH342" s="38"/>
      <c r="CI342" s="38"/>
      <c r="CJ342" s="38"/>
      <c r="CK342" s="38"/>
      <c r="CL342" s="38"/>
      <c r="CM342" s="38"/>
      <c r="CN342" s="38"/>
      <c r="CO342" s="38"/>
    </row>
    <row r="343" spans="1:93" x14ac:dyDescent="0.35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  <c r="AM343" s="38"/>
      <c r="AN343" s="38"/>
      <c r="AO343" s="38"/>
      <c r="AP343" s="38"/>
      <c r="AQ343" s="38"/>
      <c r="AR343" s="38"/>
      <c r="AS343" s="38"/>
      <c r="AT343" s="38"/>
      <c r="AU343" s="38"/>
      <c r="AV343" s="38"/>
      <c r="AW343" s="38"/>
      <c r="AX343" s="38"/>
      <c r="AY343" s="38"/>
      <c r="AZ343" s="38"/>
      <c r="BA343" s="38"/>
      <c r="BB343" s="38"/>
      <c r="BC343" s="38"/>
      <c r="BD343" s="38"/>
      <c r="BE343" s="38"/>
      <c r="BF343" s="38"/>
      <c r="BG343" s="38"/>
      <c r="BH343" s="38"/>
      <c r="BI343" s="38"/>
      <c r="BJ343" s="38"/>
      <c r="BK343" s="38"/>
      <c r="BL343" s="38"/>
      <c r="BM343" s="38"/>
      <c r="BN343" s="38"/>
      <c r="BO343" s="38"/>
      <c r="BP343" s="38"/>
      <c r="BQ343" s="38"/>
      <c r="BR343" s="38"/>
      <c r="BS343" s="38"/>
      <c r="BT343" s="38"/>
      <c r="BU343" s="38"/>
      <c r="BV343" s="38"/>
      <c r="BW343" s="38"/>
      <c r="BX343" s="38"/>
      <c r="BY343" s="38"/>
      <c r="BZ343" s="38"/>
      <c r="CA343" s="38"/>
      <c r="CB343" s="38"/>
      <c r="CC343" s="38"/>
      <c r="CD343" s="38"/>
      <c r="CE343" s="38"/>
      <c r="CF343" s="38"/>
      <c r="CG343" s="38"/>
      <c r="CH343" s="38"/>
      <c r="CI343" s="38"/>
      <c r="CJ343" s="38"/>
      <c r="CK343" s="38"/>
      <c r="CL343" s="38"/>
      <c r="CM343" s="38"/>
      <c r="CN343" s="38"/>
      <c r="CO343" s="38"/>
    </row>
    <row r="344" spans="1:93" x14ac:dyDescent="0.35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  <c r="AM344" s="38"/>
      <c r="AN344" s="38"/>
      <c r="AO344" s="38"/>
      <c r="AP344" s="38"/>
      <c r="AQ344" s="38"/>
      <c r="AR344" s="38"/>
      <c r="AS344" s="38"/>
      <c r="AT344" s="38"/>
      <c r="AU344" s="38"/>
      <c r="AV344" s="38"/>
      <c r="AW344" s="38"/>
      <c r="AX344" s="38"/>
      <c r="AY344" s="38"/>
      <c r="AZ344" s="38"/>
      <c r="BA344" s="38"/>
      <c r="BB344" s="38"/>
      <c r="BC344" s="38"/>
      <c r="BD344" s="38"/>
      <c r="BE344" s="38"/>
      <c r="BF344" s="38"/>
      <c r="BG344" s="38"/>
      <c r="BH344" s="38"/>
      <c r="BI344" s="38"/>
      <c r="BJ344" s="38"/>
      <c r="BK344" s="38"/>
      <c r="BL344" s="38"/>
      <c r="BM344" s="38"/>
      <c r="BN344" s="38"/>
      <c r="BO344" s="38"/>
      <c r="BP344" s="38"/>
      <c r="BQ344" s="38"/>
      <c r="BR344" s="38"/>
      <c r="BS344" s="38"/>
      <c r="BT344" s="38"/>
      <c r="BU344" s="38"/>
      <c r="BV344" s="38"/>
      <c r="BW344" s="38"/>
      <c r="BX344" s="38"/>
      <c r="BY344" s="38"/>
      <c r="BZ344" s="38"/>
      <c r="CA344" s="38"/>
      <c r="CB344" s="38"/>
      <c r="CC344" s="38"/>
      <c r="CD344" s="38"/>
      <c r="CE344" s="38"/>
      <c r="CF344" s="38"/>
      <c r="CG344" s="38"/>
      <c r="CH344" s="38"/>
      <c r="CI344" s="38"/>
      <c r="CJ344" s="38"/>
      <c r="CK344" s="38"/>
      <c r="CL344" s="38"/>
      <c r="CM344" s="38"/>
      <c r="CN344" s="38"/>
      <c r="CO344" s="38"/>
    </row>
    <row r="345" spans="1:93" x14ac:dyDescent="0.35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  <c r="AJ345" s="38"/>
      <c r="AK345" s="38"/>
      <c r="AL345" s="38"/>
      <c r="AM345" s="38"/>
      <c r="AN345" s="38"/>
      <c r="AO345" s="38"/>
      <c r="AP345" s="38"/>
      <c r="AQ345" s="38"/>
      <c r="AR345" s="38"/>
      <c r="AS345" s="38"/>
      <c r="AT345" s="38"/>
      <c r="AU345" s="38"/>
      <c r="AV345" s="38"/>
      <c r="AW345" s="38"/>
      <c r="AX345" s="38"/>
      <c r="AY345" s="38"/>
      <c r="AZ345" s="38"/>
      <c r="BA345" s="38"/>
      <c r="BB345" s="38"/>
      <c r="BC345" s="38"/>
      <c r="BD345" s="38"/>
      <c r="BE345" s="38"/>
      <c r="BF345" s="38"/>
      <c r="BG345" s="38"/>
      <c r="BH345" s="38"/>
      <c r="BI345" s="38"/>
      <c r="BJ345" s="38"/>
      <c r="BK345" s="38"/>
      <c r="BL345" s="38"/>
      <c r="BM345" s="38"/>
      <c r="BN345" s="38"/>
      <c r="BO345" s="38"/>
      <c r="BP345" s="38"/>
      <c r="BQ345" s="38"/>
      <c r="BR345" s="38"/>
      <c r="BS345" s="38"/>
      <c r="BT345" s="38"/>
      <c r="BU345" s="38"/>
      <c r="BV345" s="38"/>
      <c r="BW345" s="38"/>
      <c r="BX345" s="38"/>
      <c r="BY345" s="38"/>
      <c r="BZ345" s="38"/>
      <c r="CA345" s="38"/>
      <c r="CB345" s="38"/>
      <c r="CC345" s="38"/>
      <c r="CD345" s="38"/>
      <c r="CE345" s="38"/>
      <c r="CF345" s="38"/>
      <c r="CG345" s="38"/>
      <c r="CH345" s="38"/>
      <c r="CI345" s="38"/>
      <c r="CJ345" s="38"/>
      <c r="CK345" s="38"/>
      <c r="CL345" s="38"/>
      <c r="CM345" s="38"/>
      <c r="CN345" s="38"/>
      <c r="CO345" s="38"/>
    </row>
    <row r="346" spans="1:93" x14ac:dyDescent="0.35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  <c r="AJ346" s="38"/>
      <c r="AK346" s="38"/>
      <c r="AL346" s="38"/>
      <c r="AM346" s="38"/>
      <c r="AN346" s="38"/>
      <c r="AO346" s="38"/>
      <c r="AP346" s="38"/>
      <c r="AQ346" s="38"/>
      <c r="AR346" s="38"/>
      <c r="AS346" s="38"/>
      <c r="AT346" s="38"/>
      <c r="AU346" s="38"/>
      <c r="AV346" s="38"/>
      <c r="AW346" s="38"/>
      <c r="AX346" s="38"/>
      <c r="AY346" s="38"/>
      <c r="AZ346" s="38"/>
      <c r="BA346" s="38"/>
      <c r="BB346" s="38"/>
      <c r="BC346" s="38"/>
      <c r="BD346" s="38"/>
      <c r="BE346" s="38"/>
      <c r="BF346" s="38"/>
      <c r="BG346" s="38"/>
      <c r="BH346" s="38"/>
      <c r="BI346" s="38"/>
      <c r="BJ346" s="38"/>
      <c r="BK346" s="38"/>
      <c r="BL346" s="38"/>
      <c r="BM346" s="38"/>
      <c r="BN346" s="38"/>
      <c r="BO346" s="38"/>
      <c r="BP346" s="38"/>
      <c r="BQ346" s="38"/>
      <c r="BR346" s="38"/>
      <c r="BS346" s="38"/>
      <c r="BT346" s="38"/>
      <c r="BU346" s="38"/>
      <c r="BV346" s="38"/>
      <c r="BW346" s="38"/>
      <c r="BX346" s="38"/>
      <c r="BY346" s="38"/>
      <c r="BZ346" s="38"/>
      <c r="CA346" s="38"/>
      <c r="CB346" s="38"/>
      <c r="CC346" s="38"/>
      <c r="CD346" s="38"/>
      <c r="CE346" s="38"/>
      <c r="CF346" s="38"/>
      <c r="CG346" s="38"/>
      <c r="CH346" s="38"/>
      <c r="CI346" s="38"/>
      <c r="CJ346" s="38"/>
      <c r="CK346" s="38"/>
      <c r="CL346" s="38"/>
      <c r="CM346" s="38"/>
      <c r="CN346" s="38"/>
      <c r="CO346" s="38"/>
    </row>
    <row r="347" spans="1:93" x14ac:dyDescent="0.35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  <c r="AJ347" s="38"/>
      <c r="AK347" s="38"/>
      <c r="AL347" s="38"/>
      <c r="AM347" s="38"/>
      <c r="AN347" s="38"/>
      <c r="AO347" s="38"/>
      <c r="AP347" s="38"/>
      <c r="AQ347" s="38"/>
      <c r="AR347" s="38"/>
      <c r="AS347" s="38"/>
      <c r="AT347" s="38"/>
      <c r="AU347" s="38"/>
      <c r="AV347" s="38"/>
      <c r="AW347" s="38"/>
      <c r="AX347" s="38"/>
      <c r="AY347" s="38"/>
      <c r="AZ347" s="38"/>
      <c r="BA347" s="38"/>
      <c r="BB347" s="38"/>
      <c r="BC347" s="38"/>
      <c r="BD347" s="38"/>
      <c r="BE347" s="38"/>
      <c r="BF347" s="38"/>
      <c r="BG347" s="38"/>
      <c r="BH347" s="38"/>
      <c r="BI347" s="38"/>
      <c r="BJ347" s="38"/>
      <c r="BK347" s="38"/>
      <c r="BL347" s="38"/>
      <c r="BM347" s="38"/>
      <c r="BN347" s="38"/>
      <c r="BO347" s="38"/>
      <c r="BP347" s="38"/>
      <c r="BQ347" s="38"/>
      <c r="BR347" s="38"/>
      <c r="BS347" s="38"/>
      <c r="BT347" s="38"/>
      <c r="BU347" s="38"/>
      <c r="BV347" s="38"/>
      <c r="BW347" s="38"/>
      <c r="BX347" s="38"/>
      <c r="BY347" s="38"/>
      <c r="BZ347" s="38"/>
      <c r="CA347" s="38"/>
      <c r="CB347" s="38"/>
      <c r="CC347" s="38"/>
      <c r="CD347" s="38"/>
      <c r="CE347" s="38"/>
      <c r="CF347" s="38"/>
      <c r="CG347" s="38"/>
      <c r="CH347" s="38"/>
      <c r="CI347" s="38"/>
      <c r="CJ347" s="38"/>
      <c r="CK347" s="38"/>
      <c r="CL347" s="38"/>
      <c r="CM347" s="38"/>
      <c r="CN347" s="38"/>
      <c r="CO347" s="38"/>
    </row>
    <row r="348" spans="1:93" x14ac:dyDescent="0.35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  <c r="AJ348" s="38"/>
      <c r="AK348" s="38"/>
      <c r="AL348" s="38"/>
      <c r="AM348" s="38"/>
      <c r="AN348" s="38"/>
      <c r="AO348" s="38"/>
      <c r="AP348" s="38"/>
      <c r="AQ348" s="38"/>
      <c r="AR348" s="38"/>
      <c r="AS348" s="38"/>
      <c r="AT348" s="38"/>
      <c r="AU348" s="38"/>
      <c r="AV348" s="38"/>
      <c r="AW348" s="38"/>
      <c r="AX348" s="38"/>
      <c r="AY348" s="38"/>
      <c r="AZ348" s="38"/>
      <c r="BA348" s="38"/>
      <c r="BB348" s="38"/>
      <c r="BC348" s="38"/>
      <c r="BD348" s="38"/>
      <c r="BE348" s="38"/>
      <c r="BF348" s="38"/>
      <c r="BG348" s="38"/>
      <c r="BH348" s="38"/>
      <c r="BI348" s="38"/>
      <c r="BJ348" s="38"/>
      <c r="BK348" s="38"/>
      <c r="BL348" s="38"/>
      <c r="BM348" s="38"/>
      <c r="BN348" s="38"/>
      <c r="BO348" s="38"/>
      <c r="BP348" s="38"/>
      <c r="BQ348" s="38"/>
      <c r="BR348" s="38"/>
      <c r="BS348" s="38"/>
      <c r="BT348" s="38"/>
      <c r="BU348" s="38"/>
      <c r="BV348" s="38"/>
      <c r="BW348" s="38"/>
      <c r="BX348" s="38"/>
      <c r="BY348" s="38"/>
      <c r="BZ348" s="38"/>
      <c r="CA348" s="38"/>
      <c r="CB348" s="38"/>
      <c r="CC348" s="38"/>
      <c r="CD348" s="38"/>
      <c r="CE348" s="38"/>
      <c r="CF348" s="38"/>
      <c r="CG348" s="38"/>
      <c r="CH348" s="38"/>
      <c r="CI348" s="38"/>
      <c r="CJ348" s="38"/>
      <c r="CK348" s="38"/>
      <c r="CL348" s="38"/>
      <c r="CM348" s="38"/>
      <c r="CN348" s="38"/>
      <c r="CO348" s="38"/>
    </row>
    <row r="349" spans="1:93" x14ac:dyDescent="0.35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  <c r="AJ349" s="38"/>
      <c r="AK349" s="38"/>
      <c r="AL349" s="38"/>
      <c r="AM349" s="38"/>
      <c r="AN349" s="38"/>
      <c r="AO349" s="38"/>
      <c r="AP349" s="38"/>
      <c r="AQ349" s="38"/>
      <c r="AR349" s="38"/>
      <c r="AS349" s="38"/>
      <c r="AT349" s="38"/>
      <c r="AU349" s="38"/>
      <c r="AV349" s="38"/>
      <c r="AW349" s="38"/>
      <c r="AX349" s="38"/>
      <c r="AY349" s="38"/>
      <c r="AZ349" s="38"/>
      <c r="BA349" s="38"/>
      <c r="BB349" s="38"/>
      <c r="BC349" s="38"/>
      <c r="BD349" s="38"/>
      <c r="BE349" s="38"/>
      <c r="BF349" s="38"/>
      <c r="BG349" s="38"/>
      <c r="BH349" s="38"/>
      <c r="BI349" s="38"/>
      <c r="BJ349" s="38"/>
      <c r="BK349" s="38"/>
      <c r="BL349" s="38"/>
      <c r="BM349" s="38"/>
      <c r="BN349" s="38"/>
      <c r="BO349" s="38"/>
      <c r="BP349" s="38"/>
      <c r="BQ349" s="38"/>
      <c r="BR349" s="38"/>
      <c r="BS349" s="38"/>
      <c r="BT349" s="38"/>
      <c r="BU349" s="38"/>
      <c r="BV349" s="38"/>
      <c r="BW349" s="38"/>
      <c r="BX349" s="38"/>
      <c r="BY349" s="38"/>
      <c r="BZ349" s="38"/>
      <c r="CA349" s="38"/>
      <c r="CB349" s="38"/>
      <c r="CC349" s="38"/>
      <c r="CD349" s="38"/>
      <c r="CE349" s="38"/>
      <c r="CF349" s="38"/>
      <c r="CG349" s="38"/>
      <c r="CH349" s="38"/>
      <c r="CI349" s="38"/>
      <c r="CJ349" s="38"/>
      <c r="CK349" s="38"/>
      <c r="CL349" s="38"/>
      <c r="CM349" s="38"/>
      <c r="CN349" s="38"/>
      <c r="CO349" s="38"/>
    </row>
    <row r="350" spans="1:93" x14ac:dyDescent="0.35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  <c r="AM350" s="38"/>
      <c r="AN350" s="38"/>
      <c r="AO350" s="38"/>
      <c r="AP350" s="38"/>
      <c r="AQ350" s="38"/>
      <c r="AR350" s="38"/>
      <c r="AS350" s="38"/>
      <c r="AT350" s="38"/>
      <c r="AU350" s="38"/>
      <c r="AV350" s="38"/>
      <c r="AW350" s="38"/>
      <c r="AX350" s="38"/>
      <c r="AY350" s="38"/>
      <c r="AZ350" s="38"/>
      <c r="BA350" s="38"/>
      <c r="BB350" s="38"/>
      <c r="BC350" s="38"/>
      <c r="BD350" s="38"/>
      <c r="BE350" s="38"/>
      <c r="BF350" s="38"/>
      <c r="BG350" s="38"/>
      <c r="BH350" s="38"/>
      <c r="BI350" s="38"/>
      <c r="BJ350" s="38"/>
      <c r="BK350" s="38"/>
      <c r="BL350" s="38"/>
      <c r="BM350" s="38"/>
      <c r="BN350" s="38"/>
      <c r="BO350" s="38"/>
      <c r="BP350" s="38"/>
      <c r="BQ350" s="38"/>
      <c r="BR350" s="38"/>
      <c r="BS350" s="38"/>
      <c r="BT350" s="38"/>
      <c r="BU350" s="38"/>
      <c r="BV350" s="38"/>
      <c r="BW350" s="38"/>
      <c r="BX350" s="38"/>
      <c r="BY350" s="38"/>
      <c r="BZ350" s="38"/>
      <c r="CA350" s="38"/>
      <c r="CB350" s="38"/>
      <c r="CC350" s="38"/>
      <c r="CD350" s="38"/>
      <c r="CE350" s="38"/>
      <c r="CF350" s="38"/>
      <c r="CG350" s="38"/>
      <c r="CH350" s="38"/>
      <c r="CI350" s="38"/>
      <c r="CJ350" s="38"/>
      <c r="CK350" s="38"/>
      <c r="CL350" s="38"/>
      <c r="CM350" s="38"/>
      <c r="CN350" s="38"/>
      <c r="CO350" s="38"/>
    </row>
    <row r="351" spans="1:93" x14ac:dyDescent="0.35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  <c r="AM351" s="38"/>
      <c r="AN351" s="38"/>
      <c r="AO351" s="38"/>
      <c r="AP351" s="38"/>
      <c r="AQ351" s="38"/>
      <c r="AR351" s="38"/>
      <c r="AS351" s="38"/>
      <c r="AT351" s="38"/>
      <c r="AU351" s="38"/>
      <c r="AV351" s="38"/>
      <c r="AW351" s="38"/>
      <c r="AX351" s="38"/>
      <c r="AY351" s="38"/>
      <c r="AZ351" s="38"/>
      <c r="BA351" s="38"/>
      <c r="BB351" s="38"/>
      <c r="BC351" s="38"/>
      <c r="BD351" s="38"/>
      <c r="BE351" s="38"/>
      <c r="BF351" s="38"/>
      <c r="BG351" s="38"/>
      <c r="BH351" s="38"/>
      <c r="BI351" s="38"/>
      <c r="BJ351" s="38"/>
      <c r="BK351" s="38"/>
      <c r="BL351" s="38"/>
      <c r="BM351" s="38"/>
      <c r="BN351" s="38"/>
      <c r="BO351" s="38"/>
      <c r="BP351" s="38"/>
      <c r="BQ351" s="38"/>
      <c r="BR351" s="38"/>
      <c r="BS351" s="38"/>
      <c r="BT351" s="38"/>
      <c r="BU351" s="38"/>
      <c r="BV351" s="38"/>
      <c r="BW351" s="38"/>
      <c r="BX351" s="38"/>
      <c r="BY351" s="38"/>
      <c r="BZ351" s="38"/>
      <c r="CA351" s="38"/>
      <c r="CB351" s="38"/>
      <c r="CC351" s="38"/>
      <c r="CD351" s="38"/>
      <c r="CE351" s="38"/>
      <c r="CF351" s="38"/>
      <c r="CG351" s="38"/>
      <c r="CH351" s="38"/>
      <c r="CI351" s="38"/>
      <c r="CJ351" s="38"/>
      <c r="CK351" s="38"/>
      <c r="CL351" s="38"/>
      <c r="CM351" s="38"/>
      <c r="CN351" s="38"/>
      <c r="CO351" s="38"/>
    </row>
    <row r="352" spans="1:93" x14ac:dyDescent="0.35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  <c r="AJ352" s="38"/>
      <c r="AK352" s="38"/>
      <c r="AL352" s="38"/>
      <c r="AM352" s="38"/>
      <c r="AN352" s="38"/>
      <c r="AO352" s="38"/>
      <c r="AP352" s="38"/>
      <c r="AQ352" s="38"/>
      <c r="AR352" s="38"/>
      <c r="AS352" s="38"/>
      <c r="AT352" s="38"/>
      <c r="AU352" s="38"/>
      <c r="AV352" s="38"/>
      <c r="AW352" s="38"/>
      <c r="AX352" s="38"/>
      <c r="AY352" s="38"/>
      <c r="AZ352" s="38"/>
      <c r="BA352" s="38"/>
      <c r="BB352" s="38"/>
      <c r="BC352" s="38"/>
      <c r="BD352" s="38"/>
      <c r="BE352" s="38"/>
      <c r="BF352" s="38"/>
      <c r="BG352" s="38"/>
      <c r="BH352" s="38"/>
      <c r="BI352" s="38"/>
      <c r="BJ352" s="38"/>
      <c r="BK352" s="38"/>
      <c r="BL352" s="38"/>
      <c r="BM352" s="38"/>
      <c r="BN352" s="38"/>
      <c r="BO352" s="38"/>
      <c r="BP352" s="38"/>
      <c r="BQ352" s="38"/>
      <c r="BR352" s="38"/>
      <c r="BS352" s="38"/>
      <c r="BT352" s="38"/>
      <c r="BU352" s="38"/>
      <c r="BV352" s="38"/>
      <c r="BW352" s="38"/>
      <c r="BX352" s="38"/>
      <c r="BY352" s="38"/>
      <c r="BZ352" s="38"/>
      <c r="CA352" s="38"/>
      <c r="CB352" s="38"/>
      <c r="CC352" s="38"/>
      <c r="CD352" s="38"/>
      <c r="CE352" s="38"/>
      <c r="CF352" s="38"/>
      <c r="CG352" s="38"/>
      <c r="CH352" s="38"/>
      <c r="CI352" s="38"/>
      <c r="CJ352" s="38"/>
      <c r="CK352" s="38"/>
      <c r="CL352" s="38"/>
      <c r="CM352" s="38"/>
      <c r="CN352" s="38"/>
      <c r="CO352" s="38"/>
    </row>
    <row r="353" spans="1:93" x14ac:dyDescent="0.35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  <c r="AJ353" s="38"/>
      <c r="AK353" s="38"/>
      <c r="AL353" s="38"/>
      <c r="AM353" s="38"/>
      <c r="AN353" s="38"/>
      <c r="AO353" s="38"/>
      <c r="AP353" s="38"/>
      <c r="AQ353" s="38"/>
      <c r="AR353" s="38"/>
      <c r="AS353" s="38"/>
      <c r="AT353" s="38"/>
      <c r="AU353" s="38"/>
      <c r="AV353" s="38"/>
      <c r="AW353" s="38"/>
      <c r="AX353" s="38"/>
      <c r="AY353" s="38"/>
      <c r="AZ353" s="38"/>
      <c r="BA353" s="38"/>
      <c r="BB353" s="38"/>
      <c r="BC353" s="38"/>
      <c r="BD353" s="38"/>
      <c r="BE353" s="38"/>
      <c r="BF353" s="38"/>
      <c r="BG353" s="38"/>
      <c r="BH353" s="38"/>
      <c r="BI353" s="38"/>
      <c r="BJ353" s="38"/>
      <c r="BK353" s="38"/>
      <c r="BL353" s="38"/>
      <c r="BM353" s="38"/>
      <c r="BN353" s="38"/>
      <c r="BO353" s="38"/>
      <c r="BP353" s="38"/>
      <c r="BQ353" s="38"/>
      <c r="BR353" s="38"/>
      <c r="BS353" s="38"/>
      <c r="BT353" s="38"/>
      <c r="BU353" s="38"/>
      <c r="BV353" s="38"/>
      <c r="BW353" s="38"/>
      <c r="BX353" s="38"/>
      <c r="BY353" s="38"/>
      <c r="BZ353" s="38"/>
      <c r="CA353" s="38"/>
      <c r="CB353" s="38"/>
      <c r="CC353" s="38"/>
      <c r="CD353" s="38"/>
      <c r="CE353" s="38"/>
      <c r="CF353" s="38"/>
      <c r="CG353" s="38"/>
      <c r="CH353" s="38"/>
      <c r="CI353" s="38"/>
      <c r="CJ353" s="38"/>
      <c r="CK353" s="38"/>
      <c r="CL353" s="38"/>
      <c r="CM353" s="38"/>
      <c r="CN353" s="38"/>
      <c r="CO353" s="38"/>
    </row>
    <row r="354" spans="1:93" x14ac:dyDescent="0.35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38"/>
      <c r="AK354" s="38"/>
      <c r="AL354" s="38"/>
      <c r="AM354" s="38"/>
      <c r="AN354" s="38"/>
      <c r="AO354" s="38"/>
      <c r="AP354" s="38"/>
      <c r="AQ354" s="38"/>
      <c r="AR354" s="38"/>
      <c r="AS354" s="38"/>
      <c r="AT354" s="38"/>
      <c r="AU354" s="38"/>
      <c r="AV354" s="38"/>
      <c r="AW354" s="38"/>
      <c r="AX354" s="38"/>
      <c r="AY354" s="38"/>
      <c r="AZ354" s="38"/>
      <c r="BA354" s="38"/>
      <c r="BB354" s="38"/>
      <c r="BC354" s="38"/>
      <c r="BD354" s="38"/>
      <c r="BE354" s="38"/>
      <c r="BF354" s="38"/>
      <c r="BG354" s="38"/>
      <c r="BH354" s="38"/>
      <c r="BI354" s="38"/>
      <c r="BJ354" s="38"/>
      <c r="BK354" s="38"/>
      <c r="BL354" s="38"/>
      <c r="BM354" s="38"/>
      <c r="BN354" s="38"/>
      <c r="BO354" s="38"/>
      <c r="BP354" s="38"/>
      <c r="BQ354" s="38"/>
      <c r="BR354" s="38"/>
      <c r="BS354" s="38"/>
      <c r="BT354" s="38"/>
      <c r="BU354" s="38"/>
      <c r="BV354" s="38"/>
      <c r="BW354" s="38"/>
      <c r="BX354" s="38"/>
      <c r="BY354" s="38"/>
      <c r="BZ354" s="38"/>
      <c r="CA354" s="38"/>
      <c r="CB354" s="38"/>
      <c r="CC354" s="38"/>
      <c r="CD354" s="38"/>
      <c r="CE354" s="38"/>
      <c r="CF354" s="38"/>
      <c r="CG354" s="38"/>
      <c r="CH354" s="38"/>
      <c r="CI354" s="38"/>
      <c r="CJ354" s="38"/>
      <c r="CK354" s="38"/>
      <c r="CL354" s="38"/>
      <c r="CM354" s="38"/>
      <c r="CN354" s="38"/>
      <c r="CO354" s="38"/>
    </row>
    <row r="355" spans="1:93" x14ac:dyDescent="0.35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  <c r="AJ355" s="38"/>
      <c r="AK355" s="38"/>
      <c r="AL355" s="38"/>
      <c r="AM355" s="38"/>
      <c r="AN355" s="38"/>
      <c r="AO355" s="38"/>
      <c r="AP355" s="38"/>
      <c r="AQ355" s="38"/>
      <c r="AR355" s="38"/>
      <c r="AS355" s="38"/>
      <c r="AT355" s="38"/>
      <c r="AU355" s="38"/>
      <c r="AV355" s="38"/>
      <c r="AW355" s="38"/>
      <c r="AX355" s="38"/>
      <c r="AY355" s="38"/>
      <c r="AZ355" s="38"/>
      <c r="BA355" s="38"/>
      <c r="BB355" s="38"/>
      <c r="BC355" s="38"/>
      <c r="BD355" s="38"/>
      <c r="BE355" s="38"/>
      <c r="BF355" s="38"/>
      <c r="BG355" s="38"/>
      <c r="BH355" s="38"/>
      <c r="BI355" s="38"/>
      <c r="BJ355" s="38"/>
      <c r="BK355" s="38"/>
      <c r="BL355" s="38"/>
      <c r="BM355" s="38"/>
      <c r="BN355" s="38"/>
      <c r="BO355" s="38"/>
      <c r="BP355" s="38"/>
      <c r="BQ355" s="38"/>
      <c r="BR355" s="38"/>
      <c r="BS355" s="38"/>
      <c r="BT355" s="38"/>
      <c r="BU355" s="38"/>
      <c r="BV355" s="38"/>
      <c r="BW355" s="38"/>
      <c r="BX355" s="38"/>
      <c r="BY355" s="38"/>
      <c r="BZ355" s="38"/>
      <c r="CA355" s="38"/>
      <c r="CB355" s="38"/>
      <c r="CC355" s="38"/>
      <c r="CD355" s="38"/>
      <c r="CE355" s="38"/>
      <c r="CF355" s="38"/>
      <c r="CG355" s="38"/>
      <c r="CH355" s="38"/>
      <c r="CI355" s="38"/>
      <c r="CJ355" s="38"/>
      <c r="CK355" s="38"/>
      <c r="CL355" s="38"/>
      <c r="CM355" s="38"/>
      <c r="CN355" s="38"/>
      <c r="CO355" s="38"/>
    </row>
    <row r="356" spans="1:93" x14ac:dyDescent="0.35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38"/>
      <c r="AK356" s="38"/>
      <c r="AL356" s="38"/>
      <c r="AM356" s="38"/>
      <c r="AN356" s="38"/>
      <c r="AO356" s="38"/>
      <c r="AP356" s="38"/>
      <c r="AQ356" s="38"/>
      <c r="AR356" s="38"/>
      <c r="AS356" s="38"/>
      <c r="AT356" s="38"/>
      <c r="AU356" s="38"/>
      <c r="AV356" s="38"/>
      <c r="AW356" s="38"/>
      <c r="AX356" s="38"/>
      <c r="AY356" s="38"/>
      <c r="AZ356" s="38"/>
      <c r="BA356" s="38"/>
      <c r="BB356" s="38"/>
      <c r="BC356" s="38"/>
      <c r="BD356" s="38"/>
      <c r="BE356" s="38"/>
      <c r="BF356" s="38"/>
      <c r="BG356" s="38"/>
      <c r="BH356" s="38"/>
      <c r="BI356" s="38"/>
      <c r="BJ356" s="38"/>
      <c r="BK356" s="38"/>
      <c r="BL356" s="38"/>
      <c r="BM356" s="38"/>
      <c r="BN356" s="38"/>
      <c r="BO356" s="38"/>
      <c r="BP356" s="38"/>
      <c r="BQ356" s="38"/>
      <c r="BR356" s="38"/>
      <c r="BS356" s="38"/>
      <c r="BT356" s="38"/>
      <c r="BU356" s="38"/>
      <c r="BV356" s="38"/>
      <c r="BW356" s="38"/>
      <c r="BX356" s="38"/>
      <c r="BY356" s="38"/>
      <c r="BZ356" s="38"/>
      <c r="CA356" s="38"/>
      <c r="CB356" s="38"/>
      <c r="CC356" s="38"/>
      <c r="CD356" s="38"/>
      <c r="CE356" s="38"/>
      <c r="CF356" s="38"/>
      <c r="CG356" s="38"/>
      <c r="CH356" s="38"/>
      <c r="CI356" s="38"/>
      <c r="CJ356" s="38"/>
      <c r="CK356" s="38"/>
      <c r="CL356" s="38"/>
      <c r="CM356" s="38"/>
      <c r="CN356" s="38"/>
      <c r="CO356" s="38"/>
    </row>
    <row r="357" spans="1:93" x14ac:dyDescent="0.35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  <c r="AK357" s="38"/>
      <c r="AL357" s="38"/>
      <c r="AM357" s="38"/>
      <c r="AN357" s="38"/>
      <c r="AO357" s="38"/>
      <c r="AP357" s="38"/>
      <c r="AQ357" s="38"/>
      <c r="AR357" s="38"/>
      <c r="AS357" s="38"/>
      <c r="AT357" s="38"/>
      <c r="AU357" s="38"/>
      <c r="AV357" s="38"/>
      <c r="AW357" s="38"/>
      <c r="AX357" s="38"/>
      <c r="AY357" s="38"/>
      <c r="AZ357" s="38"/>
      <c r="BA357" s="38"/>
      <c r="BB357" s="38"/>
      <c r="BC357" s="38"/>
      <c r="BD357" s="38"/>
      <c r="BE357" s="38"/>
      <c r="BF357" s="38"/>
      <c r="BG357" s="38"/>
      <c r="BH357" s="38"/>
      <c r="BI357" s="38"/>
      <c r="BJ357" s="38"/>
      <c r="BK357" s="38"/>
      <c r="BL357" s="38"/>
      <c r="BM357" s="38"/>
      <c r="BN357" s="38"/>
      <c r="BO357" s="38"/>
      <c r="BP357" s="38"/>
      <c r="BQ357" s="38"/>
      <c r="BR357" s="38"/>
      <c r="BS357" s="38"/>
      <c r="BT357" s="38"/>
      <c r="BU357" s="38"/>
      <c r="BV357" s="38"/>
      <c r="BW357" s="38"/>
      <c r="BX357" s="38"/>
      <c r="BY357" s="38"/>
      <c r="BZ357" s="38"/>
      <c r="CA357" s="38"/>
      <c r="CB357" s="38"/>
      <c r="CC357" s="38"/>
      <c r="CD357" s="38"/>
      <c r="CE357" s="38"/>
      <c r="CF357" s="38"/>
      <c r="CG357" s="38"/>
      <c r="CH357" s="38"/>
      <c r="CI357" s="38"/>
      <c r="CJ357" s="38"/>
      <c r="CK357" s="38"/>
      <c r="CL357" s="38"/>
      <c r="CM357" s="38"/>
      <c r="CN357" s="38"/>
      <c r="CO357" s="38"/>
    </row>
    <row r="358" spans="1:93" x14ac:dyDescent="0.35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  <c r="AK358" s="38"/>
      <c r="AL358" s="38"/>
      <c r="AM358" s="38"/>
      <c r="AN358" s="38"/>
      <c r="AO358" s="38"/>
      <c r="AP358" s="38"/>
      <c r="AQ358" s="38"/>
      <c r="AR358" s="38"/>
      <c r="AS358" s="38"/>
      <c r="AT358" s="38"/>
      <c r="AU358" s="38"/>
      <c r="AV358" s="38"/>
      <c r="AW358" s="38"/>
      <c r="AX358" s="38"/>
      <c r="AY358" s="38"/>
      <c r="AZ358" s="38"/>
      <c r="BA358" s="38"/>
      <c r="BB358" s="38"/>
      <c r="BC358" s="38"/>
      <c r="BD358" s="38"/>
      <c r="BE358" s="38"/>
      <c r="BF358" s="38"/>
      <c r="BG358" s="38"/>
      <c r="BH358" s="38"/>
      <c r="BI358" s="38"/>
      <c r="BJ358" s="38"/>
      <c r="BK358" s="38"/>
      <c r="BL358" s="38"/>
      <c r="BM358" s="38"/>
      <c r="BN358" s="38"/>
      <c r="BO358" s="38"/>
      <c r="BP358" s="38"/>
      <c r="BQ358" s="38"/>
      <c r="BR358" s="38"/>
      <c r="BS358" s="38"/>
      <c r="BT358" s="38"/>
      <c r="BU358" s="38"/>
      <c r="BV358" s="38"/>
      <c r="BW358" s="38"/>
      <c r="BX358" s="38"/>
      <c r="BY358" s="38"/>
      <c r="BZ358" s="38"/>
      <c r="CA358" s="38"/>
      <c r="CB358" s="38"/>
      <c r="CC358" s="38"/>
      <c r="CD358" s="38"/>
      <c r="CE358" s="38"/>
      <c r="CF358" s="38"/>
      <c r="CG358" s="38"/>
      <c r="CH358" s="38"/>
      <c r="CI358" s="38"/>
      <c r="CJ358" s="38"/>
      <c r="CK358" s="38"/>
      <c r="CL358" s="38"/>
      <c r="CM358" s="38"/>
      <c r="CN358" s="38"/>
      <c r="CO358" s="38"/>
    </row>
    <row r="359" spans="1:93" x14ac:dyDescent="0.35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38"/>
      <c r="AK359" s="38"/>
      <c r="AL359" s="38"/>
      <c r="AM359" s="38"/>
      <c r="AN359" s="38"/>
      <c r="AO359" s="38"/>
      <c r="AP359" s="38"/>
      <c r="AQ359" s="38"/>
      <c r="AR359" s="38"/>
      <c r="AS359" s="38"/>
      <c r="AT359" s="38"/>
      <c r="AU359" s="38"/>
      <c r="AV359" s="38"/>
      <c r="AW359" s="38"/>
      <c r="AX359" s="38"/>
      <c r="AY359" s="38"/>
      <c r="AZ359" s="38"/>
      <c r="BA359" s="38"/>
      <c r="BB359" s="38"/>
      <c r="BC359" s="38"/>
      <c r="BD359" s="38"/>
      <c r="BE359" s="38"/>
      <c r="BF359" s="38"/>
      <c r="BG359" s="38"/>
      <c r="BH359" s="38"/>
      <c r="BI359" s="38"/>
      <c r="BJ359" s="38"/>
      <c r="BK359" s="38"/>
      <c r="BL359" s="38"/>
      <c r="BM359" s="38"/>
      <c r="BN359" s="38"/>
      <c r="BO359" s="38"/>
      <c r="BP359" s="38"/>
      <c r="BQ359" s="38"/>
      <c r="BR359" s="38"/>
      <c r="BS359" s="38"/>
      <c r="BT359" s="38"/>
      <c r="BU359" s="38"/>
      <c r="BV359" s="38"/>
      <c r="BW359" s="38"/>
      <c r="BX359" s="38"/>
      <c r="BY359" s="38"/>
      <c r="BZ359" s="38"/>
      <c r="CA359" s="38"/>
      <c r="CB359" s="38"/>
      <c r="CC359" s="38"/>
      <c r="CD359" s="38"/>
      <c r="CE359" s="38"/>
      <c r="CF359" s="38"/>
      <c r="CG359" s="38"/>
      <c r="CH359" s="38"/>
      <c r="CI359" s="38"/>
      <c r="CJ359" s="38"/>
      <c r="CK359" s="38"/>
      <c r="CL359" s="38"/>
      <c r="CM359" s="38"/>
      <c r="CN359" s="38"/>
      <c r="CO359" s="38"/>
    </row>
    <row r="360" spans="1:93" x14ac:dyDescent="0.35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  <c r="AK360" s="38"/>
      <c r="AL360" s="38"/>
      <c r="AM360" s="38"/>
      <c r="AN360" s="38"/>
      <c r="AO360" s="38"/>
      <c r="AP360" s="38"/>
      <c r="AQ360" s="38"/>
      <c r="AR360" s="38"/>
      <c r="AS360" s="38"/>
      <c r="AT360" s="38"/>
      <c r="AU360" s="38"/>
      <c r="AV360" s="38"/>
      <c r="AW360" s="38"/>
      <c r="AX360" s="38"/>
      <c r="AY360" s="38"/>
      <c r="AZ360" s="38"/>
      <c r="BA360" s="38"/>
      <c r="BB360" s="38"/>
      <c r="BC360" s="38"/>
      <c r="BD360" s="38"/>
      <c r="BE360" s="38"/>
      <c r="BF360" s="38"/>
      <c r="BG360" s="38"/>
      <c r="BH360" s="38"/>
      <c r="BI360" s="38"/>
      <c r="BJ360" s="38"/>
      <c r="BK360" s="38"/>
      <c r="BL360" s="38"/>
      <c r="BM360" s="38"/>
      <c r="BN360" s="38"/>
      <c r="BO360" s="38"/>
      <c r="BP360" s="38"/>
      <c r="BQ360" s="38"/>
      <c r="BR360" s="38"/>
      <c r="BS360" s="38"/>
      <c r="BT360" s="38"/>
      <c r="BU360" s="38"/>
      <c r="BV360" s="38"/>
      <c r="BW360" s="38"/>
      <c r="BX360" s="38"/>
      <c r="BY360" s="38"/>
      <c r="BZ360" s="38"/>
      <c r="CA360" s="38"/>
      <c r="CB360" s="38"/>
      <c r="CC360" s="38"/>
      <c r="CD360" s="38"/>
      <c r="CE360" s="38"/>
      <c r="CF360" s="38"/>
      <c r="CG360" s="38"/>
      <c r="CH360" s="38"/>
      <c r="CI360" s="38"/>
      <c r="CJ360" s="38"/>
      <c r="CK360" s="38"/>
      <c r="CL360" s="38"/>
      <c r="CM360" s="38"/>
      <c r="CN360" s="38"/>
      <c r="CO360" s="38"/>
    </row>
    <row r="361" spans="1:93" x14ac:dyDescent="0.35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38"/>
      <c r="AK361" s="38"/>
      <c r="AL361" s="38"/>
      <c r="AM361" s="38"/>
      <c r="AN361" s="38"/>
      <c r="AO361" s="38"/>
      <c r="AP361" s="38"/>
      <c r="AQ361" s="38"/>
      <c r="AR361" s="38"/>
      <c r="AS361" s="38"/>
      <c r="AT361" s="38"/>
      <c r="AU361" s="38"/>
      <c r="AV361" s="38"/>
      <c r="AW361" s="38"/>
      <c r="AX361" s="38"/>
      <c r="AY361" s="38"/>
      <c r="AZ361" s="38"/>
      <c r="BA361" s="38"/>
      <c r="BB361" s="38"/>
      <c r="BC361" s="38"/>
      <c r="BD361" s="38"/>
      <c r="BE361" s="38"/>
      <c r="BF361" s="38"/>
      <c r="BG361" s="38"/>
      <c r="BH361" s="38"/>
      <c r="BI361" s="38"/>
      <c r="BJ361" s="38"/>
      <c r="BK361" s="38"/>
      <c r="BL361" s="38"/>
      <c r="BM361" s="38"/>
      <c r="BN361" s="38"/>
      <c r="BO361" s="38"/>
      <c r="BP361" s="38"/>
      <c r="BQ361" s="38"/>
      <c r="BR361" s="38"/>
      <c r="BS361" s="38"/>
      <c r="BT361" s="38"/>
      <c r="BU361" s="38"/>
      <c r="BV361" s="38"/>
      <c r="BW361" s="38"/>
      <c r="BX361" s="38"/>
      <c r="BY361" s="38"/>
      <c r="BZ361" s="38"/>
      <c r="CA361" s="38"/>
      <c r="CB361" s="38"/>
      <c r="CC361" s="38"/>
      <c r="CD361" s="38"/>
      <c r="CE361" s="38"/>
      <c r="CF361" s="38"/>
      <c r="CG361" s="38"/>
      <c r="CH361" s="38"/>
      <c r="CI361" s="38"/>
      <c r="CJ361" s="38"/>
      <c r="CK361" s="38"/>
      <c r="CL361" s="38"/>
      <c r="CM361" s="38"/>
      <c r="CN361" s="38"/>
      <c r="CO361" s="38"/>
    </row>
    <row r="362" spans="1:93" x14ac:dyDescent="0.35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38"/>
      <c r="AK362" s="38"/>
      <c r="AL362" s="38"/>
      <c r="AM362" s="38"/>
      <c r="AN362" s="38"/>
      <c r="AO362" s="38"/>
      <c r="AP362" s="38"/>
      <c r="AQ362" s="38"/>
      <c r="AR362" s="38"/>
      <c r="AS362" s="38"/>
      <c r="AT362" s="38"/>
      <c r="AU362" s="38"/>
      <c r="AV362" s="38"/>
      <c r="AW362" s="38"/>
      <c r="AX362" s="38"/>
      <c r="AY362" s="38"/>
      <c r="AZ362" s="38"/>
      <c r="BA362" s="38"/>
      <c r="BB362" s="38"/>
      <c r="BC362" s="38"/>
      <c r="BD362" s="38"/>
      <c r="BE362" s="38"/>
      <c r="BF362" s="38"/>
      <c r="BG362" s="38"/>
      <c r="BH362" s="38"/>
      <c r="BI362" s="38"/>
      <c r="BJ362" s="38"/>
      <c r="BK362" s="38"/>
      <c r="BL362" s="38"/>
      <c r="BM362" s="38"/>
      <c r="BN362" s="38"/>
      <c r="BO362" s="38"/>
      <c r="BP362" s="38"/>
      <c r="BQ362" s="38"/>
      <c r="BR362" s="38"/>
      <c r="BS362" s="38"/>
      <c r="BT362" s="38"/>
      <c r="BU362" s="38"/>
      <c r="BV362" s="38"/>
      <c r="BW362" s="38"/>
      <c r="BX362" s="38"/>
      <c r="BY362" s="38"/>
      <c r="BZ362" s="38"/>
      <c r="CA362" s="38"/>
      <c r="CB362" s="38"/>
      <c r="CC362" s="38"/>
      <c r="CD362" s="38"/>
      <c r="CE362" s="38"/>
      <c r="CF362" s="38"/>
      <c r="CG362" s="38"/>
      <c r="CH362" s="38"/>
      <c r="CI362" s="38"/>
      <c r="CJ362" s="38"/>
      <c r="CK362" s="38"/>
      <c r="CL362" s="38"/>
      <c r="CM362" s="38"/>
      <c r="CN362" s="38"/>
      <c r="CO362" s="38"/>
    </row>
    <row r="363" spans="1:93" x14ac:dyDescent="0.35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  <c r="AK363" s="38"/>
      <c r="AL363" s="38"/>
      <c r="AM363" s="38"/>
      <c r="AN363" s="38"/>
      <c r="AO363" s="38"/>
      <c r="AP363" s="38"/>
      <c r="AQ363" s="38"/>
      <c r="AR363" s="38"/>
      <c r="AS363" s="38"/>
      <c r="AT363" s="38"/>
      <c r="AU363" s="38"/>
      <c r="AV363" s="38"/>
      <c r="AW363" s="38"/>
      <c r="AX363" s="38"/>
      <c r="AY363" s="38"/>
      <c r="AZ363" s="38"/>
      <c r="BA363" s="38"/>
      <c r="BB363" s="38"/>
      <c r="BC363" s="38"/>
      <c r="BD363" s="38"/>
      <c r="BE363" s="38"/>
      <c r="BF363" s="38"/>
      <c r="BG363" s="38"/>
      <c r="BH363" s="38"/>
      <c r="BI363" s="38"/>
      <c r="BJ363" s="38"/>
      <c r="BK363" s="38"/>
      <c r="BL363" s="38"/>
      <c r="BM363" s="38"/>
      <c r="BN363" s="38"/>
      <c r="BO363" s="38"/>
      <c r="BP363" s="38"/>
      <c r="BQ363" s="38"/>
      <c r="BR363" s="38"/>
      <c r="BS363" s="38"/>
      <c r="BT363" s="38"/>
      <c r="BU363" s="38"/>
      <c r="BV363" s="38"/>
      <c r="BW363" s="38"/>
      <c r="BX363" s="38"/>
      <c r="BY363" s="38"/>
      <c r="BZ363" s="38"/>
      <c r="CA363" s="38"/>
      <c r="CB363" s="38"/>
      <c r="CC363" s="38"/>
      <c r="CD363" s="38"/>
      <c r="CE363" s="38"/>
      <c r="CF363" s="38"/>
      <c r="CG363" s="38"/>
      <c r="CH363" s="38"/>
      <c r="CI363" s="38"/>
      <c r="CJ363" s="38"/>
      <c r="CK363" s="38"/>
      <c r="CL363" s="38"/>
      <c r="CM363" s="38"/>
      <c r="CN363" s="38"/>
      <c r="CO363" s="38"/>
    </row>
    <row r="364" spans="1:93" x14ac:dyDescent="0.35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8"/>
      <c r="AL364" s="38"/>
      <c r="AM364" s="38"/>
      <c r="AN364" s="38"/>
      <c r="AO364" s="38"/>
      <c r="AP364" s="38"/>
      <c r="AQ364" s="38"/>
      <c r="AR364" s="38"/>
      <c r="AS364" s="38"/>
      <c r="AT364" s="38"/>
      <c r="AU364" s="38"/>
      <c r="AV364" s="38"/>
      <c r="AW364" s="38"/>
      <c r="AX364" s="38"/>
      <c r="AY364" s="38"/>
      <c r="AZ364" s="38"/>
      <c r="BA364" s="38"/>
      <c r="BB364" s="38"/>
      <c r="BC364" s="38"/>
      <c r="BD364" s="38"/>
      <c r="BE364" s="38"/>
      <c r="BF364" s="38"/>
      <c r="BG364" s="38"/>
      <c r="BH364" s="38"/>
      <c r="BI364" s="38"/>
      <c r="BJ364" s="38"/>
      <c r="BK364" s="38"/>
      <c r="BL364" s="38"/>
      <c r="BM364" s="38"/>
      <c r="BN364" s="38"/>
      <c r="BO364" s="38"/>
      <c r="BP364" s="38"/>
      <c r="BQ364" s="38"/>
      <c r="BR364" s="38"/>
      <c r="BS364" s="38"/>
      <c r="BT364" s="38"/>
      <c r="BU364" s="38"/>
      <c r="BV364" s="38"/>
      <c r="BW364" s="38"/>
      <c r="BX364" s="38"/>
      <c r="BY364" s="38"/>
      <c r="BZ364" s="38"/>
      <c r="CA364" s="38"/>
      <c r="CB364" s="38"/>
      <c r="CC364" s="38"/>
      <c r="CD364" s="38"/>
      <c r="CE364" s="38"/>
      <c r="CF364" s="38"/>
      <c r="CG364" s="38"/>
      <c r="CH364" s="38"/>
      <c r="CI364" s="38"/>
      <c r="CJ364" s="38"/>
      <c r="CK364" s="38"/>
      <c r="CL364" s="38"/>
      <c r="CM364" s="38"/>
      <c r="CN364" s="38"/>
      <c r="CO364" s="38"/>
    </row>
    <row r="365" spans="1:93" x14ac:dyDescent="0.35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  <c r="AJ365" s="38"/>
      <c r="AK365" s="38"/>
      <c r="AL365" s="38"/>
      <c r="AM365" s="38"/>
      <c r="AN365" s="38"/>
      <c r="AO365" s="38"/>
      <c r="AP365" s="38"/>
      <c r="AQ365" s="38"/>
      <c r="AR365" s="38"/>
      <c r="AS365" s="38"/>
      <c r="AT365" s="38"/>
      <c r="AU365" s="38"/>
      <c r="AV365" s="38"/>
      <c r="AW365" s="38"/>
      <c r="AX365" s="38"/>
      <c r="AY365" s="38"/>
      <c r="AZ365" s="38"/>
      <c r="BA365" s="38"/>
      <c r="BB365" s="38"/>
      <c r="BC365" s="38"/>
      <c r="BD365" s="38"/>
      <c r="BE365" s="38"/>
      <c r="BF365" s="38"/>
      <c r="BG365" s="38"/>
      <c r="BH365" s="38"/>
      <c r="BI365" s="38"/>
      <c r="BJ365" s="38"/>
      <c r="BK365" s="38"/>
      <c r="BL365" s="38"/>
      <c r="BM365" s="38"/>
      <c r="BN365" s="38"/>
      <c r="BO365" s="38"/>
      <c r="BP365" s="38"/>
      <c r="BQ365" s="38"/>
      <c r="BR365" s="38"/>
      <c r="BS365" s="38"/>
      <c r="BT365" s="38"/>
      <c r="BU365" s="38"/>
      <c r="BV365" s="38"/>
      <c r="BW365" s="38"/>
      <c r="BX365" s="38"/>
      <c r="BY365" s="38"/>
      <c r="BZ365" s="38"/>
      <c r="CA365" s="38"/>
      <c r="CB365" s="38"/>
      <c r="CC365" s="38"/>
      <c r="CD365" s="38"/>
      <c r="CE365" s="38"/>
      <c r="CF365" s="38"/>
      <c r="CG365" s="38"/>
      <c r="CH365" s="38"/>
      <c r="CI365" s="38"/>
      <c r="CJ365" s="38"/>
      <c r="CK365" s="38"/>
      <c r="CL365" s="38"/>
      <c r="CM365" s="38"/>
      <c r="CN365" s="38"/>
      <c r="CO365" s="38"/>
    </row>
    <row r="366" spans="1:93" x14ac:dyDescent="0.35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  <c r="AK366" s="38"/>
      <c r="AL366" s="38"/>
      <c r="AM366" s="38"/>
      <c r="AN366" s="38"/>
      <c r="AO366" s="38"/>
      <c r="AP366" s="38"/>
      <c r="AQ366" s="38"/>
      <c r="AR366" s="38"/>
      <c r="AS366" s="38"/>
      <c r="AT366" s="38"/>
      <c r="AU366" s="38"/>
      <c r="AV366" s="38"/>
      <c r="AW366" s="38"/>
      <c r="AX366" s="38"/>
      <c r="AY366" s="38"/>
      <c r="AZ366" s="38"/>
      <c r="BA366" s="38"/>
      <c r="BB366" s="38"/>
      <c r="BC366" s="38"/>
      <c r="BD366" s="38"/>
      <c r="BE366" s="38"/>
      <c r="BF366" s="38"/>
      <c r="BG366" s="38"/>
      <c r="BH366" s="38"/>
      <c r="BI366" s="38"/>
      <c r="BJ366" s="38"/>
      <c r="BK366" s="38"/>
      <c r="BL366" s="38"/>
      <c r="BM366" s="38"/>
      <c r="BN366" s="38"/>
      <c r="BO366" s="38"/>
      <c r="BP366" s="38"/>
      <c r="BQ366" s="38"/>
      <c r="BR366" s="38"/>
      <c r="BS366" s="38"/>
      <c r="BT366" s="38"/>
      <c r="BU366" s="38"/>
      <c r="BV366" s="38"/>
      <c r="BW366" s="38"/>
      <c r="BX366" s="38"/>
      <c r="BY366" s="38"/>
      <c r="BZ366" s="38"/>
      <c r="CA366" s="38"/>
      <c r="CB366" s="38"/>
      <c r="CC366" s="38"/>
      <c r="CD366" s="38"/>
      <c r="CE366" s="38"/>
      <c r="CF366" s="38"/>
      <c r="CG366" s="38"/>
      <c r="CH366" s="38"/>
      <c r="CI366" s="38"/>
      <c r="CJ366" s="38"/>
      <c r="CK366" s="38"/>
      <c r="CL366" s="38"/>
      <c r="CM366" s="38"/>
      <c r="CN366" s="38"/>
      <c r="CO366" s="38"/>
    </row>
    <row r="367" spans="1:93" x14ac:dyDescent="0.35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  <c r="AJ367" s="38"/>
      <c r="AK367" s="38"/>
      <c r="AL367" s="38"/>
      <c r="AM367" s="38"/>
      <c r="AN367" s="38"/>
      <c r="AO367" s="38"/>
      <c r="AP367" s="38"/>
      <c r="AQ367" s="38"/>
      <c r="AR367" s="38"/>
      <c r="AS367" s="38"/>
      <c r="AT367" s="38"/>
      <c r="AU367" s="38"/>
      <c r="AV367" s="38"/>
      <c r="AW367" s="38"/>
      <c r="AX367" s="38"/>
      <c r="AY367" s="38"/>
      <c r="AZ367" s="38"/>
      <c r="BA367" s="38"/>
      <c r="BB367" s="38"/>
      <c r="BC367" s="38"/>
      <c r="BD367" s="38"/>
      <c r="BE367" s="38"/>
      <c r="BF367" s="38"/>
      <c r="BG367" s="38"/>
      <c r="BH367" s="38"/>
      <c r="BI367" s="38"/>
      <c r="BJ367" s="38"/>
      <c r="BK367" s="38"/>
      <c r="BL367" s="38"/>
      <c r="BM367" s="38"/>
      <c r="BN367" s="38"/>
      <c r="BO367" s="38"/>
      <c r="BP367" s="38"/>
      <c r="BQ367" s="38"/>
      <c r="BR367" s="38"/>
      <c r="BS367" s="38"/>
      <c r="BT367" s="38"/>
      <c r="BU367" s="38"/>
      <c r="BV367" s="38"/>
      <c r="BW367" s="38"/>
      <c r="BX367" s="38"/>
      <c r="BY367" s="38"/>
      <c r="BZ367" s="38"/>
      <c r="CA367" s="38"/>
      <c r="CB367" s="38"/>
      <c r="CC367" s="38"/>
      <c r="CD367" s="38"/>
      <c r="CE367" s="38"/>
      <c r="CF367" s="38"/>
      <c r="CG367" s="38"/>
      <c r="CH367" s="38"/>
      <c r="CI367" s="38"/>
      <c r="CJ367" s="38"/>
      <c r="CK367" s="38"/>
      <c r="CL367" s="38"/>
      <c r="CM367" s="38"/>
      <c r="CN367" s="38"/>
      <c r="CO367" s="38"/>
    </row>
    <row r="368" spans="1:93" x14ac:dyDescent="0.35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  <c r="AJ368" s="38"/>
      <c r="AK368" s="38"/>
      <c r="AL368" s="38"/>
      <c r="AM368" s="38"/>
      <c r="AN368" s="38"/>
      <c r="AO368" s="38"/>
      <c r="AP368" s="38"/>
      <c r="AQ368" s="38"/>
      <c r="AR368" s="38"/>
      <c r="AS368" s="38"/>
      <c r="AT368" s="38"/>
      <c r="AU368" s="38"/>
      <c r="AV368" s="38"/>
      <c r="AW368" s="38"/>
      <c r="AX368" s="38"/>
      <c r="AY368" s="38"/>
      <c r="AZ368" s="38"/>
      <c r="BA368" s="38"/>
      <c r="BB368" s="38"/>
      <c r="BC368" s="38"/>
      <c r="BD368" s="38"/>
      <c r="BE368" s="38"/>
      <c r="BF368" s="38"/>
      <c r="BG368" s="38"/>
      <c r="BH368" s="38"/>
      <c r="BI368" s="38"/>
      <c r="BJ368" s="38"/>
      <c r="BK368" s="38"/>
      <c r="BL368" s="38"/>
      <c r="BM368" s="38"/>
      <c r="BN368" s="38"/>
      <c r="BO368" s="38"/>
      <c r="BP368" s="38"/>
      <c r="BQ368" s="38"/>
      <c r="BR368" s="38"/>
      <c r="BS368" s="38"/>
      <c r="BT368" s="38"/>
      <c r="BU368" s="38"/>
      <c r="BV368" s="38"/>
      <c r="BW368" s="38"/>
      <c r="BX368" s="38"/>
      <c r="BY368" s="38"/>
      <c r="BZ368" s="38"/>
      <c r="CA368" s="38"/>
      <c r="CB368" s="38"/>
      <c r="CC368" s="38"/>
      <c r="CD368" s="38"/>
      <c r="CE368" s="38"/>
      <c r="CF368" s="38"/>
      <c r="CG368" s="38"/>
      <c r="CH368" s="38"/>
      <c r="CI368" s="38"/>
      <c r="CJ368" s="38"/>
      <c r="CK368" s="38"/>
      <c r="CL368" s="38"/>
      <c r="CM368" s="38"/>
      <c r="CN368" s="38"/>
      <c r="CO368" s="38"/>
    </row>
    <row r="369" spans="1:93" x14ac:dyDescent="0.35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  <c r="AJ369" s="38"/>
      <c r="AK369" s="38"/>
      <c r="AL369" s="38"/>
      <c r="AM369" s="38"/>
      <c r="AN369" s="38"/>
      <c r="AO369" s="38"/>
      <c r="AP369" s="38"/>
      <c r="AQ369" s="38"/>
      <c r="AR369" s="38"/>
      <c r="AS369" s="38"/>
      <c r="AT369" s="38"/>
      <c r="AU369" s="38"/>
      <c r="AV369" s="38"/>
      <c r="AW369" s="38"/>
      <c r="AX369" s="38"/>
      <c r="AY369" s="38"/>
      <c r="AZ369" s="38"/>
      <c r="BA369" s="38"/>
      <c r="BB369" s="38"/>
      <c r="BC369" s="38"/>
      <c r="BD369" s="38"/>
      <c r="BE369" s="38"/>
      <c r="BF369" s="38"/>
      <c r="BG369" s="38"/>
      <c r="BH369" s="38"/>
      <c r="BI369" s="38"/>
      <c r="BJ369" s="38"/>
      <c r="BK369" s="38"/>
      <c r="BL369" s="38"/>
      <c r="BM369" s="38"/>
      <c r="BN369" s="38"/>
      <c r="BO369" s="38"/>
      <c r="BP369" s="38"/>
      <c r="BQ369" s="38"/>
      <c r="BR369" s="38"/>
      <c r="BS369" s="38"/>
      <c r="BT369" s="38"/>
      <c r="BU369" s="38"/>
      <c r="BV369" s="38"/>
      <c r="BW369" s="38"/>
      <c r="BX369" s="38"/>
      <c r="BY369" s="38"/>
      <c r="BZ369" s="38"/>
      <c r="CA369" s="38"/>
      <c r="CB369" s="38"/>
      <c r="CC369" s="38"/>
      <c r="CD369" s="38"/>
      <c r="CE369" s="38"/>
      <c r="CF369" s="38"/>
      <c r="CG369" s="38"/>
      <c r="CH369" s="38"/>
      <c r="CI369" s="38"/>
      <c r="CJ369" s="38"/>
      <c r="CK369" s="38"/>
      <c r="CL369" s="38"/>
      <c r="CM369" s="38"/>
      <c r="CN369" s="38"/>
      <c r="CO369" s="38"/>
    </row>
    <row r="370" spans="1:93" x14ac:dyDescent="0.35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  <c r="AJ370" s="38"/>
      <c r="AK370" s="38"/>
      <c r="AL370" s="38"/>
      <c r="AM370" s="38"/>
      <c r="AN370" s="38"/>
      <c r="AO370" s="38"/>
      <c r="AP370" s="38"/>
      <c r="AQ370" s="38"/>
      <c r="AR370" s="38"/>
      <c r="AS370" s="38"/>
      <c r="AT370" s="38"/>
      <c r="AU370" s="38"/>
      <c r="AV370" s="38"/>
      <c r="AW370" s="38"/>
      <c r="AX370" s="38"/>
      <c r="AY370" s="38"/>
      <c r="AZ370" s="38"/>
      <c r="BA370" s="38"/>
      <c r="BB370" s="38"/>
      <c r="BC370" s="38"/>
      <c r="BD370" s="38"/>
      <c r="BE370" s="38"/>
      <c r="BF370" s="38"/>
      <c r="BG370" s="38"/>
      <c r="BH370" s="38"/>
      <c r="BI370" s="38"/>
      <c r="BJ370" s="38"/>
      <c r="BK370" s="38"/>
      <c r="BL370" s="38"/>
      <c r="BM370" s="38"/>
      <c r="BN370" s="38"/>
      <c r="BO370" s="38"/>
      <c r="BP370" s="38"/>
      <c r="BQ370" s="38"/>
      <c r="BR370" s="38"/>
      <c r="BS370" s="38"/>
      <c r="BT370" s="38"/>
      <c r="BU370" s="38"/>
      <c r="BV370" s="38"/>
      <c r="BW370" s="38"/>
      <c r="BX370" s="38"/>
      <c r="BY370" s="38"/>
      <c r="BZ370" s="38"/>
      <c r="CA370" s="38"/>
      <c r="CB370" s="38"/>
      <c r="CC370" s="38"/>
      <c r="CD370" s="38"/>
      <c r="CE370" s="38"/>
      <c r="CF370" s="38"/>
      <c r="CG370" s="38"/>
      <c r="CH370" s="38"/>
      <c r="CI370" s="38"/>
      <c r="CJ370" s="38"/>
      <c r="CK370" s="38"/>
      <c r="CL370" s="38"/>
      <c r="CM370" s="38"/>
      <c r="CN370" s="38"/>
      <c r="CO370" s="38"/>
    </row>
    <row r="371" spans="1:93" x14ac:dyDescent="0.35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  <c r="AJ371" s="38"/>
      <c r="AK371" s="38"/>
      <c r="AL371" s="38"/>
      <c r="AM371" s="38"/>
      <c r="AN371" s="38"/>
      <c r="AO371" s="38"/>
      <c r="AP371" s="38"/>
      <c r="AQ371" s="38"/>
      <c r="AR371" s="38"/>
      <c r="AS371" s="38"/>
      <c r="AT371" s="38"/>
      <c r="AU371" s="38"/>
      <c r="AV371" s="38"/>
      <c r="AW371" s="38"/>
      <c r="AX371" s="38"/>
      <c r="AY371" s="38"/>
      <c r="AZ371" s="38"/>
      <c r="BA371" s="38"/>
      <c r="BB371" s="38"/>
      <c r="BC371" s="38"/>
      <c r="BD371" s="38"/>
      <c r="BE371" s="38"/>
      <c r="BF371" s="38"/>
      <c r="BG371" s="38"/>
      <c r="BH371" s="38"/>
      <c r="BI371" s="38"/>
      <c r="BJ371" s="38"/>
      <c r="BK371" s="38"/>
      <c r="BL371" s="38"/>
      <c r="BM371" s="38"/>
      <c r="BN371" s="38"/>
      <c r="BO371" s="38"/>
      <c r="BP371" s="38"/>
      <c r="BQ371" s="38"/>
      <c r="BR371" s="38"/>
      <c r="BS371" s="38"/>
      <c r="BT371" s="38"/>
      <c r="BU371" s="38"/>
      <c r="BV371" s="38"/>
      <c r="BW371" s="38"/>
      <c r="BX371" s="38"/>
      <c r="BY371" s="38"/>
      <c r="BZ371" s="38"/>
      <c r="CA371" s="38"/>
      <c r="CB371" s="38"/>
      <c r="CC371" s="38"/>
      <c r="CD371" s="38"/>
      <c r="CE371" s="38"/>
      <c r="CF371" s="38"/>
      <c r="CG371" s="38"/>
      <c r="CH371" s="38"/>
      <c r="CI371" s="38"/>
      <c r="CJ371" s="38"/>
      <c r="CK371" s="38"/>
      <c r="CL371" s="38"/>
      <c r="CM371" s="38"/>
      <c r="CN371" s="38"/>
      <c r="CO371" s="38"/>
    </row>
    <row r="372" spans="1:93" x14ac:dyDescent="0.35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  <c r="AJ372" s="38"/>
      <c r="AK372" s="38"/>
      <c r="AL372" s="38"/>
      <c r="AM372" s="38"/>
      <c r="AN372" s="38"/>
      <c r="AO372" s="38"/>
      <c r="AP372" s="38"/>
      <c r="AQ372" s="38"/>
      <c r="AR372" s="38"/>
      <c r="AS372" s="38"/>
      <c r="AT372" s="38"/>
      <c r="AU372" s="38"/>
      <c r="AV372" s="38"/>
      <c r="AW372" s="38"/>
      <c r="AX372" s="38"/>
      <c r="AY372" s="38"/>
      <c r="AZ372" s="38"/>
      <c r="BA372" s="38"/>
      <c r="BB372" s="38"/>
      <c r="BC372" s="38"/>
      <c r="BD372" s="38"/>
      <c r="BE372" s="38"/>
      <c r="BF372" s="38"/>
      <c r="BG372" s="38"/>
      <c r="BH372" s="38"/>
      <c r="BI372" s="38"/>
      <c r="BJ372" s="38"/>
      <c r="BK372" s="38"/>
      <c r="BL372" s="38"/>
      <c r="BM372" s="38"/>
      <c r="BN372" s="38"/>
      <c r="BO372" s="38"/>
      <c r="BP372" s="38"/>
      <c r="BQ372" s="38"/>
      <c r="BR372" s="38"/>
      <c r="BS372" s="38"/>
      <c r="BT372" s="38"/>
      <c r="BU372" s="38"/>
      <c r="BV372" s="38"/>
      <c r="BW372" s="38"/>
      <c r="BX372" s="38"/>
      <c r="BY372" s="38"/>
      <c r="BZ372" s="38"/>
      <c r="CA372" s="38"/>
      <c r="CB372" s="38"/>
      <c r="CC372" s="38"/>
      <c r="CD372" s="38"/>
      <c r="CE372" s="38"/>
      <c r="CF372" s="38"/>
      <c r="CG372" s="38"/>
      <c r="CH372" s="38"/>
      <c r="CI372" s="38"/>
      <c r="CJ372" s="38"/>
      <c r="CK372" s="38"/>
      <c r="CL372" s="38"/>
      <c r="CM372" s="38"/>
      <c r="CN372" s="38"/>
      <c r="CO372" s="38"/>
    </row>
    <row r="373" spans="1:93" x14ac:dyDescent="0.35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  <c r="AJ373" s="38"/>
      <c r="AK373" s="38"/>
      <c r="AL373" s="38"/>
      <c r="AM373" s="38"/>
      <c r="AN373" s="38"/>
      <c r="AO373" s="38"/>
      <c r="AP373" s="38"/>
      <c r="AQ373" s="38"/>
      <c r="AR373" s="38"/>
      <c r="AS373" s="38"/>
      <c r="AT373" s="38"/>
      <c r="AU373" s="38"/>
      <c r="AV373" s="38"/>
      <c r="AW373" s="38"/>
      <c r="AX373" s="38"/>
      <c r="AY373" s="38"/>
      <c r="AZ373" s="38"/>
      <c r="BA373" s="38"/>
      <c r="BB373" s="38"/>
      <c r="BC373" s="38"/>
      <c r="BD373" s="38"/>
      <c r="BE373" s="38"/>
      <c r="BF373" s="38"/>
      <c r="BG373" s="38"/>
      <c r="BH373" s="38"/>
      <c r="BI373" s="38"/>
      <c r="BJ373" s="38"/>
      <c r="BK373" s="38"/>
      <c r="BL373" s="38"/>
      <c r="BM373" s="38"/>
      <c r="BN373" s="38"/>
      <c r="BO373" s="38"/>
      <c r="BP373" s="38"/>
      <c r="BQ373" s="38"/>
      <c r="BR373" s="38"/>
      <c r="BS373" s="38"/>
      <c r="BT373" s="38"/>
      <c r="BU373" s="38"/>
      <c r="BV373" s="38"/>
      <c r="BW373" s="38"/>
      <c r="BX373" s="38"/>
      <c r="BY373" s="38"/>
      <c r="BZ373" s="38"/>
      <c r="CA373" s="38"/>
      <c r="CB373" s="38"/>
      <c r="CC373" s="38"/>
      <c r="CD373" s="38"/>
      <c r="CE373" s="38"/>
      <c r="CF373" s="38"/>
      <c r="CG373" s="38"/>
      <c r="CH373" s="38"/>
      <c r="CI373" s="38"/>
      <c r="CJ373" s="38"/>
      <c r="CK373" s="38"/>
      <c r="CL373" s="38"/>
      <c r="CM373" s="38"/>
      <c r="CN373" s="38"/>
      <c r="CO373" s="38"/>
    </row>
    <row r="374" spans="1:93" x14ac:dyDescent="0.35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  <c r="AJ374" s="38"/>
      <c r="AK374" s="38"/>
      <c r="AL374" s="38"/>
      <c r="AM374" s="38"/>
      <c r="AN374" s="38"/>
      <c r="AO374" s="38"/>
      <c r="AP374" s="38"/>
      <c r="AQ374" s="38"/>
      <c r="AR374" s="38"/>
      <c r="AS374" s="38"/>
      <c r="AT374" s="38"/>
      <c r="AU374" s="38"/>
      <c r="AV374" s="38"/>
      <c r="AW374" s="38"/>
      <c r="AX374" s="38"/>
      <c r="AY374" s="38"/>
      <c r="AZ374" s="38"/>
      <c r="BA374" s="38"/>
      <c r="BB374" s="38"/>
      <c r="BC374" s="38"/>
      <c r="BD374" s="38"/>
      <c r="BE374" s="38"/>
      <c r="BF374" s="38"/>
      <c r="BG374" s="38"/>
      <c r="BH374" s="38"/>
      <c r="BI374" s="38"/>
      <c r="BJ374" s="38"/>
      <c r="BK374" s="38"/>
      <c r="BL374" s="38"/>
      <c r="BM374" s="38"/>
      <c r="BN374" s="38"/>
      <c r="BO374" s="38"/>
      <c r="BP374" s="38"/>
      <c r="BQ374" s="38"/>
      <c r="BR374" s="38"/>
      <c r="BS374" s="38"/>
      <c r="BT374" s="38"/>
      <c r="BU374" s="38"/>
      <c r="BV374" s="38"/>
      <c r="BW374" s="38"/>
      <c r="BX374" s="38"/>
      <c r="BY374" s="38"/>
      <c r="BZ374" s="38"/>
      <c r="CA374" s="38"/>
      <c r="CB374" s="38"/>
      <c r="CC374" s="38"/>
      <c r="CD374" s="38"/>
      <c r="CE374" s="38"/>
      <c r="CF374" s="38"/>
      <c r="CG374" s="38"/>
      <c r="CH374" s="38"/>
      <c r="CI374" s="38"/>
      <c r="CJ374" s="38"/>
      <c r="CK374" s="38"/>
      <c r="CL374" s="38"/>
      <c r="CM374" s="38"/>
      <c r="CN374" s="38"/>
      <c r="CO374" s="38"/>
    </row>
    <row r="375" spans="1:93" x14ac:dyDescent="0.35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8"/>
      <c r="AJ375" s="38"/>
      <c r="AK375" s="38"/>
      <c r="AL375" s="38"/>
      <c r="AM375" s="38"/>
      <c r="AN375" s="38"/>
      <c r="AO375" s="38"/>
      <c r="AP375" s="38"/>
      <c r="AQ375" s="38"/>
      <c r="AR375" s="38"/>
      <c r="AS375" s="38"/>
      <c r="AT375" s="38"/>
      <c r="AU375" s="38"/>
      <c r="AV375" s="38"/>
      <c r="AW375" s="38"/>
      <c r="AX375" s="38"/>
      <c r="AY375" s="38"/>
      <c r="AZ375" s="38"/>
      <c r="BA375" s="38"/>
      <c r="BB375" s="38"/>
      <c r="BC375" s="38"/>
      <c r="BD375" s="38"/>
      <c r="BE375" s="38"/>
      <c r="BF375" s="38"/>
      <c r="BG375" s="38"/>
      <c r="BH375" s="38"/>
      <c r="BI375" s="38"/>
      <c r="BJ375" s="38"/>
      <c r="BK375" s="38"/>
      <c r="BL375" s="38"/>
      <c r="BM375" s="38"/>
      <c r="BN375" s="38"/>
      <c r="BO375" s="38"/>
      <c r="BP375" s="38"/>
      <c r="BQ375" s="38"/>
      <c r="BR375" s="38"/>
      <c r="BS375" s="38"/>
      <c r="BT375" s="38"/>
      <c r="BU375" s="38"/>
      <c r="BV375" s="38"/>
      <c r="BW375" s="38"/>
      <c r="BX375" s="38"/>
      <c r="BY375" s="38"/>
      <c r="BZ375" s="38"/>
      <c r="CA375" s="38"/>
      <c r="CB375" s="38"/>
      <c r="CC375" s="38"/>
      <c r="CD375" s="38"/>
      <c r="CE375" s="38"/>
      <c r="CF375" s="38"/>
      <c r="CG375" s="38"/>
      <c r="CH375" s="38"/>
      <c r="CI375" s="38"/>
      <c r="CJ375" s="38"/>
      <c r="CK375" s="38"/>
      <c r="CL375" s="38"/>
      <c r="CM375" s="38"/>
      <c r="CN375" s="38"/>
      <c r="CO375" s="38"/>
    </row>
    <row r="376" spans="1:93" x14ac:dyDescent="0.35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  <c r="AJ376" s="38"/>
      <c r="AK376" s="38"/>
      <c r="AL376" s="38"/>
      <c r="AM376" s="38"/>
      <c r="AN376" s="38"/>
      <c r="AO376" s="38"/>
      <c r="AP376" s="38"/>
      <c r="AQ376" s="38"/>
      <c r="AR376" s="38"/>
      <c r="AS376" s="38"/>
      <c r="AT376" s="38"/>
      <c r="AU376" s="38"/>
      <c r="AV376" s="38"/>
      <c r="AW376" s="38"/>
      <c r="AX376" s="38"/>
      <c r="AY376" s="38"/>
      <c r="AZ376" s="38"/>
      <c r="BA376" s="38"/>
      <c r="BB376" s="38"/>
      <c r="BC376" s="38"/>
      <c r="BD376" s="38"/>
      <c r="BE376" s="38"/>
      <c r="BF376" s="38"/>
      <c r="BG376" s="38"/>
      <c r="BH376" s="38"/>
      <c r="BI376" s="38"/>
      <c r="BJ376" s="38"/>
      <c r="BK376" s="38"/>
      <c r="BL376" s="38"/>
      <c r="BM376" s="38"/>
      <c r="BN376" s="38"/>
      <c r="BO376" s="38"/>
      <c r="BP376" s="38"/>
      <c r="BQ376" s="38"/>
      <c r="BR376" s="38"/>
      <c r="BS376" s="38"/>
      <c r="BT376" s="38"/>
      <c r="BU376" s="38"/>
      <c r="BV376" s="38"/>
      <c r="BW376" s="38"/>
      <c r="BX376" s="38"/>
      <c r="BY376" s="38"/>
      <c r="BZ376" s="38"/>
      <c r="CA376" s="38"/>
      <c r="CB376" s="38"/>
      <c r="CC376" s="38"/>
      <c r="CD376" s="38"/>
      <c r="CE376" s="38"/>
      <c r="CF376" s="38"/>
      <c r="CG376" s="38"/>
      <c r="CH376" s="38"/>
      <c r="CI376" s="38"/>
      <c r="CJ376" s="38"/>
      <c r="CK376" s="38"/>
      <c r="CL376" s="38"/>
      <c r="CM376" s="38"/>
      <c r="CN376" s="38"/>
      <c r="CO376" s="38"/>
    </row>
    <row r="377" spans="1:93" x14ac:dyDescent="0.35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  <c r="AJ377" s="38"/>
      <c r="AK377" s="38"/>
      <c r="AL377" s="38"/>
      <c r="AM377" s="38"/>
      <c r="AN377" s="38"/>
      <c r="AO377" s="38"/>
      <c r="AP377" s="38"/>
      <c r="AQ377" s="38"/>
      <c r="AR377" s="38"/>
      <c r="AS377" s="38"/>
      <c r="AT377" s="38"/>
      <c r="AU377" s="38"/>
      <c r="AV377" s="38"/>
      <c r="AW377" s="38"/>
      <c r="AX377" s="38"/>
      <c r="AY377" s="38"/>
      <c r="AZ377" s="38"/>
      <c r="BA377" s="38"/>
      <c r="BB377" s="38"/>
      <c r="BC377" s="38"/>
      <c r="BD377" s="38"/>
      <c r="BE377" s="38"/>
      <c r="BF377" s="38"/>
      <c r="BG377" s="38"/>
      <c r="BH377" s="38"/>
      <c r="BI377" s="38"/>
      <c r="BJ377" s="38"/>
      <c r="BK377" s="38"/>
      <c r="BL377" s="38"/>
      <c r="BM377" s="38"/>
      <c r="BN377" s="38"/>
      <c r="BO377" s="38"/>
      <c r="BP377" s="38"/>
      <c r="BQ377" s="38"/>
      <c r="BR377" s="38"/>
      <c r="BS377" s="38"/>
      <c r="BT377" s="38"/>
      <c r="BU377" s="38"/>
      <c r="BV377" s="38"/>
      <c r="BW377" s="38"/>
      <c r="BX377" s="38"/>
      <c r="BY377" s="38"/>
      <c r="BZ377" s="38"/>
      <c r="CA377" s="38"/>
      <c r="CB377" s="38"/>
      <c r="CC377" s="38"/>
      <c r="CD377" s="38"/>
      <c r="CE377" s="38"/>
      <c r="CF377" s="38"/>
      <c r="CG377" s="38"/>
      <c r="CH377" s="38"/>
      <c r="CI377" s="38"/>
      <c r="CJ377" s="38"/>
      <c r="CK377" s="38"/>
      <c r="CL377" s="38"/>
      <c r="CM377" s="38"/>
      <c r="CN377" s="38"/>
      <c r="CO377" s="38"/>
    </row>
    <row r="378" spans="1:93" x14ac:dyDescent="0.35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  <c r="AM378" s="38"/>
      <c r="AN378" s="38"/>
      <c r="AO378" s="38"/>
      <c r="AP378" s="38"/>
      <c r="AQ378" s="38"/>
      <c r="AR378" s="38"/>
      <c r="AS378" s="38"/>
      <c r="AT378" s="38"/>
      <c r="AU378" s="38"/>
      <c r="AV378" s="38"/>
      <c r="AW378" s="38"/>
      <c r="AX378" s="38"/>
      <c r="AY378" s="38"/>
      <c r="AZ378" s="38"/>
      <c r="BA378" s="38"/>
      <c r="BB378" s="38"/>
      <c r="BC378" s="38"/>
      <c r="BD378" s="38"/>
      <c r="BE378" s="38"/>
      <c r="BF378" s="38"/>
      <c r="BG378" s="38"/>
      <c r="BH378" s="38"/>
      <c r="BI378" s="38"/>
      <c r="BJ378" s="38"/>
      <c r="BK378" s="38"/>
      <c r="BL378" s="38"/>
      <c r="BM378" s="38"/>
      <c r="BN378" s="38"/>
      <c r="BO378" s="38"/>
      <c r="BP378" s="38"/>
      <c r="BQ378" s="38"/>
      <c r="BR378" s="38"/>
      <c r="BS378" s="38"/>
      <c r="BT378" s="38"/>
      <c r="BU378" s="38"/>
      <c r="BV378" s="38"/>
      <c r="BW378" s="38"/>
      <c r="BX378" s="38"/>
      <c r="BY378" s="38"/>
      <c r="BZ378" s="38"/>
      <c r="CA378" s="38"/>
      <c r="CB378" s="38"/>
      <c r="CC378" s="38"/>
      <c r="CD378" s="38"/>
      <c r="CE378" s="38"/>
      <c r="CF378" s="38"/>
      <c r="CG378" s="38"/>
      <c r="CH378" s="38"/>
      <c r="CI378" s="38"/>
      <c r="CJ378" s="38"/>
      <c r="CK378" s="38"/>
      <c r="CL378" s="38"/>
      <c r="CM378" s="38"/>
      <c r="CN378" s="38"/>
      <c r="CO378" s="38"/>
    </row>
    <row r="379" spans="1:93" x14ac:dyDescent="0.35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  <c r="AK379" s="38"/>
      <c r="AL379" s="38"/>
      <c r="AM379" s="38"/>
      <c r="AN379" s="38"/>
      <c r="AO379" s="38"/>
      <c r="AP379" s="38"/>
      <c r="AQ379" s="38"/>
      <c r="AR379" s="38"/>
      <c r="AS379" s="38"/>
      <c r="AT379" s="38"/>
      <c r="AU379" s="38"/>
      <c r="AV379" s="38"/>
      <c r="AW379" s="38"/>
      <c r="AX379" s="38"/>
      <c r="AY379" s="38"/>
      <c r="AZ379" s="38"/>
      <c r="BA379" s="38"/>
      <c r="BB379" s="38"/>
      <c r="BC379" s="38"/>
      <c r="BD379" s="38"/>
      <c r="BE379" s="38"/>
      <c r="BF379" s="38"/>
      <c r="BG379" s="38"/>
      <c r="BH379" s="38"/>
      <c r="BI379" s="38"/>
      <c r="BJ379" s="38"/>
      <c r="BK379" s="38"/>
      <c r="BL379" s="38"/>
      <c r="BM379" s="38"/>
      <c r="BN379" s="38"/>
      <c r="BO379" s="38"/>
      <c r="BP379" s="38"/>
      <c r="BQ379" s="38"/>
      <c r="BR379" s="38"/>
      <c r="BS379" s="38"/>
      <c r="BT379" s="38"/>
      <c r="BU379" s="38"/>
      <c r="BV379" s="38"/>
      <c r="BW379" s="38"/>
      <c r="BX379" s="38"/>
      <c r="BY379" s="38"/>
      <c r="BZ379" s="38"/>
      <c r="CA379" s="38"/>
      <c r="CB379" s="38"/>
      <c r="CC379" s="38"/>
      <c r="CD379" s="38"/>
      <c r="CE379" s="38"/>
      <c r="CF379" s="38"/>
      <c r="CG379" s="38"/>
      <c r="CH379" s="38"/>
      <c r="CI379" s="38"/>
      <c r="CJ379" s="38"/>
      <c r="CK379" s="38"/>
      <c r="CL379" s="38"/>
      <c r="CM379" s="38"/>
      <c r="CN379" s="38"/>
      <c r="CO379" s="38"/>
    </row>
    <row r="380" spans="1:93" x14ac:dyDescent="0.35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  <c r="AJ380" s="38"/>
      <c r="AK380" s="38"/>
      <c r="AL380" s="38"/>
      <c r="AM380" s="38"/>
      <c r="AN380" s="38"/>
      <c r="AO380" s="38"/>
      <c r="AP380" s="38"/>
      <c r="AQ380" s="38"/>
      <c r="AR380" s="38"/>
      <c r="AS380" s="38"/>
      <c r="AT380" s="38"/>
      <c r="AU380" s="38"/>
      <c r="AV380" s="38"/>
      <c r="AW380" s="38"/>
      <c r="AX380" s="38"/>
      <c r="AY380" s="38"/>
      <c r="AZ380" s="38"/>
      <c r="BA380" s="38"/>
      <c r="BB380" s="38"/>
      <c r="BC380" s="38"/>
      <c r="BD380" s="38"/>
      <c r="BE380" s="38"/>
      <c r="BF380" s="38"/>
      <c r="BG380" s="38"/>
      <c r="BH380" s="38"/>
      <c r="BI380" s="38"/>
      <c r="BJ380" s="38"/>
      <c r="BK380" s="38"/>
      <c r="BL380" s="38"/>
      <c r="BM380" s="38"/>
      <c r="BN380" s="38"/>
      <c r="BO380" s="38"/>
      <c r="BP380" s="38"/>
      <c r="BQ380" s="38"/>
      <c r="BR380" s="38"/>
      <c r="BS380" s="38"/>
      <c r="BT380" s="38"/>
      <c r="BU380" s="38"/>
      <c r="BV380" s="38"/>
      <c r="BW380" s="38"/>
      <c r="BX380" s="38"/>
      <c r="BY380" s="38"/>
      <c r="BZ380" s="38"/>
      <c r="CA380" s="38"/>
      <c r="CB380" s="38"/>
      <c r="CC380" s="38"/>
      <c r="CD380" s="38"/>
      <c r="CE380" s="38"/>
      <c r="CF380" s="38"/>
      <c r="CG380" s="38"/>
      <c r="CH380" s="38"/>
      <c r="CI380" s="38"/>
      <c r="CJ380" s="38"/>
      <c r="CK380" s="38"/>
      <c r="CL380" s="38"/>
      <c r="CM380" s="38"/>
      <c r="CN380" s="38"/>
      <c r="CO380" s="38"/>
    </row>
    <row r="381" spans="1:93" x14ac:dyDescent="0.35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  <c r="AJ381" s="38"/>
      <c r="AK381" s="38"/>
      <c r="AL381" s="38"/>
      <c r="AM381" s="38"/>
      <c r="AN381" s="38"/>
      <c r="AO381" s="38"/>
      <c r="AP381" s="38"/>
      <c r="AQ381" s="38"/>
      <c r="AR381" s="38"/>
      <c r="AS381" s="38"/>
      <c r="AT381" s="38"/>
      <c r="AU381" s="38"/>
      <c r="AV381" s="38"/>
      <c r="AW381" s="38"/>
      <c r="AX381" s="38"/>
      <c r="AY381" s="38"/>
      <c r="AZ381" s="38"/>
      <c r="BA381" s="38"/>
      <c r="BB381" s="38"/>
      <c r="BC381" s="38"/>
      <c r="BD381" s="38"/>
      <c r="BE381" s="38"/>
      <c r="BF381" s="38"/>
      <c r="BG381" s="38"/>
      <c r="BH381" s="38"/>
      <c r="BI381" s="38"/>
      <c r="BJ381" s="38"/>
      <c r="BK381" s="38"/>
      <c r="BL381" s="38"/>
      <c r="BM381" s="38"/>
      <c r="BN381" s="38"/>
      <c r="BO381" s="38"/>
      <c r="BP381" s="38"/>
      <c r="BQ381" s="38"/>
      <c r="BR381" s="38"/>
      <c r="BS381" s="38"/>
      <c r="BT381" s="38"/>
      <c r="BU381" s="38"/>
      <c r="BV381" s="38"/>
      <c r="BW381" s="38"/>
      <c r="BX381" s="38"/>
      <c r="BY381" s="38"/>
      <c r="BZ381" s="38"/>
      <c r="CA381" s="38"/>
      <c r="CB381" s="38"/>
      <c r="CC381" s="38"/>
      <c r="CD381" s="38"/>
      <c r="CE381" s="38"/>
      <c r="CF381" s="38"/>
      <c r="CG381" s="38"/>
      <c r="CH381" s="38"/>
      <c r="CI381" s="38"/>
      <c r="CJ381" s="38"/>
      <c r="CK381" s="38"/>
      <c r="CL381" s="38"/>
      <c r="CM381" s="38"/>
      <c r="CN381" s="38"/>
      <c r="CO381" s="38"/>
    </row>
    <row r="382" spans="1:93" x14ac:dyDescent="0.35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  <c r="AJ382" s="38"/>
      <c r="AK382" s="38"/>
      <c r="AL382" s="38"/>
      <c r="AM382" s="38"/>
      <c r="AN382" s="38"/>
      <c r="AO382" s="38"/>
      <c r="AP382" s="38"/>
      <c r="AQ382" s="38"/>
      <c r="AR382" s="38"/>
      <c r="AS382" s="38"/>
      <c r="AT382" s="38"/>
      <c r="AU382" s="38"/>
      <c r="AV382" s="38"/>
      <c r="AW382" s="38"/>
      <c r="AX382" s="38"/>
      <c r="AY382" s="38"/>
      <c r="AZ382" s="38"/>
      <c r="BA382" s="38"/>
      <c r="BB382" s="38"/>
      <c r="BC382" s="38"/>
      <c r="BD382" s="38"/>
      <c r="BE382" s="38"/>
      <c r="BF382" s="38"/>
      <c r="BG382" s="38"/>
      <c r="BH382" s="38"/>
      <c r="BI382" s="38"/>
      <c r="BJ382" s="38"/>
      <c r="BK382" s="38"/>
      <c r="BL382" s="38"/>
      <c r="BM382" s="38"/>
      <c r="BN382" s="38"/>
      <c r="BO382" s="38"/>
      <c r="BP382" s="38"/>
      <c r="BQ382" s="38"/>
      <c r="BR382" s="38"/>
      <c r="BS382" s="38"/>
      <c r="BT382" s="38"/>
      <c r="BU382" s="38"/>
      <c r="BV382" s="38"/>
      <c r="BW382" s="38"/>
      <c r="BX382" s="38"/>
      <c r="BY382" s="38"/>
      <c r="BZ382" s="38"/>
      <c r="CA382" s="38"/>
      <c r="CB382" s="38"/>
      <c r="CC382" s="38"/>
      <c r="CD382" s="38"/>
      <c r="CE382" s="38"/>
      <c r="CF382" s="38"/>
      <c r="CG382" s="38"/>
      <c r="CH382" s="38"/>
      <c r="CI382" s="38"/>
      <c r="CJ382" s="38"/>
      <c r="CK382" s="38"/>
      <c r="CL382" s="38"/>
      <c r="CM382" s="38"/>
      <c r="CN382" s="38"/>
      <c r="CO382" s="38"/>
    </row>
    <row r="383" spans="1:93" x14ac:dyDescent="0.35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  <c r="AJ383" s="38"/>
      <c r="AK383" s="38"/>
      <c r="AL383" s="38"/>
      <c r="AM383" s="38"/>
      <c r="AN383" s="38"/>
      <c r="AO383" s="38"/>
      <c r="AP383" s="38"/>
      <c r="AQ383" s="38"/>
      <c r="AR383" s="38"/>
      <c r="AS383" s="38"/>
      <c r="AT383" s="38"/>
      <c r="AU383" s="38"/>
      <c r="AV383" s="38"/>
      <c r="AW383" s="38"/>
      <c r="AX383" s="38"/>
      <c r="AY383" s="38"/>
      <c r="AZ383" s="38"/>
      <c r="BA383" s="38"/>
      <c r="BB383" s="38"/>
      <c r="BC383" s="38"/>
      <c r="BD383" s="38"/>
      <c r="BE383" s="38"/>
      <c r="BF383" s="38"/>
      <c r="BG383" s="38"/>
      <c r="BH383" s="38"/>
      <c r="BI383" s="38"/>
      <c r="BJ383" s="38"/>
      <c r="BK383" s="38"/>
      <c r="BL383" s="38"/>
      <c r="BM383" s="38"/>
      <c r="BN383" s="38"/>
      <c r="BO383" s="38"/>
      <c r="BP383" s="38"/>
      <c r="BQ383" s="38"/>
      <c r="BR383" s="38"/>
      <c r="BS383" s="38"/>
      <c r="BT383" s="38"/>
      <c r="BU383" s="38"/>
      <c r="BV383" s="38"/>
      <c r="BW383" s="38"/>
      <c r="BX383" s="38"/>
      <c r="BY383" s="38"/>
      <c r="BZ383" s="38"/>
      <c r="CA383" s="38"/>
      <c r="CB383" s="38"/>
      <c r="CC383" s="38"/>
      <c r="CD383" s="38"/>
      <c r="CE383" s="38"/>
      <c r="CF383" s="38"/>
      <c r="CG383" s="38"/>
      <c r="CH383" s="38"/>
      <c r="CI383" s="38"/>
      <c r="CJ383" s="38"/>
      <c r="CK383" s="38"/>
      <c r="CL383" s="38"/>
      <c r="CM383" s="38"/>
      <c r="CN383" s="38"/>
      <c r="CO383" s="38"/>
    </row>
    <row r="384" spans="1:93" x14ac:dyDescent="0.35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38"/>
      <c r="AK384" s="38"/>
      <c r="AL384" s="38"/>
      <c r="AM384" s="38"/>
      <c r="AN384" s="38"/>
      <c r="AO384" s="38"/>
      <c r="AP384" s="38"/>
      <c r="AQ384" s="38"/>
      <c r="AR384" s="38"/>
      <c r="AS384" s="38"/>
      <c r="AT384" s="38"/>
      <c r="AU384" s="38"/>
      <c r="AV384" s="38"/>
      <c r="AW384" s="38"/>
      <c r="AX384" s="38"/>
      <c r="AY384" s="38"/>
      <c r="AZ384" s="38"/>
      <c r="BA384" s="38"/>
      <c r="BB384" s="38"/>
      <c r="BC384" s="38"/>
      <c r="BD384" s="38"/>
      <c r="BE384" s="38"/>
      <c r="BF384" s="38"/>
      <c r="BG384" s="38"/>
      <c r="BH384" s="38"/>
      <c r="BI384" s="38"/>
      <c r="BJ384" s="38"/>
      <c r="BK384" s="38"/>
      <c r="BL384" s="38"/>
      <c r="BM384" s="38"/>
      <c r="BN384" s="38"/>
      <c r="BO384" s="38"/>
      <c r="BP384" s="38"/>
      <c r="BQ384" s="38"/>
      <c r="BR384" s="38"/>
      <c r="BS384" s="38"/>
      <c r="BT384" s="38"/>
      <c r="BU384" s="38"/>
      <c r="BV384" s="38"/>
      <c r="BW384" s="38"/>
      <c r="BX384" s="38"/>
      <c r="BY384" s="38"/>
      <c r="BZ384" s="38"/>
      <c r="CA384" s="38"/>
      <c r="CB384" s="38"/>
      <c r="CC384" s="38"/>
      <c r="CD384" s="38"/>
      <c r="CE384" s="38"/>
      <c r="CF384" s="38"/>
      <c r="CG384" s="38"/>
      <c r="CH384" s="38"/>
      <c r="CI384" s="38"/>
      <c r="CJ384" s="38"/>
      <c r="CK384" s="38"/>
      <c r="CL384" s="38"/>
      <c r="CM384" s="38"/>
      <c r="CN384" s="38"/>
      <c r="CO384" s="38"/>
    </row>
    <row r="385" spans="1:93" x14ac:dyDescent="0.35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  <c r="AJ385" s="38"/>
      <c r="AK385" s="38"/>
      <c r="AL385" s="38"/>
      <c r="AM385" s="38"/>
      <c r="AN385" s="38"/>
      <c r="AO385" s="38"/>
      <c r="AP385" s="38"/>
      <c r="AQ385" s="38"/>
      <c r="AR385" s="38"/>
      <c r="AS385" s="38"/>
      <c r="AT385" s="38"/>
      <c r="AU385" s="38"/>
      <c r="AV385" s="38"/>
      <c r="AW385" s="38"/>
      <c r="AX385" s="38"/>
      <c r="AY385" s="38"/>
      <c r="AZ385" s="38"/>
      <c r="BA385" s="38"/>
      <c r="BB385" s="38"/>
      <c r="BC385" s="38"/>
      <c r="BD385" s="38"/>
      <c r="BE385" s="38"/>
      <c r="BF385" s="38"/>
      <c r="BG385" s="38"/>
      <c r="BH385" s="38"/>
      <c r="BI385" s="38"/>
      <c r="BJ385" s="38"/>
      <c r="BK385" s="38"/>
      <c r="BL385" s="38"/>
      <c r="BM385" s="38"/>
      <c r="BN385" s="38"/>
      <c r="BO385" s="38"/>
      <c r="BP385" s="38"/>
      <c r="BQ385" s="38"/>
      <c r="BR385" s="38"/>
      <c r="BS385" s="38"/>
      <c r="BT385" s="38"/>
      <c r="BU385" s="38"/>
      <c r="BV385" s="38"/>
      <c r="BW385" s="38"/>
      <c r="BX385" s="38"/>
      <c r="BY385" s="38"/>
      <c r="BZ385" s="38"/>
      <c r="CA385" s="38"/>
      <c r="CB385" s="38"/>
      <c r="CC385" s="38"/>
      <c r="CD385" s="38"/>
      <c r="CE385" s="38"/>
      <c r="CF385" s="38"/>
      <c r="CG385" s="38"/>
      <c r="CH385" s="38"/>
      <c r="CI385" s="38"/>
      <c r="CJ385" s="38"/>
      <c r="CK385" s="38"/>
      <c r="CL385" s="38"/>
      <c r="CM385" s="38"/>
      <c r="CN385" s="38"/>
      <c r="CO385" s="38"/>
    </row>
    <row r="386" spans="1:93" x14ac:dyDescent="0.35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  <c r="AJ386" s="38"/>
      <c r="AK386" s="38"/>
      <c r="AL386" s="38"/>
      <c r="AM386" s="38"/>
      <c r="AN386" s="38"/>
      <c r="AO386" s="38"/>
      <c r="AP386" s="38"/>
      <c r="AQ386" s="38"/>
      <c r="AR386" s="38"/>
      <c r="AS386" s="38"/>
      <c r="AT386" s="38"/>
      <c r="AU386" s="38"/>
      <c r="AV386" s="38"/>
      <c r="AW386" s="38"/>
      <c r="AX386" s="38"/>
      <c r="AY386" s="38"/>
      <c r="AZ386" s="38"/>
      <c r="BA386" s="38"/>
      <c r="BB386" s="38"/>
      <c r="BC386" s="38"/>
      <c r="BD386" s="38"/>
      <c r="BE386" s="38"/>
      <c r="BF386" s="38"/>
      <c r="BG386" s="38"/>
      <c r="BH386" s="38"/>
      <c r="BI386" s="38"/>
      <c r="BJ386" s="38"/>
      <c r="BK386" s="38"/>
      <c r="BL386" s="38"/>
      <c r="BM386" s="38"/>
      <c r="BN386" s="38"/>
      <c r="BO386" s="38"/>
      <c r="BP386" s="38"/>
      <c r="BQ386" s="38"/>
      <c r="BR386" s="38"/>
      <c r="BS386" s="38"/>
      <c r="BT386" s="38"/>
      <c r="BU386" s="38"/>
      <c r="BV386" s="38"/>
      <c r="BW386" s="38"/>
      <c r="BX386" s="38"/>
      <c r="BY386" s="38"/>
      <c r="BZ386" s="38"/>
      <c r="CA386" s="38"/>
      <c r="CB386" s="38"/>
      <c r="CC386" s="38"/>
      <c r="CD386" s="38"/>
      <c r="CE386" s="38"/>
      <c r="CF386" s="38"/>
      <c r="CG386" s="38"/>
      <c r="CH386" s="38"/>
      <c r="CI386" s="38"/>
      <c r="CJ386" s="38"/>
      <c r="CK386" s="38"/>
      <c r="CL386" s="38"/>
      <c r="CM386" s="38"/>
      <c r="CN386" s="38"/>
      <c r="CO386" s="38"/>
    </row>
    <row r="387" spans="1:93" x14ac:dyDescent="0.35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  <c r="AJ387" s="38"/>
      <c r="AK387" s="38"/>
      <c r="AL387" s="38"/>
      <c r="AM387" s="38"/>
      <c r="AN387" s="38"/>
      <c r="AO387" s="38"/>
      <c r="AP387" s="38"/>
      <c r="AQ387" s="38"/>
      <c r="AR387" s="38"/>
      <c r="AS387" s="38"/>
      <c r="AT387" s="38"/>
      <c r="AU387" s="38"/>
      <c r="AV387" s="38"/>
      <c r="AW387" s="38"/>
      <c r="AX387" s="38"/>
      <c r="AY387" s="38"/>
      <c r="AZ387" s="38"/>
      <c r="BA387" s="38"/>
      <c r="BB387" s="38"/>
      <c r="BC387" s="38"/>
      <c r="BD387" s="38"/>
      <c r="BE387" s="38"/>
      <c r="BF387" s="38"/>
      <c r="BG387" s="38"/>
      <c r="BH387" s="38"/>
      <c r="BI387" s="38"/>
      <c r="BJ387" s="38"/>
      <c r="BK387" s="38"/>
      <c r="BL387" s="38"/>
      <c r="BM387" s="38"/>
      <c r="BN387" s="38"/>
      <c r="BO387" s="38"/>
      <c r="BP387" s="38"/>
      <c r="BQ387" s="38"/>
      <c r="BR387" s="38"/>
      <c r="BS387" s="38"/>
      <c r="BT387" s="38"/>
      <c r="BU387" s="38"/>
      <c r="BV387" s="38"/>
      <c r="BW387" s="38"/>
      <c r="BX387" s="38"/>
      <c r="BY387" s="38"/>
      <c r="BZ387" s="38"/>
      <c r="CA387" s="38"/>
      <c r="CB387" s="38"/>
      <c r="CC387" s="38"/>
      <c r="CD387" s="38"/>
      <c r="CE387" s="38"/>
      <c r="CF387" s="38"/>
      <c r="CG387" s="38"/>
      <c r="CH387" s="38"/>
      <c r="CI387" s="38"/>
      <c r="CJ387" s="38"/>
      <c r="CK387" s="38"/>
      <c r="CL387" s="38"/>
      <c r="CM387" s="38"/>
      <c r="CN387" s="38"/>
      <c r="CO387" s="38"/>
    </row>
    <row r="388" spans="1:93" x14ac:dyDescent="0.35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38"/>
      <c r="AK388" s="38"/>
      <c r="AL388" s="38"/>
      <c r="AM388" s="38"/>
      <c r="AN388" s="38"/>
      <c r="AO388" s="38"/>
      <c r="AP388" s="38"/>
      <c r="AQ388" s="38"/>
      <c r="AR388" s="38"/>
      <c r="AS388" s="38"/>
      <c r="AT388" s="38"/>
      <c r="AU388" s="38"/>
      <c r="AV388" s="38"/>
      <c r="AW388" s="38"/>
      <c r="AX388" s="38"/>
      <c r="AY388" s="38"/>
      <c r="AZ388" s="38"/>
      <c r="BA388" s="38"/>
      <c r="BB388" s="38"/>
      <c r="BC388" s="38"/>
      <c r="BD388" s="38"/>
      <c r="BE388" s="38"/>
      <c r="BF388" s="38"/>
      <c r="BG388" s="38"/>
      <c r="BH388" s="38"/>
      <c r="BI388" s="38"/>
      <c r="BJ388" s="38"/>
      <c r="BK388" s="38"/>
      <c r="BL388" s="38"/>
      <c r="BM388" s="38"/>
      <c r="BN388" s="38"/>
      <c r="BO388" s="38"/>
      <c r="BP388" s="38"/>
      <c r="BQ388" s="38"/>
      <c r="BR388" s="38"/>
      <c r="BS388" s="38"/>
      <c r="BT388" s="38"/>
      <c r="BU388" s="38"/>
      <c r="BV388" s="38"/>
      <c r="BW388" s="38"/>
      <c r="BX388" s="38"/>
      <c r="BY388" s="38"/>
      <c r="BZ388" s="38"/>
      <c r="CA388" s="38"/>
      <c r="CB388" s="38"/>
      <c r="CC388" s="38"/>
      <c r="CD388" s="38"/>
      <c r="CE388" s="38"/>
      <c r="CF388" s="38"/>
      <c r="CG388" s="38"/>
      <c r="CH388" s="38"/>
      <c r="CI388" s="38"/>
      <c r="CJ388" s="38"/>
      <c r="CK388" s="38"/>
      <c r="CL388" s="38"/>
      <c r="CM388" s="38"/>
      <c r="CN388" s="38"/>
      <c r="CO388" s="38"/>
    </row>
    <row r="389" spans="1:93" x14ac:dyDescent="0.35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  <c r="AJ389" s="38"/>
      <c r="AK389" s="38"/>
      <c r="AL389" s="38"/>
      <c r="AM389" s="38"/>
      <c r="AN389" s="38"/>
      <c r="AO389" s="38"/>
      <c r="AP389" s="38"/>
      <c r="AQ389" s="38"/>
      <c r="AR389" s="38"/>
      <c r="AS389" s="38"/>
      <c r="AT389" s="38"/>
      <c r="AU389" s="38"/>
      <c r="AV389" s="38"/>
      <c r="AW389" s="38"/>
      <c r="AX389" s="38"/>
      <c r="AY389" s="38"/>
      <c r="AZ389" s="38"/>
      <c r="BA389" s="38"/>
      <c r="BB389" s="38"/>
      <c r="BC389" s="38"/>
      <c r="BD389" s="38"/>
      <c r="BE389" s="38"/>
      <c r="BF389" s="38"/>
      <c r="BG389" s="38"/>
      <c r="BH389" s="38"/>
      <c r="BI389" s="38"/>
      <c r="BJ389" s="38"/>
      <c r="BK389" s="38"/>
      <c r="BL389" s="38"/>
      <c r="BM389" s="38"/>
      <c r="BN389" s="38"/>
      <c r="BO389" s="38"/>
      <c r="BP389" s="38"/>
      <c r="BQ389" s="38"/>
      <c r="BR389" s="38"/>
      <c r="BS389" s="38"/>
      <c r="BT389" s="38"/>
      <c r="BU389" s="38"/>
      <c r="BV389" s="38"/>
      <c r="BW389" s="38"/>
      <c r="BX389" s="38"/>
      <c r="BY389" s="38"/>
      <c r="BZ389" s="38"/>
      <c r="CA389" s="38"/>
      <c r="CB389" s="38"/>
      <c r="CC389" s="38"/>
      <c r="CD389" s="38"/>
      <c r="CE389" s="38"/>
      <c r="CF389" s="38"/>
      <c r="CG389" s="38"/>
      <c r="CH389" s="38"/>
      <c r="CI389" s="38"/>
      <c r="CJ389" s="38"/>
      <c r="CK389" s="38"/>
      <c r="CL389" s="38"/>
      <c r="CM389" s="38"/>
      <c r="CN389" s="38"/>
      <c r="CO389" s="38"/>
    </row>
    <row r="390" spans="1:93" x14ac:dyDescent="0.35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38"/>
      <c r="AK390" s="38"/>
      <c r="AL390" s="38"/>
      <c r="AM390" s="38"/>
      <c r="AN390" s="38"/>
      <c r="AO390" s="38"/>
      <c r="AP390" s="38"/>
      <c r="AQ390" s="38"/>
      <c r="AR390" s="38"/>
      <c r="AS390" s="38"/>
      <c r="AT390" s="38"/>
      <c r="AU390" s="38"/>
      <c r="AV390" s="38"/>
      <c r="AW390" s="38"/>
      <c r="AX390" s="38"/>
      <c r="AY390" s="38"/>
      <c r="AZ390" s="38"/>
      <c r="BA390" s="38"/>
      <c r="BB390" s="38"/>
      <c r="BC390" s="38"/>
      <c r="BD390" s="38"/>
      <c r="BE390" s="38"/>
      <c r="BF390" s="38"/>
      <c r="BG390" s="38"/>
      <c r="BH390" s="38"/>
      <c r="BI390" s="38"/>
      <c r="BJ390" s="38"/>
      <c r="BK390" s="38"/>
      <c r="BL390" s="38"/>
      <c r="BM390" s="38"/>
      <c r="BN390" s="38"/>
      <c r="BO390" s="38"/>
      <c r="BP390" s="38"/>
      <c r="BQ390" s="38"/>
      <c r="BR390" s="38"/>
      <c r="BS390" s="38"/>
      <c r="BT390" s="38"/>
      <c r="BU390" s="38"/>
      <c r="BV390" s="38"/>
      <c r="BW390" s="38"/>
      <c r="BX390" s="38"/>
      <c r="BY390" s="38"/>
      <c r="BZ390" s="38"/>
      <c r="CA390" s="38"/>
      <c r="CB390" s="38"/>
      <c r="CC390" s="38"/>
      <c r="CD390" s="38"/>
      <c r="CE390" s="38"/>
      <c r="CF390" s="38"/>
      <c r="CG390" s="38"/>
      <c r="CH390" s="38"/>
      <c r="CI390" s="38"/>
      <c r="CJ390" s="38"/>
      <c r="CK390" s="38"/>
      <c r="CL390" s="38"/>
      <c r="CM390" s="38"/>
      <c r="CN390" s="38"/>
      <c r="CO390" s="38"/>
    </row>
    <row r="391" spans="1:93" x14ac:dyDescent="0.35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38"/>
      <c r="AK391" s="38"/>
      <c r="AL391" s="38"/>
      <c r="AM391" s="38"/>
      <c r="AN391" s="38"/>
      <c r="AO391" s="38"/>
      <c r="AP391" s="38"/>
      <c r="AQ391" s="38"/>
      <c r="AR391" s="38"/>
      <c r="AS391" s="38"/>
      <c r="AT391" s="38"/>
      <c r="AU391" s="38"/>
      <c r="AV391" s="38"/>
      <c r="AW391" s="38"/>
      <c r="AX391" s="38"/>
      <c r="AY391" s="38"/>
      <c r="AZ391" s="38"/>
      <c r="BA391" s="38"/>
      <c r="BB391" s="38"/>
      <c r="BC391" s="38"/>
      <c r="BD391" s="38"/>
      <c r="BE391" s="38"/>
      <c r="BF391" s="38"/>
      <c r="BG391" s="38"/>
      <c r="BH391" s="38"/>
      <c r="BI391" s="38"/>
      <c r="BJ391" s="38"/>
      <c r="BK391" s="38"/>
      <c r="BL391" s="38"/>
      <c r="BM391" s="38"/>
      <c r="BN391" s="38"/>
      <c r="BO391" s="38"/>
      <c r="BP391" s="38"/>
      <c r="BQ391" s="38"/>
      <c r="BR391" s="38"/>
      <c r="BS391" s="38"/>
      <c r="BT391" s="38"/>
      <c r="BU391" s="38"/>
      <c r="BV391" s="38"/>
      <c r="BW391" s="38"/>
      <c r="BX391" s="38"/>
      <c r="BY391" s="38"/>
      <c r="BZ391" s="38"/>
      <c r="CA391" s="38"/>
      <c r="CB391" s="38"/>
      <c r="CC391" s="38"/>
      <c r="CD391" s="38"/>
      <c r="CE391" s="38"/>
      <c r="CF391" s="38"/>
      <c r="CG391" s="38"/>
      <c r="CH391" s="38"/>
      <c r="CI391" s="38"/>
      <c r="CJ391" s="38"/>
      <c r="CK391" s="38"/>
      <c r="CL391" s="38"/>
      <c r="CM391" s="38"/>
      <c r="CN391" s="38"/>
      <c r="CO391" s="38"/>
    </row>
    <row r="392" spans="1:93" x14ac:dyDescent="0.35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38"/>
      <c r="AK392" s="38"/>
      <c r="AL392" s="38"/>
      <c r="AM392" s="38"/>
      <c r="AN392" s="38"/>
      <c r="AO392" s="38"/>
      <c r="AP392" s="38"/>
      <c r="AQ392" s="38"/>
      <c r="AR392" s="38"/>
      <c r="AS392" s="38"/>
      <c r="AT392" s="38"/>
      <c r="AU392" s="38"/>
      <c r="AV392" s="38"/>
      <c r="AW392" s="38"/>
      <c r="AX392" s="38"/>
      <c r="AY392" s="38"/>
      <c r="AZ392" s="38"/>
      <c r="BA392" s="38"/>
      <c r="BB392" s="38"/>
      <c r="BC392" s="38"/>
      <c r="BD392" s="38"/>
      <c r="BE392" s="38"/>
      <c r="BF392" s="38"/>
      <c r="BG392" s="38"/>
      <c r="BH392" s="38"/>
      <c r="BI392" s="38"/>
      <c r="BJ392" s="38"/>
      <c r="BK392" s="38"/>
      <c r="BL392" s="38"/>
      <c r="BM392" s="38"/>
      <c r="BN392" s="38"/>
      <c r="BO392" s="38"/>
      <c r="BP392" s="38"/>
      <c r="BQ392" s="38"/>
      <c r="BR392" s="38"/>
      <c r="BS392" s="38"/>
      <c r="BT392" s="38"/>
      <c r="BU392" s="38"/>
      <c r="BV392" s="38"/>
      <c r="BW392" s="38"/>
      <c r="BX392" s="38"/>
      <c r="BY392" s="38"/>
      <c r="BZ392" s="38"/>
      <c r="CA392" s="38"/>
      <c r="CB392" s="38"/>
      <c r="CC392" s="38"/>
      <c r="CD392" s="38"/>
      <c r="CE392" s="38"/>
      <c r="CF392" s="38"/>
      <c r="CG392" s="38"/>
      <c r="CH392" s="38"/>
      <c r="CI392" s="38"/>
      <c r="CJ392" s="38"/>
      <c r="CK392" s="38"/>
      <c r="CL392" s="38"/>
      <c r="CM392" s="38"/>
      <c r="CN392" s="38"/>
      <c r="CO392" s="38"/>
    </row>
    <row r="393" spans="1:93" x14ac:dyDescent="0.35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38"/>
      <c r="AK393" s="38"/>
      <c r="AL393" s="38"/>
      <c r="AM393" s="38"/>
      <c r="AN393" s="38"/>
      <c r="AO393" s="38"/>
      <c r="AP393" s="38"/>
      <c r="AQ393" s="38"/>
      <c r="AR393" s="38"/>
      <c r="AS393" s="38"/>
      <c r="AT393" s="38"/>
      <c r="AU393" s="38"/>
      <c r="AV393" s="38"/>
      <c r="AW393" s="38"/>
      <c r="AX393" s="38"/>
      <c r="AY393" s="38"/>
      <c r="AZ393" s="38"/>
      <c r="BA393" s="38"/>
      <c r="BB393" s="38"/>
      <c r="BC393" s="38"/>
      <c r="BD393" s="38"/>
      <c r="BE393" s="38"/>
      <c r="BF393" s="38"/>
      <c r="BG393" s="38"/>
      <c r="BH393" s="38"/>
      <c r="BI393" s="38"/>
      <c r="BJ393" s="38"/>
      <c r="BK393" s="38"/>
      <c r="BL393" s="38"/>
      <c r="BM393" s="38"/>
      <c r="BN393" s="38"/>
      <c r="BO393" s="38"/>
      <c r="BP393" s="38"/>
      <c r="BQ393" s="38"/>
      <c r="BR393" s="38"/>
      <c r="BS393" s="38"/>
      <c r="BT393" s="38"/>
      <c r="BU393" s="38"/>
      <c r="BV393" s="38"/>
      <c r="BW393" s="38"/>
      <c r="BX393" s="38"/>
      <c r="BY393" s="38"/>
      <c r="BZ393" s="38"/>
      <c r="CA393" s="38"/>
      <c r="CB393" s="38"/>
      <c r="CC393" s="38"/>
      <c r="CD393" s="38"/>
      <c r="CE393" s="38"/>
      <c r="CF393" s="38"/>
      <c r="CG393" s="38"/>
      <c r="CH393" s="38"/>
      <c r="CI393" s="38"/>
      <c r="CJ393" s="38"/>
      <c r="CK393" s="38"/>
      <c r="CL393" s="38"/>
      <c r="CM393" s="38"/>
      <c r="CN393" s="38"/>
      <c r="CO393" s="38"/>
    </row>
    <row r="394" spans="1:93" x14ac:dyDescent="0.35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38"/>
      <c r="AK394" s="38"/>
      <c r="AL394" s="38"/>
      <c r="AM394" s="38"/>
      <c r="AN394" s="38"/>
      <c r="AO394" s="38"/>
      <c r="AP394" s="38"/>
      <c r="AQ394" s="38"/>
      <c r="AR394" s="38"/>
      <c r="AS394" s="38"/>
      <c r="AT394" s="38"/>
      <c r="AU394" s="38"/>
      <c r="AV394" s="38"/>
      <c r="AW394" s="38"/>
      <c r="AX394" s="38"/>
      <c r="AY394" s="38"/>
      <c r="AZ394" s="38"/>
      <c r="BA394" s="38"/>
      <c r="BB394" s="38"/>
      <c r="BC394" s="38"/>
      <c r="BD394" s="38"/>
      <c r="BE394" s="38"/>
      <c r="BF394" s="38"/>
      <c r="BG394" s="38"/>
      <c r="BH394" s="38"/>
      <c r="BI394" s="38"/>
      <c r="BJ394" s="38"/>
      <c r="BK394" s="38"/>
      <c r="BL394" s="38"/>
      <c r="BM394" s="38"/>
      <c r="BN394" s="38"/>
      <c r="BO394" s="38"/>
      <c r="BP394" s="38"/>
      <c r="BQ394" s="38"/>
      <c r="BR394" s="38"/>
      <c r="BS394" s="38"/>
      <c r="BT394" s="38"/>
      <c r="BU394" s="38"/>
      <c r="BV394" s="38"/>
      <c r="BW394" s="38"/>
      <c r="BX394" s="38"/>
      <c r="BY394" s="38"/>
      <c r="BZ394" s="38"/>
      <c r="CA394" s="38"/>
      <c r="CB394" s="38"/>
      <c r="CC394" s="38"/>
      <c r="CD394" s="38"/>
      <c r="CE394" s="38"/>
      <c r="CF394" s="38"/>
      <c r="CG394" s="38"/>
      <c r="CH394" s="38"/>
      <c r="CI394" s="38"/>
      <c r="CJ394" s="38"/>
      <c r="CK394" s="38"/>
      <c r="CL394" s="38"/>
      <c r="CM394" s="38"/>
      <c r="CN394" s="38"/>
      <c r="CO394" s="38"/>
    </row>
    <row r="395" spans="1:93" x14ac:dyDescent="0.3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  <c r="AJ395" s="38"/>
      <c r="AK395" s="38"/>
      <c r="AL395" s="38"/>
      <c r="AM395" s="38"/>
      <c r="AN395" s="38"/>
      <c r="AO395" s="38"/>
      <c r="AP395" s="38"/>
      <c r="AQ395" s="38"/>
      <c r="AR395" s="38"/>
      <c r="AS395" s="38"/>
      <c r="AT395" s="38"/>
      <c r="AU395" s="38"/>
      <c r="AV395" s="38"/>
      <c r="AW395" s="38"/>
      <c r="AX395" s="38"/>
      <c r="AY395" s="38"/>
      <c r="AZ395" s="38"/>
      <c r="BA395" s="38"/>
      <c r="BB395" s="38"/>
      <c r="BC395" s="38"/>
      <c r="BD395" s="38"/>
      <c r="BE395" s="38"/>
      <c r="BF395" s="38"/>
      <c r="BG395" s="38"/>
      <c r="BH395" s="38"/>
      <c r="BI395" s="38"/>
      <c r="BJ395" s="38"/>
      <c r="BK395" s="38"/>
      <c r="BL395" s="38"/>
      <c r="BM395" s="38"/>
      <c r="BN395" s="38"/>
      <c r="BO395" s="38"/>
      <c r="BP395" s="38"/>
      <c r="BQ395" s="38"/>
      <c r="BR395" s="38"/>
      <c r="BS395" s="38"/>
      <c r="BT395" s="38"/>
      <c r="BU395" s="38"/>
      <c r="BV395" s="38"/>
      <c r="BW395" s="38"/>
      <c r="BX395" s="38"/>
      <c r="BY395" s="38"/>
      <c r="BZ395" s="38"/>
      <c r="CA395" s="38"/>
      <c r="CB395" s="38"/>
      <c r="CC395" s="38"/>
      <c r="CD395" s="38"/>
      <c r="CE395" s="38"/>
      <c r="CF395" s="38"/>
      <c r="CG395" s="38"/>
      <c r="CH395" s="38"/>
      <c r="CI395" s="38"/>
      <c r="CJ395" s="38"/>
      <c r="CK395" s="38"/>
      <c r="CL395" s="38"/>
      <c r="CM395" s="38"/>
      <c r="CN395" s="38"/>
      <c r="CO395" s="38"/>
    </row>
    <row r="396" spans="1:93" x14ac:dyDescent="0.35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38"/>
      <c r="AK396" s="38"/>
      <c r="AL396" s="38"/>
      <c r="AM396" s="38"/>
      <c r="AN396" s="38"/>
      <c r="AO396" s="38"/>
      <c r="AP396" s="38"/>
      <c r="AQ396" s="38"/>
      <c r="AR396" s="38"/>
      <c r="AS396" s="38"/>
      <c r="AT396" s="38"/>
      <c r="AU396" s="38"/>
      <c r="AV396" s="38"/>
      <c r="AW396" s="38"/>
      <c r="AX396" s="38"/>
      <c r="AY396" s="38"/>
      <c r="AZ396" s="38"/>
      <c r="BA396" s="38"/>
      <c r="BB396" s="38"/>
      <c r="BC396" s="38"/>
      <c r="BD396" s="38"/>
      <c r="BE396" s="38"/>
      <c r="BF396" s="38"/>
      <c r="BG396" s="38"/>
      <c r="BH396" s="38"/>
      <c r="BI396" s="38"/>
      <c r="BJ396" s="38"/>
      <c r="BK396" s="38"/>
      <c r="BL396" s="38"/>
      <c r="BM396" s="38"/>
      <c r="BN396" s="38"/>
      <c r="BO396" s="38"/>
      <c r="BP396" s="38"/>
      <c r="BQ396" s="38"/>
      <c r="BR396" s="38"/>
      <c r="BS396" s="38"/>
      <c r="BT396" s="38"/>
      <c r="BU396" s="38"/>
      <c r="BV396" s="38"/>
      <c r="BW396" s="38"/>
      <c r="BX396" s="38"/>
      <c r="BY396" s="38"/>
      <c r="BZ396" s="38"/>
      <c r="CA396" s="38"/>
      <c r="CB396" s="38"/>
      <c r="CC396" s="38"/>
      <c r="CD396" s="38"/>
      <c r="CE396" s="38"/>
      <c r="CF396" s="38"/>
      <c r="CG396" s="38"/>
      <c r="CH396" s="38"/>
      <c r="CI396" s="38"/>
      <c r="CJ396" s="38"/>
      <c r="CK396" s="38"/>
      <c r="CL396" s="38"/>
      <c r="CM396" s="38"/>
      <c r="CN396" s="38"/>
      <c r="CO396" s="38"/>
    </row>
    <row r="397" spans="1:93" x14ac:dyDescent="0.35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38"/>
      <c r="AK397" s="38"/>
      <c r="AL397" s="38"/>
      <c r="AM397" s="38"/>
      <c r="AN397" s="38"/>
      <c r="AO397" s="38"/>
      <c r="AP397" s="38"/>
      <c r="AQ397" s="38"/>
      <c r="AR397" s="38"/>
      <c r="AS397" s="38"/>
      <c r="AT397" s="38"/>
      <c r="AU397" s="38"/>
      <c r="AV397" s="38"/>
      <c r="AW397" s="38"/>
      <c r="AX397" s="38"/>
      <c r="AY397" s="38"/>
      <c r="AZ397" s="38"/>
      <c r="BA397" s="38"/>
      <c r="BB397" s="38"/>
      <c r="BC397" s="38"/>
      <c r="BD397" s="38"/>
      <c r="BE397" s="38"/>
      <c r="BF397" s="38"/>
      <c r="BG397" s="38"/>
      <c r="BH397" s="38"/>
      <c r="BI397" s="38"/>
      <c r="BJ397" s="38"/>
      <c r="BK397" s="38"/>
      <c r="BL397" s="38"/>
      <c r="BM397" s="38"/>
      <c r="BN397" s="38"/>
      <c r="BO397" s="38"/>
      <c r="BP397" s="38"/>
      <c r="BQ397" s="38"/>
      <c r="BR397" s="38"/>
      <c r="BS397" s="38"/>
      <c r="BT397" s="38"/>
      <c r="BU397" s="38"/>
      <c r="BV397" s="38"/>
      <c r="BW397" s="38"/>
      <c r="BX397" s="38"/>
      <c r="BY397" s="38"/>
      <c r="BZ397" s="38"/>
      <c r="CA397" s="38"/>
      <c r="CB397" s="38"/>
      <c r="CC397" s="38"/>
      <c r="CD397" s="38"/>
      <c r="CE397" s="38"/>
      <c r="CF397" s="38"/>
      <c r="CG397" s="38"/>
      <c r="CH397" s="38"/>
      <c r="CI397" s="38"/>
      <c r="CJ397" s="38"/>
      <c r="CK397" s="38"/>
      <c r="CL397" s="38"/>
      <c r="CM397" s="38"/>
      <c r="CN397" s="38"/>
      <c r="CO397" s="38"/>
    </row>
    <row r="398" spans="1:93" x14ac:dyDescent="0.35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38"/>
      <c r="AK398" s="38"/>
      <c r="AL398" s="38"/>
      <c r="AM398" s="38"/>
      <c r="AN398" s="38"/>
      <c r="AO398" s="38"/>
      <c r="AP398" s="38"/>
      <c r="AQ398" s="38"/>
      <c r="AR398" s="38"/>
      <c r="AS398" s="38"/>
      <c r="AT398" s="38"/>
      <c r="AU398" s="38"/>
      <c r="AV398" s="38"/>
      <c r="AW398" s="38"/>
      <c r="AX398" s="38"/>
      <c r="AY398" s="38"/>
      <c r="AZ398" s="38"/>
      <c r="BA398" s="38"/>
      <c r="BB398" s="38"/>
      <c r="BC398" s="38"/>
      <c r="BD398" s="38"/>
      <c r="BE398" s="38"/>
      <c r="BF398" s="38"/>
      <c r="BG398" s="38"/>
      <c r="BH398" s="38"/>
      <c r="BI398" s="38"/>
      <c r="BJ398" s="38"/>
      <c r="BK398" s="38"/>
      <c r="BL398" s="38"/>
      <c r="BM398" s="38"/>
      <c r="BN398" s="38"/>
      <c r="BO398" s="38"/>
      <c r="BP398" s="38"/>
      <c r="BQ398" s="38"/>
      <c r="BR398" s="38"/>
      <c r="BS398" s="38"/>
      <c r="BT398" s="38"/>
      <c r="BU398" s="38"/>
      <c r="BV398" s="38"/>
      <c r="BW398" s="38"/>
      <c r="BX398" s="38"/>
      <c r="BY398" s="38"/>
      <c r="BZ398" s="38"/>
      <c r="CA398" s="38"/>
      <c r="CB398" s="38"/>
      <c r="CC398" s="38"/>
      <c r="CD398" s="38"/>
      <c r="CE398" s="38"/>
      <c r="CF398" s="38"/>
      <c r="CG398" s="38"/>
      <c r="CH398" s="38"/>
      <c r="CI398" s="38"/>
      <c r="CJ398" s="38"/>
      <c r="CK398" s="38"/>
      <c r="CL398" s="38"/>
      <c r="CM398" s="38"/>
      <c r="CN398" s="38"/>
      <c r="CO398" s="38"/>
    </row>
    <row r="399" spans="1:93" x14ac:dyDescent="0.35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38"/>
      <c r="AK399" s="38"/>
      <c r="AL399" s="38"/>
      <c r="AM399" s="38"/>
      <c r="AN399" s="38"/>
      <c r="AO399" s="38"/>
      <c r="AP399" s="38"/>
      <c r="AQ399" s="38"/>
      <c r="AR399" s="38"/>
      <c r="AS399" s="38"/>
      <c r="AT399" s="38"/>
      <c r="AU399" s="38"/>
      <c r="AV399" s="38"/>
      <c r="AW399" s="38"/>
      <c r="AX399" s="38"/>
      <c r="AY399" s="38"/>
      <c r="AZ399" s="38"/>
      <c r="BA399" s="38"/>
      <c r="BB399" s="38"/>
      <c r="BC399" s="38"/>
      <c r="BD399" s="38"/>
      <c r="BE399" s="38"/>
      <c r="BF399" s="38"/>
      <c r="BG399" s="38"/>
      <c r="BH399" s="38"/>
      <c r="BI399" s="38"/>
      <c r="BJ399" s="38"/>
      <c r="BK399" s="38"/>
      <c r="BL399" s="38"/>
      <c r="BM399" s="38"/>
      <c r="BN399" s="38"/>
      <c r="BO399" s="38"/>
      <c r="BP399" s="38"/>
      <c r="BQ399" s="38"/>
      <c r="BR399" s="38"/>
      <c r="BS399" s="38"/>
      <c r="BT399" s="38"/>
      <c r="BU399" s="38"/>
      <c r="BV399" s="38"/>
      <c r="BW399" s="38"/>
      <c r="BX399" s="38"/>
      <c r="BY399" s="38"/>
      <c r="BZ399" s="38"/>
      <c r="CA399" s="38"/>
      <c r="CB399" s="38"/>
      <c r="CC399" s="38"/>
      <c r="CD399" s="38"/>
      <c r="CE399" s="38"/>
      <c r="CF399" s="38"/>
      <c r="CG399" s="38"/>
      <c r="CH399" s="38"/>
      <c r="CI399" s="38"/>
      <c r="CJ399" s="38"/>
      <c r="CK399" s="38"/>
      <c r="CL399" s="38"/>
      <c r="CM399" s="38"/>
      <c r="CN399" s="38"/>
      <c r="CO399" s="38"/>
    </row>
    <row r="400" spans="1:93" x14ac:dyDescent="0.35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  <c r="AM400" s="38"/>
      <c r="AN400" s="38"/>
      <c r="AO400" s="38"/>
      <c r="AP400" s="38"/>
      <c r="AQ400" s="38"/>
      <c r="AR400" s="38"/>
      <c r="AS400" s="38"/>
      <c r="AT400" s="38"/>
      <c r="AU400" s="38"/>
      <c r="AV400" s="38"/>
      <c r="AW400" s="38"/>
      <c r="AX400" s="38"/>
      <c r="AY400" s="38"/>
      <c r="AZ400" s="38"/>
      <c r="BA400" s="38"/>
      <c r="BB400" s="38"/>
      <c r="BC400" s="38"/>
      <c r="BD400" s="38"/>
      <c r="BE400" s="38"/>
      <c r="BF400" s="38"/>
      <c r="BG400" s="38"/>
      <c r="BH400" s="38"/>
      <c r="BI400" s="38"/>
      <c r="BJ400" s="38"/>
      <c r="BK400" s="38"/>
      <c r="BL400" s="38"/>
      <c r="BM400" s="38"/>
      <c r="BN400" s="38"/>
      <c r="BO400" s="38"/>
      <c r="BP400" s="38"/>
      <c r="BQ400" s="38"/>
      <c r="BR400" s="38"/>
      <c r="BS400" s="38"/>
      <c r="BT400" s="38"/>
      <c r="BU400" s="38"/>
      <c r="BV400" s="38"/>
      <c r="BW400" s="38"/>
      <c r="BX400" s="38"/>
      <c r="BY400" s="38"/>
      <c r="BZ400" s="38"/>
      <c r="CA400" s="38"/>
      <c r="CB400" s="38"/>
      <c r="CC400" s="38"/>
      <c r="CD400" s="38"/>
      <c r="CE400" s="38"/>
      <c r="CF400" s="38"/>
      <c r="CG400" s="38"/>
      <c r="CH400" s="38"/>
      <c r="CI400" s="38"/>
      <c r="CJ400" s="38"/>
      <c r="CK400" s="38"/>
      <c r="CL400" s="38"/>
      <c r="CM400" s="38"/>
      <c r="CN400" s="38"/>
      <c r="CO400" s="38"/>
    </row>
    <row r="401" spans="1:93" x14ac:dyDescent="0.35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38"/>
      <c r="AK401" s="38"/>
      <c r="AL401" s="38"/>
      <c r="AM401" s="38"/>
      <c r="AN401" s="38"/>
      <c r="AO401" s="38"/>
      <c r="AP401" s="38"/>
      <c r="AQ401" s="38"/>
      <c r="AR401" s="38"/>
      <c r="AS401" s="38"/>
      <c r="AT401" s="38"/>
      <c r="AU401" s="38"/>
      <c r="AV401" s="38"/>
      <c r="AW401" s="38"/>
      <c r="AX401" s="38"/>
      <c r="AY401" s="38"/>
      <c r="AZ401" s="38"/>
      <c r="BA401" s="38"/>
      <c r="BB401" s="38"/>
      <c r="BC401" s="38"/>
      <c r="BD401" s="38"/>
      <c r="BE401" s="38"/>
      <c r="BF401" s="38"/>
      <c r="BG401" s="38"/>
      <c r="BH401" s="38"/>
      <c r="BI401" s="38"/>
      <c r="BJ401" s="38"/>
      <c r="BK401" s="38"/>
      <c r="BL401" s="38"/>
      <c r="BM401" s="38"/>
      <c r="BN401" s="38"/>
      <c r="BO401" s="38"/>
      <c r="BP401" s="38"/>
      <c r="BQ401" s="38"/>
      <c r="BR401" s="38"/>
      <c r="BS401" s="38"/>
      <c r="BT401" s="38"/>
      <c r="BU401" s="38"/>
      <c r="BV401" s="38"/>
      <c r="BW401" s="38"/>
      <c r="BX401" s="38"/>
      <c r="BY401" s="38"/>
      <c r="BZ401" s="38"/>
      <c r="CA401" s="38"/>
      <c r="CB401" s="38"/>
      <c r="CC401" s="38"/>
      <c r="CD401" s="38"/>
      <c r="CE401" s="38"/>
      <c r="CF401" s="38"/>
      <c r="CG401" s="38"/>
      <c r="CH401" s="38"/>
      <c r="CI401" s="38"/>
      <c r="CJ401" s="38"/>
      <c r="CK401" s="38"/>
      <c r="CL401" s="38"/>
      <c r="CM401" s="38"/>
      <c r="CN401" s="38"/>
      <c r="CO401" s="38"/>
    </row>
    <row r="402" spans="1:93" x14ac:dyDescent="0.35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  <c r="AK402" s="38"/>
      <c r="AL402" s="38"/>
      <c r="AM402" s="38"/>
      <c r="AN402" s="38"/>
      <c r="AO402" s="38"/>
      <c r="AP402" s="38"/>
      <c r="AQ402" s="38"/>
      <c r="AR402" s="38"/>
      <c r="AS402" s="38"/>
      <c r="AT402" s="38"/>
      <c r="AU402" s="38"/>
      <c r="AV402" s="38"/>
      <c r="AW402" s="38"/>
      <c r="AX402" s="38"/>
      <c r="AY402" s="38"/>
      <c r="AZ402" s="38"/>
      <c r="BA402" s="38"/>
      <c r="BB402" s="38"/>
      <c r="BC402" s="38"/>
      <c r="BD402" s="38"/>
      <c r="BE402" s="38"/>
      <c r="BF402" s="38"/>
      <c r="BG402" s="38"/>
      <c r="BH402" s="38"/>
      <c r="BI402" s="38"/>
      <c r="BJ402" s="38"/>
      <c r="BK402" s="38"/>
      <c r="BL402" s="38"/>
      <c r="BM402" s="38"/>
      <c r="BN402" s="38"/>
      <c r="BO402" s="38"/>
      <c r="BP402" s="38"/>
      <c r="BQ402" s="38"/>
      <c r="BR402" s="38"/>
      <c r="BS402" s="38"/>
      <c r="BT402" s="38"/>
      <c r="BU402" s="38"/>
      <c r="BV402" s="38"/>
      <c r="BW402" s="38"/>
      <c r="BX402" s="38"/>
      <c r="BY402" s="38"/>
      <c r="BZ402" s="38"/>
      <c r="CA402" s="38"/>
      <c r="CB402" s="38"/>
      <c r="CC402" s="38"/>
      <c r="CD402" s="38"/>
      <c r="CE402" s="38"/>
      <c r="CF402" s="38"/>
      <c r="CG402" s="38"/>
      <c r="CH402" s="38"/>
      <c r="CI402" s="38"/>
      <c r="CJ402" s="38"/>
      <c r="CK402" s="38"/>
      <c r="CL402" s="38"/>
      <c r="CM402" s="38"/>
      <c r="CN402" s="38"/>
      <c r="CO402" s="38"/>
    </row>
    <row r="403" spans="1:93" x14ac:dyDescent="0.35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  <c r="AK403" s="38"/>
      <c r="AL403" s="38"/>
      <c r="AM403" s="38"/>
      <c r="AN403" s="38"/>
      <c r="AO403" s="38"/>
      <c r="AP403" s="38"/>
      <c r="AQ403" s="38"/>
      <c r="AR403" s="38"/>
      <c r="AS403" s="38"/>
      <c r="AT403" s="38"/>
      <c r="AU403" s="38"/>
      <c r="AV403" s="38"/>
      <c r="AW403" s="38"/>
      <c r="AX403" s="38"/>
      <c r="AY403" s="38"/>
      <c r="AZ403" s="38"/>
      <c r="BA403" s="38"/>
      <c r="BB403" s="38"/>
      <c r="BC403" s="38"/>
      <c r="BD403" s="38"/>
      <c r="BE403" s="38"/>
      <c r="BF403" s="38"/>
      <c r="BG403" s="38"/>
      <c r="BH403" s="38"/>
      <c r="BI403" s="38"/>
      <c r="BJ403" s="38"/>
      <c r="BK403" s="38"/>
      <c r="BL403" s="38"/>
      <c r="BM403" s="38"/>
      <c r="BN403" s="38"/>
      <c r="BO403" s="38"/>
      <c r="BP403" s="38"/>
      <c r="BQ403" s="38"/>
      <c r="BR403" s="38"/>
      <c r="BS403" s="38"/>
      <c r="BT403" s="38"/>
      <c r="BU403" s="38"/>
      <c r="BV403" s="38"/>
      <c r="BW403" s="38"/>
      <c r="BX403" s="38"/>
      <c r="BY403" s="38"/>
      <c r="BZ403" s="38"/>
      <c r="CA403" s="38"/>
      <c r="CB403" s="38"/>
      <c r="CC403" s="38"/>
      <c r="CD403" s="38"/>
      <c r="CE403" s="38"/>
      <c r="CF403" s="38"/>
      <c r="CG403" s="38"/>
      <c r="CH403" s="38"/>
      <c r="CI403" s="38"/>
      <c r="CJ403" s="38"/>
      <c r="CK403" s="38"/>
      <c r="CL403" s="38"/>
      <c r="CM403" s="38"/>
      <c r="CN403" s="38"/>
      <c r="CO403" s="38"/>
    </row>
    <row r="404" spans="1:93" x14ac:dyDescent="0.35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  <c r="AJ404" s="38"/>
      <c r="AK404" s="38"/>
      <c r="AL404" s="38"/>
      <c r="AM404" s="38"/>
      <c r="AN404" s="38"/>
      <c r="AO404" s="38"/>
      <c r="AP404" s="38"/>
      <c r="AQ404" s="38"/>
      <c r="AR404" s="38"/>
      <c r="AS404" s="38"/>
      <c r="AT404" s="38"/>
      <c r="AU404" s="38"/>
      <c r="AV404" s="38"/>
      <c r="AW404" s="38"/>
      <c r="AX404" s="38"/>
      <c r="AY404" s="38"/>
      <c r="AZ404" s="38"/>
      <c r="BA404" s="38"/>
      <c r="BB404" s="38"/>
      <c r="BC404" s="38"/>
      <c r="BD404" s="38"/>
      <c r="BE404" s="38"/>
      <c r="BF404" s="38"/>
      <c r="BG404" s="38"/>
      <c r="BH404" s="38"/>
      <c r="BI404" s="38"/>
      <c r="BJ404" s="38"/>
      <c r="BK404" s="38"/>
      <c r="BL404" s="38"/>
      <c r="BM404" s="38"/>
      <c r="BN404" s="38"/>
      <c r="BO404" s="38"/>
      <c r="BP404" s="38"/>
      <c r="BQ404" s="38"/>
      <c r="BR404" s="38"/>
      <c r="BS404" s="38"/>
      <c r="BT404" s="38"/>
      <c r="BU404" s="38"/>
      <c r="BV404" s="38"/>
      <c r="BW404" s="38"/>
      <c r="BX404" s="38"/>
      <c r="BY404" s="38"/>
      <c r="BZ404" s="38"/>
      <c r="CA404" s="38"/>
      <c r="CB404" s="38"/>
      <c r="CC404" s="38"/>
      <c r="CD404" s="38"/>
      <c r="CE404" s="38"/>
      <c r="CF404" s="38"/>
      <c r="CG404" s="38"/>
      <c r="CH404" s="38"/>
      <c r="CI404" s="38"/>
      <c r="CJ404" s="38"/>
      <c r="CK404" s="38"/>
      <c r="CL404" s="38"/>
      <c r="CM404" s="38"/>
      <c r="CN404" s="38"/>
      <c r="CO404" s="38"/>
    </row>
    <row r="405" spans="1:93" x14ac:dyDescent="0.3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  <c r="AJ405" s="38"/>
      <c r="AK405" s="38"/>
      <c r="AL405" s="38"/>
      <c r="AM405" s="38"/>
      <c r="AN405" s="38"/>
      <c r="AO405" s="38"/>
      <c r="AP405" s="38"/>
      <c r="AQ405" s="38"/>
      <c r="AR405" s="38"/>
      <c r="AS405" s="38"/>
      <c r="AT405" s="38"/>
      <c r="AU405" s="38"/>
      <c r="AV405" s="38"/>
      <c r="AW405" s="38"/>
      <c r="AX405" s="38"/>
      <c r="AY405" s="38"/>
      <c r="AZ405" s="38"/>
      <c r="BA405" s="38"/>
      <c r="BB405" s="38"/>
      <c r="BC405" s="38"/>
      <c r="BD405" s="38"/>
      <c r="BE405" s="38"/>
      <c r="BF405" s="38"/>
      <c r="BG405" s="38"/>
      <c r="BH405" s="38"/>
      <c r="BI405" s="38"/>
      <c r="BJ405" s="38"/>
      <c r="BK405" s="38"/>
      <c r="BL405" s="38"/>
      <c r="BM405" s="38"/>
      <c r="BN405" s="38"/>
      <c r="BO405" s="38"/>
      <c r="BP405" s="38"/>
      <c r="BQ405" s="38"/>
      <c r="BR405" s="38"/>
      <c r="BS405" s="38"/>
      <c r="BT405" s="38"/>
      <c r="BU405" s="38"/>
      <c r="BV405" s="38"/>
      <c r="BW405" s="38"/>
      <c r="BX405" s="38"/>
      <c r="BY405" s="38"/>
      <c r="BZ405" s="38"/>
      <c r="CA405" s="38"/>
      <c r="CB405" s="38"/>
      <c r="CC405" s="38"/>
      <c r="CD405" s="38"/>
      <c r="CE405" s="38"/>
      <c r="CF405" s="38"/>
      <c r="CG405" s="38"/>
      <c r="CH405" s="38"/>
      <c r="CI405" s="38"/>
      <c r="CJ405" s="38"/>
      <c r="CK405" s="38"/>
      <c r="CL405" s="38"/>
      <c r="CM405" s="38"/>
      <c r="CN405" s="38"/>
      <c r="CO405" s="38"/>
    </row>
    <row r="406" spans="1:93" x14ac:dyDescent="0.35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  <c r="AJ406" s="38"/>
      <c r="AK406" s="38"/>
      <c r="AL406" s="38"/>
      <c r="AM406" s="38"/>
      <c r="AN406" s="38"/>
      <c r="AO406" s="38"/>
      <c r="AP406" s="38"/>
      <c r="AQ406" s="38"/>
      <c r="AR406" s="38"/>
      <c r="AS406" s="38"/>
      <c r="AT406" s="38"/>
      <c r="AU406" s="38"/>
      <c r="AV406" s="38"/>
      <c r="AW406" s="38"/>
      <c r="AX406" s="38"/>
      <c r="AY406" s="38"/>
      <c r="AZ406" s="38"/>
      <c r="BA406" s="38"/>
      <c r="BB406" s="38"/>
      <c r="BC406" s="38"/>
      <c r="BD406" s="38"/>
      <c r="BE406" s="38"/>
      <c r="BF406" s="38"/>
      <c r="BG406" s="38"/>
      <c r="BH406" s="38"/>
      <c r="BI406" s="38"/>
      <c r="BJ406" s="38"/>
      <c r="BK406" s="38"/>
      <c r="BL406" s="38"/>
      <c r="BM406" s="38"/>
      <c r="BN406" s="38"/>
      <c r="BO406" s="38"/>
      <c r="BP406" s="38"/>
      <c r="BQ406" s="38"/>
      <c r="BR406" s="38"/>
      <c r="BS406" s="38"/>
      <c r="BT406" s="38"/>
      <c r="BU406" s="38"/>
      <c r="BV406" s="38"/>
      <c r="BW406" s="38"/>
      <c r="BX406" s="38"/>
      <c r="BY406" s="38"/>
      <c r="BZ406" s="38"/>
      <c r="CA406" s="38"/>
      <c r="CB406" s="38"/>
      <c r="CC406" s="38"/>
      <c r="CD406" s="38"/>
      <c r="CE406" s="38"/>
      <c r="CF406" s="38"/>
      <c r="CG406" s="38"/>
      <c r="CH406" s="38"/>
      <c r="CI406" s="38"/>
      <c r="CJ406" s="38"/>
      <c r="CK406" s="38"/>
      <c r="CL406" s="38"/>
      <c r="CM406" s="38"/>
      <c r="CN406" s="38"/>
      <c r="CO406" s="38"/>
    </row>
    <row r="407" spans="1:93" x14ac:dyDescent="0.35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  <c r="AJ407" s="38"/>
      <c r="AK407" s="38"/>
      <c r="AL407" s="38"/>
      <c r="AM407" s="38"/>
      <c r="AN407" s="38"/>
      <c r="AO407" s="38"/>
      <c r="AP407" s="38"/>
      <c r="AQ407" s="38"/>
      <c r="AR407" s="38"/>
      <c r="AS407" s="38"/>
      <c r="AT407" s="38"/>
      <c r="AU407" s="38"/>
      <c r="AV407" s="38"/>
      <c r="AW407" s="38"/>
      <c r="AX407" s="38"/>
      <c r="AY407" s="38"/>
      <c r="AZ407" s="38"/>
      <c r="BA407" s="38"/>
      <c r="BB407" s="38"/>
      <c r="BC407" s="38"/>
      <c r="BD407" s="38"/>
      <c r="BE407" s="38"/>
      <c r="BF407" s="38"/>
      <c r="BG407" s="38"/>
      <c r="BH407" s="38"/>
      <c r="BI407" s="38"/>
      <c r="BJ407" s="38"/>
      <c r="BK407" s="38"/>
      <c r="BL407" s="38"/>
      <c r="BM407" s="38"/>
      <c r="BN407" s="38"/>
      <c r="BO407" s="38"/>
      <c r="BP407" s="38"/>
      <c r="BQ407" s="38"/>
      <c r="BR407" s="38"/>
      <c r="BS407" s="38"/>
      <c r="BT407" s="38"/>
      <c r="BU407" s="38"/>
      <c r="BV407" s="38"/>
      <c r="BW407" s="38"/>
      <c r="BX407" s="38"/>
      <c r="BY407" s="38"/>
      <c r="BZ407" s="38"/>
      <c r="CA407" s="38"/>
      <c r="CB407" s="38"/>
      <c r="CC407" s="38"/>
      <c r="CD407" s="38"/>
      <c r="CE407" s="38"/>
      <c r="CF407" s="38"/>
      <c r="CG407" s="38"/>
      <c r="CH407" s="38"/>
      <c r="CI407" s="38"/>
      <c r="CJ407" s="38"/>
      <c r="CK407" s="38"/>
      <c r="CL407" s="38"/>
      <c r="CM407" s="38"/>
      <c r="CN407" s="38"/>
      <c r="CO407" s="38"/>
    </row>
    <row r="408" spans="1:93" x14ac:dyDescent="0.35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8"/>
      <c r="AJ408" s="38"/>
      <c r="AK408" s="38"/>
      <c r="AL408" s="38"/>
      <c r="AM408" s="38"/>
      <c r="AN408" s="38"/>
      <c r="AO408" s="38"/>
      <c r="AP408" s="38"/>
      <c r="AQ408" s="38"/>
      <c r="AR408" s="38"/>
      <c r="AS408" s="38"/>
      <c r="AT408" s="38"/>
      <c r="AU408" s="38"/>
      <c r="AV408" s="38"/>
      <c r="AW408" s="38"/>
      <c r="AX408" s="38"/>
      <c r="AY408" s="38"/>
      <c r="AZ408" s="38"/>
      <c r="BA408" s="38"/>
      <c r="BB408" s="38"/>
      <c r="BC408" s="38"/>
      <c r="BD408" s="38"/>
      <c r="BE408" s="38"/>
      <c r="BF408" s="38"/>
      <c r="BG408" s="38"/>
      <c r="BH408" s="38"/>
      <c r="BI408" s="38"/>
      <c r="BJ408" s="38"/>
      <c r="BK408" s="38"/>
      <c r="BL408" s="38"/>
      <c r="BM408" s="38"/>
      <c r="BN408" s="38"/>
      <c r="BO408" s="38"/>
      <c r="BP408" s="38"/>
      <c r="BQ408" s="38"/>
      <c r="BR408" s="38"/>
      <c r="BS408" s="38"/>
      <c r="BT408" s="38"/>
      <c r="BU408" s="38"/>
      <c r="BV408" s="38"/>
      <c r="BW408" s="38"/>
      <c r="BX408" s="38"/>
      <c r="BY408" s="38"/>
      <c r="BZ408" s="38"/>
      <c r="CA408" s="38"/>
      <c r="CB408" s="38"/>
      <c r="CC408" s="38"/>
      <c r="CD408" s="38"/>
      <c r="CE408" s="38"/>
      <c r="CF408" s="38"/>
      <c r="CG408" s="38"/>
      <c r="CH408" s="38"/>
      <c r="CI408" s="38"/>
      <c r="CJ408" s="38"/>
      <c r="CK408" s="38"/>
      <c r="CL408" s="38"/>
      <c r="CM408" s="38"/>
      <c r="CN408" s="38"/>
      <c r="CO408" s="38"/>
    </row>
    <row r="409" spans="1:93" x14ac:dyDescent="0.35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  <c r="AJ409" s="38"/>
      <c r="AK409" s="38"/>
      <c r="AL409" s="38"/>
      <c r="AM409" s="38"/>
      <c r="AN409" s="38"/>
      <c r="AO409" s="38"/>
      <c r="AP409" s="38"/>
      <c r="AQ409" s="38"/>
      <c r="AR409" s="38"/>
      <c r="AS409" s="38"/>
      <c r="AT409" s="38"/>
      <c r="AU409" s="38"/>
      <c r="AV409" s="38"/>
      <c r="AW409" s="38"/>
      <c r="AX409" s="38"/>
      <c r="AY409" s="38"/>
      <c r="AZ409" s="38"/>
      <c r="BA409" s="38"/>
      <c r="BB409" s="38"/>
      <c r="BC409" s="38"/>
      <c r="BD409" s="38"/>
      <c r="BE409" s="38"/>
      <c r="BF409" s="38"/>
      <c r="BG409" s="38"/>
      <c r="BH409" s="38"/>
      <c r="BI409" s="38"/>
      <c r="BJ409" s="38"/>
      <c r="BK409" s="38"/>
      <c r="BL409" s="38"/>
      <c r="BM409" s="38"/>
      <c r="BN409" s="38"/>
      <c r="BO409" s="38"/>
      <c r="BP409" s="38"/>
      <c r="BQ409" s="38"/>
      <c r="BR409" s="38"/>
      <c r="BS409" s="38"/>
      <c r="BT409" s="38"/>
      <c r="BU409" s="38"/>
      <c r="BV409" s="38"/>
      <c r="BW409" s="38"/>
      <c r="BX409" s="38"/>
      <c r="BY409" s="38"/>
      <c r="BZ409" s="38"/>
      <c r="CA409" s="38"/>
      <c r="CB409" s="38"/>
      <c r="CC409" s="38"/>
      <c r="CD409" s="38"/>
      <c r="CE409" s="38"/>
      <c r="CF409" s="38"/>
      <c r="CG409" s="38"/>
      <c r="CH409" s="38"/>
      <c r="CI409" s="38"/>
      <c r="CJ409" s="38"/>
      <c r="CK409" s="38"/>
      <c r="CL409" s="38"/>
      <c r="CM409" s="38"/>
      <c r="CN409" s="38"/>
      <c r="CO409" s="38"/>
    </row>
    <row r="410" spans="1:93" x14ac:dyDescent="0.35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  <c r="AJ410" s="38"/>
      <c r="AK410" s="38"/>
      <c r="AL410" s="38"/>
      <c r="AM410" s="38"/>
      <c r="AN410" s="38"/>
      <c r="AO410" s="38"/>
      <c r="AP410" s="38"/>
      <c r="AQ410" s="38"/>
      <c r="AR410" s="38"/>
      <c r="AS410" s="38"/>
      <c r="AT410" s="38"/>
      <c r="AU410" s="38"/>
      <c r="AV410" s="38"/>
      <c r="AW410" s="38"/>
      <c r="AX410" s="38"/>
      <c r="AY410" s="38"/>
      <c r="AZ410" s="38"/>
      <c r="BA410" s="38"/>
      <c r="BB410" s="38"/>
      <c r="BC410" s="38"/>
      <c r="BD410" s="38"/>
      <c r="BE410" s="38"/>
      <c r="BF410" s="38"/>
      <c r="BG410" s="38"/>
      <c r="BH410" s="38"/>
      <c r="BI410" s="38"/>
      <c r="BJ410" s="38"/>
      <c r="BK410" s="38"/>
      <c r="BL410" s="38"/>
      <c r="BM410" s="38"/>
      <c r="BN410" s="38"/>
      <c r="BO410" s="38"/>
      <c r="BP410" s="38"/>
      <c r="BQ410" s="38"/>
      <c r="BR410" s="38"/>
      <c r="BS410" s="38"/>
      <c r="BT410" s="38"/>
      <c r="BU410" s="38"/>
      <c r="BV410" s="38"/>
      <c r="BW410" s="38"/>
      <c r="BX410" s="38"/>
      <c r="BY410" s="38"/>
      <c r="BZ410" s="38"/>
      <c r="CA410" s="38"/>
      <c r="CB410" s="38"/>
      <c r="CC410" s="38"/>
      <c r="CD410" s="38"/>
      <c r="CE410" s="38"/>
      <c r="CF410" s="38"/>
      <c r="CG410" s="38"/>
      <c r="CH410" s="38"/>
      <c r="CI410" s="38"/>
      <c r="CJ410" s="38"/>
      <c r="CK410" s="38"/>
      <c r="CL410" s="38"/>
      <c r="CM410" s="38"/>
      <c r="CN410" s="38"/>
      <c r="CO410" s="38"/>
    </row>
    <row r="411" spans="1:93" x14ac:dyDescent="0.35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  <c r="AJ411" s="38"/>
      <c r="AK411" s="38"/>
      <c r="AL411" s="38"/>
      <c r="AM411" s="38"/>
      <c r="AN411" s="38"/>
      <c r="AO411" s="38"/>
      <c r="AP411" s="38"/>
      <c r="AQ411" s="38"/>
      <c r="AR411" s="38"/>
      <c r="AS411" s="38"/>
      <c r="AT411" s="38"/>
      <c r="AU411" s="38"/>
      <c r="AV411" s="38"/>
      <c r="AW411" s="38"/>
      <c r="AX411" s="38"/>
      <c r="AY411" s="38"/>
      <c r="AZ411" s="38"/>
      <c r="BA411" s="38"/>
      <c r="BB411" s="38"/>
      <c r="BC411" s="38"/>
      <c r="BD411" s="38"/>
      <c r="BE411" s="38"/>
      <c r="BF411" s="38"/>
      <c r="BG411" s="38"/>
      <c r="BH411" s="38"/>
      <c r="BI411" s="38"/>
      <c r="BJ411" s="38"/>
      <c r="BK411" s="38"/>
      <c r="BL411" s="38"/>
      <c r="BM411" s="38"/>
      <c r="BN411" s="38"/>
      <c r="BO411" s="38"/>
      <c r="BP411" s="38"/>
      <c r="BQ411" s="38"/>
      <c r="BR411" s="38"/>
      <c r="BS411" s="38"/>
      <c r="BT411" s="38"/>
      <c r="BU411" s="38"/>
      <c r="BV411" s="38"/>
      <c r="BW411" s="38"/>
      <c r="BX411" s="38"/>
      <c r="BY411" s="38"/>
      <c r="BZ411" s="38"/>
      <c r="CA411" s="38"/>
      <c r="CB411" s="38"/>
      <c r="CC411" s="38"/>
      <c r="CD411" s="38"/>
      <c r="CE411" s="38"/>
      <c r="CF411" s="38"/>
      <c r="CG411" s="38"/>
      <c r="CH411" s="38"/>
      <c r="CI411" s="38"/>
      <c r="CJ411" s="38"/>
      <c r="CK411" s="38"/>
      <c r="CL411" s="38"/>
      <c r="CM411" s="38"/>
      <c r="CN411" s="38"/>
      <c r="CO411" s="38"/>
    </row>
    <row r="412" spans="1:93" x14ac:dyDescent="0.35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  <c r="AJ412" s="38"/>
      <c r="AK412" s="38"/>
      <c r="AL412" s="38"/>
      <c r="AM412" s="38"/>
      <c r="AN412" s="38"/>
      <c r="AO412" s="38"/>
      <c r="AP412" s="38"/>
      <c r="AQ412" s="38"/>
      <c r="AR412" s="38"/>
      <c r="AS412" s="38"/>
      <c r="AT412" s="38"/>
      <c r="AU412" s="38"/>
      <c r="AV412" s="38"/>
      <c r="AW412" s="38"/>
      <c r="AX412" s="38"/>
      <c r="AY412" s="38"/>
      <c r="AZ412" s="38"/>
      <c r="BA412" s="38"/>
      <c r="BB412" s="38"/>
      <c r="BC412" s="38"/>
      <c r="BD412" s="38"/>
      <c r="BE412" s="38"/>
      <c r="BF412" s="38"/>
      <c r="BG412" s="38"/>
      <c r="BH412" s="38"/>
      <c r="BI412" s="38"/>
      <c r="BJ412" s="38"/>
      <c r="BK412" s="38"/>
      <c r="BL412" s="38"/>
      <c r="BM412" s="38"/>
      <c r="BN412" s="38"/>
      <c r="BO412" s="38"/>
      <c r="BP412" s="38"/>
      <c r="BQ412" s="38"/>
      <c r="BR412" s="38"/>
      <c r="BS412" s="38"/>
      <c r="BT412" s="38"/>
      <c r="BU412" s="38"/>
      <c r="BV412" s="38"/>
      <c r="BW412" s="38"/>
      <c r="BX412" s="38"/>
      <c r="BY412" s="38"/>
      <c r="BZ412" s="38"/>
      <c r="CA412" s="38"/>
      <c r="CB412" s="38"/>
      <c r="CC412" s="38"/>
      <c r="CD412" s="38"/>
      <c r="CE412" s="38"/>
      <c r="CF412" s="38"/>
      <c r="CG412" s="38"/>
      <c r="CH412" s="38"/>
      <c r="CI412" s="38"/>
      <c r="CJ412" s="38"/>
      <c r="CK412" s="38"/>
      <c r="CL412" s="38"/>
      <c r="CM412" s="38"/>
      <c r="CN412" s="38"/>
      <c r="CO412" s="38"/>
    </row>
    <row r="413" spans="1:93" x14ac:dyDescent="0.35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  <c r="AJ413" s="38"/>
      <c r="AK413" s="38"/>
      <c r="AL413" s="38"/>
      <c r="AM413" s="38"/>
      <c r="AN413" s="38"/>
      <c r="AO413" s="38"/>
      <c r="AP413" s="38"/>
      <c r="AQ413" s="38"/>
      <c r="AR413" s="38"/>
      <c r="AS413" s="38"/>
      <c r="AT413" s="38"/>
      <c r="AU413" s="38"/>
      <c r="AV413" s="38"/>
      <c r="AW413" s="38"/>
      <c r="AX413" s="38"/>
      <c r="AY413" s="38"/>
      <c r="AZ413" s="38"/>
      <c r="BA413" s="38"/>
      <c r="BB413" s="38"/>
      <c r="BC413" s="38"/>
      <c r="BD413" s="38"/>
      <c r="BE413" s="38"/>
      <c r="BF413" s="38"/>
      <c r="BG413" s="38"/>
      <c r="BH413" s="38"/>
      <c r="BI413" s="38"/>
      <c r="BJ413" s="38"/>
      <c r="BK413" s="38"/>
      <c r="BL413" s="38"/>
      <c r="BM413" s="38"/>
      <c r="BN413" s="38"/>
      <c r="BO413" s="38"/>
      <c r="BP413" s="38"/>
      <c r="BQ413" s="38"/>
      <c r="BR413" s="38"/>
      <c r="BS413" s="38"/>
      <c r="BT413" s="38"/>
      <c r="BU413" s="38"/>
      <c r="BV413" s="38"/>
      <c r="BW413" s="38"/>
      <c r="BX413" s="38"/>
      <c r="BY413" s="38"/>
      <c r="BZ413" s="38"/>
      <c r="CA413" s="38"/>
      <c r="CB413" s="38"/>
      <c r="CC413" s="38"/>
      <c r="CD413" s="38"/>
      <c r="CE413" s="38"/>
      <c r="CF413" s="38"/>
      <c r="CG413" s="38"/>
      <c r="CH413" s="38"/>
      <c r="CI413" s="38"/>
      <c r="CJ413" s="38"/>
      <c r="CK413" s="38"/>
      <c r="CL413" s="38"/>
      <c r="CM413" s="38"/>
      <c r="CN413" s="38"/>
      <c r="CO413" s="38"/>
    </row>
    <row r="414" spans="1:93" x14ac:dyDescent="0.35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38"/>
      <c r="AK414" s="38"/>
      <c r="AL414" s="38"/>
      <c r="AM414" s="38"/>
      <c r="AN414" s="38"/>
      <c r="AO414" s="38"/>
      <c r="AP414" s="38"/>
      <c r="AQ414" s="38"/>
      <c r="AR414" s="38"/>
      <c r="AS414" s="38"/>
      <c r="AT414" s="38"/>
      <c r="AU414" s="38"/>
      <c r="AV414" s="38"/>
      <c r="AW414" s="38"/>
      <c r="AX414" s="38"/>
      <c r="AY414" s="38"/>
      <c r="AZ414" s="38"/>
      <c r="BA414" s="38"/>
      <c r="BB414" s="38"/>
      <c r="BC414" s="38"/>
      <c r="BD414" s="38"/>
      <c r="BE414" s="38"/>
      <c r="BF414" s="38"/>
      <c r="BG414" s="38"/>
      <c r="BH414" s="38"/>
      <c r="BI414" s="38"/>
      <c r="BJ414" s="38"/>
      <c r="BK414" s="38"/>
      <c r="BL414" s="38"/>
      <c r="BM414" s="38"/>
      <c r="BN414" s="38"/>
      <c r="BO414" s="38"/>
      <c r="BP414" s="38"/>
      <c r="BQ414" s="38"/>
      <c r="BR414" s="38"/>
      <c r="BS414" s="38"/>
      <c r="BT414" s="38"/>
      <c r="BU414" s="38"/>
      <c r="BV414" s="38"/>
      <c r="BW414" s="38"/>
      <c r="BX414" s="38"/>
      <c r="BY414" s="38"/>
      <c r="BZ414" s="38"/>
      <c r="CA414" s="38"/>
      <c r="CB414" s="38"/>
      <c r="CC414" s="38"/>
      <c r="CD414" s="38"/>
      <c r="CE414" s="38"/>
      <c r="CF414" s="38"/>
      <c r="CG414" s="38"/>
      <c r="CH414" s="38"/>
      <c r="CI414" s="38"/>
      <c r="CJ414" s="38"/>
      <c r="CK414" s="38"/>
      <c r="CL414" s="38"/>
      <c r="CM414" s="38"/>
      <c r="CN414" s="38"/>
      <c r="CO414" s="38"/>
    </row>
    <row r="415" spans="1:93" x14ac:dyDescent="0.35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  <c r="AJ415" s="38"/>
      <c r="AK415" s="38"/>
      <c r="AL415" s="38"/>
      <c r="AM415" s="38"/>
      <c r="AN415" s="38"/>
      <c r="AO415" s="38"/>
      <c r="AP415" s="38"/>
      <c r="AQ415" s="38"/>
      <c r="AR415" s="38"/>
      <c r="AS415" s="38"/>
      <c r="AT415" s="38"/>
      <c r="AU415" s="38"/>
      <c r="AV415" s="38"/>
      <c r="AW415" s="38"/>
      <c r="AX415" s="38"/>
      <c r="AY415" s="38"/>
      <c r="AZ415" s="38"/>
      <c r="BA415" s="38"/>
      <c r="BB415" s="38"/>
      <c r="BC415" s="38"/>
      <c r="BD415" s="38"/>
      <c r="BE415" s="38"/>
      <c r="BF415" s="38"/>
      <c r="BG415" s="38"/>
      <c r="BH415" s="38"/>
      <c r="BI415" s="38"/>
      <c r="BJ415" s="38"/>
      <c r="BK415" s="38"/>
      <c r="BL415" s="38"/>
      <c r="BM415" s="38"/>
      <c r="BN415" s="38"/>
      <c r="BO415" s="38"/>
      <c r="BP415" s="38"/>
      <c r="BQ415" s="38"/>
      <c r="BR415" s="38"/>
      <c r="BS415" s="38"/>
      <c r="BT415" s="38"/>
      <c r="BU415" s="38"/>
      <c r="BV415" s="38"/>
      <c r="BW415" s="38"/>
      <c r="BX415" s="38"/>
      <c r="BY415" s="38"/>
      <c r="BZ415" s="38"/>
      <c r="CA415" s="38"/>
      <c r="CB415" s="38"/>
      <c r="CC415" s="38"/>
      <c r="CD415" s="38"/>
      <c r="CE415" s="38"/>
      <c r="CF415" s="38"/>
      <c r="CG415" s="38"/>
      <c r="CH415" s="38"/>
      <c r="CI415" s="38"/>
      <c r="CJ415" s="38"/>
      <c r="CK415" s="38"/>
      <c r="CL415" s="38"/>
      <c r="CM415" s="38"/>
      <c r="CN415" s="38"/>
      <c r="CO415" s="38"/>
    </row>
    <row r="416" spans="1:93" x14ac:dyDescent="0.35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  <c r="AJ416" s="38"/>
      <c r="AK416" s="38"/>
      <c r="AL416" s="38"/>
      <c r="AM416" s="38"/>
      <c r="AN416" s="38"/>
      <c r="AO416" s="38"/>
      <c r="AP416" s="38"/>
      <c r="AQ416" s="38"/>
      <c r="AR416" s="38"/>
      <c r="AS416" s="38"/>
      <c r="AT416" s="38"/>
      <c r="AU416" s="38"/>
      <c r="AV416" s="38"/>
      <c r="AW416" s="38"/>
      <c r="AX416" s="38"/>
      <c r="AY416" s="38"/>
      <c r="AZ416" s="38"/>
      <c r="BA416" s="38"/>
      <c r="BB416" s="38"/>
      <c r="BC416" s="38"/>
      <c r="BD416" s="38"/>
      <c r="BE416" s="38"/>
      <c r="BF416" s="38"/>
      <c r="BG416" s="38"/>
      <c r="BH416" s="38"/>
      <c r="BI416" s="38"/>
      <c r="BJ416" s="38"/>
      <c r="BK416" s="38"/>
      <c r="BL416" s="38"/>
      <c r="BM416" s="38"/>
      <c r="BN416" s="38"/>
      <c r="BO416" s="38"/>
      <c r="BP416" s="38"/>
      <c r="BQ416" s="38"/>
      <c r="BR416" s="38"/>
      <c r="BS416" s="38"/>
      <c r="BT416" s="38"/>
      <c r="BU416" s="38"/>
      <c r="BV416" s="38"/>
      <c r="BW416" s="38"/>
      <c r="BX416" s="38"/>
      <c r="BY416" s="38"/>
      <c r="BZ416" s="38"/>
      <c r="CA416" s="38"/>
      <c r="CB416" s="38"/>
      <c r="CC416" s="38"/>
      <c r="CD416" s="38"/>
      <c r="CE416" s="38"/>
      <c r="CF416" s="38"/>
      <c r="CG416" s="38"/>
      <c r="CH416" s="38"/>
      <c r="CI416" s="38"/>
      <c r="CJ416" s="38"/>
      <c r="CK416" s="38"/>
      <c r="CL416" s="38"/>
      <c r="CM416" s="38"/>
      <c r="CN416" s="38"/>
      <c r="CO416" s="38"/>
    </row>
    <row r="417" spans="1:93" x14ac:dyDescent="0.35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  <c r="AJ417" s="38"/>
      <c r="AK417" s="38"/>
      <c r="AL417" s="38"/>
      <c r="AM417" s="38"/>
      <c r="AN417" s="38"/>
      <c r="AO417" s="38"/>
      <c r="AP417" s="38"/>
      <c r="AQ417" s="38"/>
      <c r="AR417" s="38"/>
      <c r="AS417" s="38"/>
      <c r="AT417" s="38"/>
      <c r="AU417" s="38"/>
      <c r="AV417" s="38"/>
      <c r="AW417" s="38"/>
      <c r="AX417" s="38"/>
      <c r="AY417" s="38"/>
      <c r="AZ417" s="38"/>
      <c r="BA417" s="38"/>
      <c r="BB417" s="38"/>
      <c r="BC417" s="38"/>
      <c r="BD417" s="38"/>
      <c r="BE417" s="38"/>
      <c r="BF417" s="38"/>
      <c r="BG417" s="38"/>
      <c r="BH417" s="38"/>
      <c r="BI417" s="38"/>
      <c r="BJ417" s="38"/>
      <c r="BK417" s="38"/>
      <c r="BL417" s="38"/>
      <c r="BM417" s="38"/>
      <c r="BN417" s="38"/>
      <c r="BO417" s="38"/>
      <c r="BP417" s="38"/>
      <c r="BQ417" s="38"/>
      <c r="BR417" s="38"/>
      <c r="BS417" s="38"/>
      <c r="BT417" s="38"/>
      <c r="BU417" s="38"/>
      <c r="BV417" s="38"/>
      <c r="BW417" s="38"/>
      <c r="BX417" s="38"/>
      <c r="BY417" s="38"/>
      <c r="BZ417" s="38"/>
      <c r="CA417" s="38"/>
      <c r="CB417" s="38"/>
      <c r="CC417" s="38"/>
      <c r="CD417" s="38"/>
      <c r="CE417" s="38"/>
      <c r="CF417" s="38"/>
      <c r="CG417" s="38"/>
      <c r="CH417" s="38"/>
      <c r="CI417" s="38"/>
      <c r="CJ417" s="38"/>
      <c r="CK417" s="38"/>
      <c r="CL417" s="38"/>
      <c r="CM417" s="38"/>
      <c r="CN417" s="38"/>
      <c r="CO417" s="38"/>
    </row>
    <row r="418" spans="1:93" x14ac:dyDescent="0.35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  <c r="AJ418" s="38"/>
      <c r="AK418" s="38"/>
      <c r="AL418" s="38"/>
      <c r="AM418" s="38"/>
      <c r="AN418" s="38"/>
      <c r="AO418" s="38"/>
      <c r="AP418" s="38"/>
      <c r="AQ418" s="38"/>
      <c r="AR418" s="38"/>
      <c r="AS418" s="38"/>
      <c r="AT418" s="38"/>
      <c r="AU418" s="38"/>
      <c r="AV418" s="38"/>
      <c r="AW418" s="38"/>
      <c r="AX418" s="38"/>
      <c r="AY418" s="38"/>
      <c r="AZ418" s="38"/>
      <c r="BA418" s="38"/>
      <c r="BB418" s="38"/>
      <c r="BC418" s="38"/>
      <c r="BD418" s="38"/>
      <c r="BE418" s="38"/>
      <c r="BF418" s="38"/>
      <c r="BG418" s="38"/>
      <c r="BH418" s="38"/>
      <c r="BI418" s="38"/>
      <c r="BJ418" s="38"/>
      <c r="BK418" s="38"/>
      <c r="BL418" s="38"/>
      <c r="BM418" s="38"/>
      <c r="BN418" s="38"/>
      <c r="BO418" s="38"/>
      <c r="BP418" s="38"/>
      <c r="BQ418" s="38"/>
      <c r="BR418" s="38"/>
      <c r="BS418" s="38"/>
      <c r="BT418" s="38"/>
      <c r="BU418" s="38"/>
      <c r="BV418" s="38"/>
      <c r="BW418" s="38"/>
      <c r="BX418" s="38"/>
      <c r="BY418" s="38"/>
      <c r="BZ418" s="38"/>
      <c r="CA418" s="38"/>
      <c r="CB418" s="38"/>
      <c r="CC418" s="38"/>
      <c r="CD418" s="38"/>
      <c r="CE418" s="38"/>
      <c r="CF418" s="38"/>
      <c r="CG418" s="38"/>
      <c r="CH418" s="38"/>
      <c r="CI418" s="38"/>
      <c r="CJ418" s="38"/>
      <c r="CK418" s="38"/>
      <c r="CL418" s="38"/>
      <c r="CM418" s="38"/>
      <c r="CN418" s="38"/>
      <c r="CO418" s="38"/>
    </row>
    <row r="419" spans="1:93" x14ac:dyDescent="0.35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38"/>
      <c r="AK419" s="38"/>
      <c r="AL419" s="38"/>
      <c r="AM419" s="38"/>
      <c r="AN419" s="38"/>
      <c r="AO419" s="38"/>
      <c r="AP419" s="38"/>
      <c r="AQ419" s="38"/>
      <c r="AR419" s="38"/>
      <c r="AS419" s="38"/>
      <c r="AT419" s="38"/>
      <c r="AU419" s="38"/>
      <c r="AV419" s="38"/>
      <c r="AW419" s="38"/>
      <c r="AX419" s="38"/>
      <c r="AY419" s="38"/>
      <c r="AZ419" s="38"/>
      <c r="BA419" s="38"/>
      <c r="BB419" s="38"/>
      <c r="BC419" s="38"/>
      <c r="BD419" s="38"/>
      <c r="BE419" s="38"/>
      <c r="BF419" s="38"/>
      <c r="BG419" s="38"/>
      <c r="BH419" s="38"/>
      <c r="BI419" s="38"/>
      <c r="BJ419" s="38"/>
      <c r="BK419" s="38"/>
      <c r="BL419" s="38"/>
      <c r="BM419" s="38"/>
      <c r="BN419" s="38"/>
      <c r="BO419" s="38"/>
      <c r="BP419" s="38"/>
      <c r="BQ419" s="38"/>
      <c r="BR419" s="38"/>
      <c r="BS419" s="38"/>
      <c r="BT419" s="38"/>
      <c r="BU419" s="38"/>
      <c r="BV419" s="38"/>
      <c r="BW419" s="38"/>
      <c r="BX419" s="38"/>
      <c r="BY419" s="38"/>
      <c r="BZ419" s="38"/>
      <c r="CA419" s="38"/>
      <c r="CB419" s="38"/>
      <c r="CC419" s="38"/>
      <c r="CD419" s="38"/>
      <c r="CE419" s="38"/>
      <c r="CF419" s="38"/>
      <c r="CG419" s="38"/>
      <c r="CH419" s="38"/>
      <c r="CI419" s="38"/>
      <c r="CJ419" s="38"/>
      <c r="CK419" s="38"/>
      <c r="CL419" s="38"/>
      <c r="CM419" s="38"/>
      <c r="CN419" s="38"/>
      <c r="CO419" s="38"/>
    </row>
    <row r="420" spans="1:93" x14ac:dyDescent="0.35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38"/>
      <c r="AK420" s="38"/>
      <c r="AL420" s="38"/>
      <c r="AM420" s="38"/>
      <c r="AN420" s="38"/>
      <c r="AO420" s="38"/>
      <c r="AP420" s="38"/>
      <c r="AQ420" s="38"/>
      <c r="AR420" s="38"/>
      <c r="AS420" s="38"/>
      <c r="AT420" s="38"/>
      <c r="AU420" s="38"/>
      <c r="AV420" s="38"/>
      <c r="AW420" s="38"/>
      <c r="AX420" s="38"/>
      <c r="AY420" s="38"/>
      <c r="AZ420" s="38"/>
      <c r="BA420" s="38"/>
      <c r="BB420" s="38"/>
      <c r="BC420" s="38"/>
      <c r="BD420" s="38"/>
      <c r="BE420" s="38"/>
      <c r="BF420" s="38"/>
      <c r="BG420" s="38"/>
      <c r="BH420" s="38"/>
      <c r="BI420" s="38"/>
      <c r="BJ420" s="38"/>
      <c r="BK420" s="38"/>
      <c r="BL420" s="38"/>
      <c r="BM420" s="38"/>
      <c r="BN420" s="38"/>
      <c r="BO420" s="38"/>
      <c r="BP420" s="38"/>
      <c r="BQ420" s="38"/>
      <c r="BR420" s="38"/>
      <c r="BS420" s="38"/>
      <c r="BT420" s="38"/>
      <c r="BU420" s="38"/>
      <c r="BV420" s="38"/>
      <c r="BW420" s="38"/>
      <c r="BX420" s="38"/>
      <c r="BY420" s="38"/>
      <c r="BZ420" s="38"/>
      <c r="CA420" s="38"/>
      <c r="CB420" s="38"/>
      <c r="CC420" s="38"/>
      <c r="CD420" s="38"/>
      <c r="CE420" s="38"/>
      <c r="CF420" s="38"/>
      <c r="CG420" s="38"/>
      <c r="CH420" s="38"/>
      <c r="CI420" s="38"/>
      <c r="CJ420" s="38"/>
      <c r="CK420" s="38"/>
      <c r="CL420" s="38"/>
      <c r="CM420" s="38"/>
      <c r="CN420" s="38"/>
      <c r="CO420" s="38"/>
    </row>
    <row r="421" spans="1:93" x14ac:dyDescent="0.35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  <c r="AK421" s="38"/>
      <c r="AL421" s="38"/>
      <c r="AM421" s="38"/>
      <c r="AN421" s="38"/>
      <c r="AO421" s="38"/>
      <c r="AP421" s="38"/>
      <c r="AQ421" s="38"/>
      <c r="AR421" s="38"/>
      <c r="AS421" s="38"/>
      <c r="AT421" s="38"/>
      <c r="AU421" s="38"/>
      <c r="AV421" s="38"/>
      <c r="AW421" s="38"/>
      <c r="AX421" s="38"/>
      <c r="AY421" s="38"/>
      <c r="AZ421" s="38"/>
      <c r="BA421" s="38"/>
      <c r="BB421" s="38"/>
      <c r="BC421" s="38"/>
      <c r="BD421" s="38"/>
      <c r="BE421" s="38"/>
      <c r="BF421" s="38"/>
      <c r="BG421" s="38"/>
      <c r="BH421" s="38"/>
      <c r="BI421" s="38"/>
      <c r="BJ421" s="38"/>
      <c r="BK421" s="38"/>
      <c r="BL421" s="38"/>
      <c r="BM421" s="38"/>
      <c r="BN421" s="38"/>
      <c r="BO421" s="38"/>
      <c r="BP421" s="38"/>
      <c r="BQ421" s="38"/>
      <c r="BR421" s="38"/>
      <c r="BS421" s="38"/>
      <c r="BT421" s="38"/>
      <c r="BU421" s="38"/>
      <c r="BV421" s="38"/>
      <c r="BW421" s="38"/>
      <c r="BX421" s="38"/>
      <c r="BY421" s="38"/>
      <c r="BZ421" s="38"/>
      <c r="CA421" s="38"/>
      <c r="CB421" s="38"/>
      <c r="CC421" s="38"/>
      <c r="CD421" s="38"/>
      <c r="CE421" s="38"/>
      <c r="CF421" s="38"/>
      <c r="CG421" s="38"/>
      <c r="CH421" s="38"/>
      <c r="CI421" s="38"/>
      <c r="CJ421" s="38"/>
      <c r="CK421" s="38"/>
      <c r="CL421" s="38"/>
      <c r="CM421" s="38"/>
      <c r="CN421" s="38"/>
      <c r="CO421" s="38"/>
    </row>
    <row r="422" spans="1:93" x14ac:dyDescent="0.35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38"/>
      <c r="AK422" s="38"/>
      <c r="AL422" s="38"/>
      <c r="AM422" s="38"/>
      <c r="AN422" s="38"/>
      <c r="AO422" s="38"/>
      <c r="AP422" s="38"/>
      <c r="AQ422" s="38"/>
      <c r="AR422" s="38"/>
      <c r="AS422" s="38"/>
      <c r="AT422" s="38"/>
      <c r="AU422" s="38"/>
      <c r="AV422" s="38"/>
      <c r="AW422" s="38"/>
      <c r="AX422" s="38"/>
      <c r="AY422" s="38"/>
      <c r="AZ422" s="38"/>
      <c r="BA422" s="38"/>
      <c r="BB422" s="38"/>
      <c r="BC422" s="38"/>
      <c r="BD422" s="38"/>
      <c r="BE422" s="38"/>
      <c r="BF422" s="38"/>
      <c r="BG422" s="38"/>
      <c r="BH422" s="38"/>
      <c r="BI422" s="38"/>
      <c r="BJ422" s="38"/>
      <c r="BK422" s="38"/>
      <c r="BL422" s="38"/>
      <c r="BM422" s="38"/>
      <c r="BN422" s="38"/>
      <c r="BO422" s="38"/>
      <c r="BP422" s="38"/>
      <c r="BQ422" s="38"/>
      <c r="BR422" s="38"/>
      <c r="BS422" s="38"/>
      <c r="BT422" s="38"/>
      <c r="BU422" s="38"/>
      <c r="BV422" s="38"/>
      <c r="BW422" s="38"/>
      <c r="BX422" s="38"/>
      <c r="BY422" s="38"/>
      <c r="BZ422" s="38"/>
      <c r="CA422" s="38"/>
      <c r="CB422" s="38"/>
      <c r="CC422" s="38"/>
      <c r="CD422" s="38"/>
      <c r="CE422" s="38"/>
      <c r="CF422" s="38"/>
      <c r="CG422" s="38"/>
      <c r="CH422" s="38"/>
      <c r="CI422" s="38"/>
      <c r="CJ422" s="38"/>
      <c r="CK422" s="38"/>
      <c r="CL422" s="38"/>
      <c r="CM422" s="38"/>
      <c r="CN422" s="38"/>
      <c r="CO422" s="38"/>
    </row>
    <row r="423" spans="1:93" x14ac:dyDescent="0.35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  <c r="AJ423" s="38"/>
      <c r="AK423" s="38"/>
      <c r="AL423" s="38"/>
      <c r="AM423" s="38"/>
      <c r="AN423" s="38"/>
      <c r="AO423" s="38"/>
      <c r="AP423" s="38"/>
      <c r="AQ423" s="38"/>
      <c r="AR423" s="38"/>
      <c r="AS423" s="38"/>
      <c r="AT423" s="38"/>
      <c r="AU423" s="38"/>
      <c r="AV423" s="38"/>
      <c r="AW423" s="38"/>
      <c r="AX423" s="38"/>
      <c r="AY423" s="38"/>
      <c r="AZ423" s="38"/>
      <c r="BA423" s="38"/>
      <c r="BB423" s="38"/>
      <c r="BC423" s="38"/>
      <c r="BD423" s="38"/>
      <c r="BE423" s="38"/>
      <c r="BF423" s="38"/>
      <c r="BG423" s="38"/>
      <c r="BH423" s="38"/>
      <c r="BI423" s="38"/>
      <c r="BJ423" s="38"/>
      <c r="BK423" s="38"/>
      <c r="BL423" s="38"/>
      <c r="BM423" s="38"/>
      <c r="BN423" s="38"/>
      <c r="BO423" s="38"/>
      <c r="BP423" s="38"/>
      <c r="BQ423" s="38"/>
      <c r="BR423" s="38"/>
      <c r="BS423" s="38"/>
      <c r="BT423" s="38"/>
      <c r="BU423" s="38"/>
      <c r="BV423" s="38"/>
      <c r="BW423" s="38"/>
      <c r="BX423" s="38"/>
      <c r="BY423" s="38"/>
      <c r="BZ423" s="38"/>
      <c r="CA423" s="38"/>
      <c r="CB423" s="38"/>
      <c r="CC423" s="38"/>
      <c r="CD423" s="38"/>
      <c r="CE423" s="38"/>
      <c r="CF423" s="38"/>
      <c r="CG423" s="38"/>
      <c r="CH423" s="38"/>
      <c r="CI423" s="38"/>
      <c r="CJ423" s="38"/>
      <c r="CK423" s="38"/>
      <c r="CL423" s="38"/>
      <c r="CM423" s="38"/>
      <c r="CN423" s="38"/>
      <c r="CO423" s="38"/>
    </row>
    <row r="424" spans="1:93" x14ac:dyDescent="0.35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38"/>
      <c r="AK424" s="38"/>
      <c r="AL424" s="38"/>
      <c r="AM424" s="38"/>
      <c r="AN424" s="38"/>
      <c r="AO424" s="38"/>
      <c r="AP424" s="38"/>
      <c r="AQ424" s="38"/>
      <c r="AR424" s="38"/>
      <c r="AS424" s="38"/>
      <c r="AT424" s="38"/>
      <c r="AU424" s="38"/>
      <c r="AV424" s="38"/>
      <c r="AW424" s="38"/>
      <c r="AX424" s="38"/>
      <c r="AY424" s="38"/>
      <c r="AZ424" s="38"/>
      <c r="BA424" s="38"/>
      <c r="BB424" s="38"/>
      <c r="BC424" s="38"/>
      <c r="BD424" s="38"/>
      <c r="BE424" s="38"/>
      <c r="BF424" s="38"/>
      <c r="BG424" s="38"/>
      <c r="BH424" s="38"/>
      <c r="BI424" s="38"/>
      <c r="BJ424" s="38"/>
      <c r="BK424" s="38"/>
      <c r="BL424" s="38"/>
      <c r="BM424" s="38"/>
      <c r="BN424" s="38"/>
      <c r="BO424" s="38"/>
      <c r="BP424" s="38"/>
      <c r="BQ424" s="38"/>
      <c r="BR424" s="38"/>
      <c r="BS424" s="38"/>
      <c r="BT424" s="38"/>
      <c r="BU424" s="38"/>
      <c r="BV424" s="38"/>
      <c r="BW424" s="38"/>
      <c r="BX424" s="38"/>
      <c r="BY424" s="38"/>
      <c r="BZ424" s="38"/>
      <c r="CA424" s="38"/>
      <c r="CB424" s="38"/>
      <c r="CC424" s="38"/>
      <c r="CD424" s="38"/>
      <c r="CE424" s="38"/>
      <c r="CF424" s="38"/>
      <c r="CG424" s="38"/>
      <c r="CH424" s="38"/>
      <c r="CI424" s="38"/>
      <c r="CJ424" s="38"/>
      <c r="CK424" s="38"/>
      <c r="CL424" s="38"/>
      <c r="CM424" s="38"/>
      <c r="CN424" s="38"/>
      <c r="CO424" s="38"/>
    </row>
    <row r="425" spans="1:93" x14ac:dyDescent="0.35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  <c r="AJ425" s="38"/>
      <c r="AK425" s="38"/>
      <c r="AL425" s="38"/>
      <c r="AM425" s="38"/>
      <c r="AN425" s="38"/>
      <c r="AO425" s="38"/>
      <c r="AP425" s="38"/>
      <c r="AQ425" s="38"/>
      <c r="AR425" s="38"/>
      <c r="AS425" s="38"/>
      <c r="AT425" s="38"/>
      <c r="AU425" s="38"/>
      <c r="AV425" s="38"/>
      <c r="AW425" s="38"/>
      <c r="AX425" s="38"/>
      <c r="AY425" s="38"/>
      <c r="AZ425" s="38"/>
      <c r="BA425" s="38"/>
      <c r="BB425" s="38"/>
      <c r="BC425" s="38"/>
      <c r="BD425" s="38"/>
      <c r="BE425" s="38"/>
      <c r="BF425" s="38"/>
      <c r="BG425" s="38"/>
      <c r="BH425" s="38"/>
      <c r="BI425" s="38"/>
      <c r="BJ425" s="38"/>
      <c r="BK425" s="38"/>
      <c r="BL425" s="38"/>
      <c r="BM425" s="38"/>
      <c r="BN425" s="38"/>
      <c r="BO425" s="38"/>
      <c r="BP425" s="38"/>
      <c r="BQ425" s="38"/>
      <c r="BR425" s="38"/>
      <c r="BS425" s="38"/>
      <c r="BT425" s="38"/>
      <c r="BU425" s="38"/>
      <c r="BV425" s="38"/>
      <c r="BW425" s="38"/>
      <c r="BX425" s="38"/>
      <c r="BY425" s="38"/>
      <c r="BZ425" s="38"/>
      <c r="CA425" s="38"/>
      <c r="CB425" s="38"/>
      <c r="CC425" s="38"/>
      <c r="CD425" s="38"/>
      <c r="CE425" s="38"/>
      <c r="CF425" s="38"/>
      <c r="CG425" s="38"/>
      <c r="CH425" s="38"/>
      <c r="CI425" s="38"/>
      <c r="CJ425" s="38"/>
      <c r="CK425" s="38"/>
      <c r="CL425" s="38"/>
      <c r="CM425" s="38"/>
      <c r="CN425" s="38"/>
      <c r="CO425" s="38"/>
    </row>
    <row r="426" spans="1:93" x14ac:dyDescent="0.35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  <c r="AJ426" s="38"/>
      <c r="AK426" s="38"/>
      <c r="AL426" s="38"/>
      <c r="AM426" s="38"/>
      <c r="AN426" s="38"/>
      <c r="AO426" s="38"/>
      <c r="AP426" s="38"/>
      <c r="AQ426" s="38"/>
      <c r="AR426" s="38"/>
      <c r="AS426" s="38"/>
      <c r="AT426" s="38"/>
      <c r="AU426" s="38"/>
      <c r="AV426" s="38"/>
      <c r="AW426" s="38"/>
      <c r="AX426" s="38"/>
      <c r="AY426" s="38"/>
      <c r="AZ426" s="38"/>
      <c r="BA426" s="38"/>
      <c r="BB426" s="38"/>
      <c r="BC426" s="38"/>
      <c r="BD426" s="38"/>
      <c r="BE426" s="38"/>
      <c r="BF426" s="38"/>
      <c r="BG426" s="38"/>
      <c r="BH426" s="38"/>
      <c r="BI426" s="38"/>
      <c r="BJ426" s="38"/>
      <c r="BK426" s="38"/>
      <c r="BL426" s="38"/>
      <c r="BM426" s="38"/>
      <c r="BN426" s="38"/>
      <c r="BO426" s="38"/>
      <c r="BP426" s="38"/>
      <c r="BQ426" s="38"/>
      <c r="BR426" s="38"/>
      <c r="BS426" s="38"/>
      <c r="BT426" s="38"/>
      <c r="BU426" s="38"/>
      <c r="BV426" s="38"/>
      <c r="BW426" s="38"/>
      <c r="BX426" s="38"/>
      <c r="BY426" s="38"/>
      <c r="BZ426" s="38"/>
      <c r="CA426" s="38"/>
      <c r="CB426" s="38"/>
      <c r="CC426" s="38"/>
      <c r="CD426" s="38"/>
      <c r="CE426" s="38"/>
      <c r="CF426" s="38"/>
      <c r="CG426" s="38"/>
      <c r="CH426" s="38"/>
      <c r="CI426" s="38"/>
      <c r="CJ426" s="38"/>
      <c r="CK426" s="38"/>
      <c r="CL426" s="38"/>
      <c r="CM426" s="38"/>
      <c r="CN426" s="38"/>
      <c r="CO426" s="38"/>
    </row>
    <row r="427" spans="1:93" x14ac:dyDescent="0.35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38"/>
      <c r="AK427" s="38"/>
      <c r="AL427" s="38"/>
      <c r="AM427" s="38"/>
      <c r="AN427" s="38"/>
      <c r="AO427" s="38"/>
      <c r="AP427" s="38"/>
      <c r="AQ427" s="38"/>
      <c r="AR427" s="38"/>
      <c r="AS427" s="38"/>
      <c r="AT427" s="38"/>
      <c r="AU427" s="38"/>
      <c r="AV427" s="38"/>
      <c r="AW427" s="38"/>
      <c r="AX427" s="38"/>
      <c r="AY427" s="38"/>
      <c r="AZ427" s="38"/>
      <c r="BA427" s="38"/>
      <c r="BB427" s="38"/>
      <c r="BC427" s="38"/>
      <c r="BD427" s="38"/>
      <c r="BE427" s="38"/>
      <c r="BF427" s="38"/>
      <c r="BG427" s="38"/>
      <c r="BH427" s="38"/>
      <c r="BI427" s="38"/>
      <c r="BJ427" s="38"/>
      <c r="BK427" s="38"/>
      <c r="BL427" s="38"/>
      <c r="BM427" s="38"/>
      <c r="BN427" s="38"/>
      <c r="BO427" s="38"/>
      <c r="BP427" s="38"/>
      <c r="BQ427" s="38"/>
      <c r="BR427" s="38"/>
      <c r="BS427" s="38"/>
      <c r="BT427" s="38"/>
      <c r="BU427" s="38"/>
      <c r="BV427" s="38"/>
      <c r="BW427" s="38"/>
      <c r="BX427" s="38"/>
      <c r="BY427" s="38"/>
      <c r="BZ427" s="38"/>
      <c r="CA427" s="38"/>
      <c r="CB427" s="38"/>
      <c r="CC427" s="38"/>
      <c r="CD427" s="38"/>
      <c r="CE427" s="38"/>
      <c r="CF427" s="38"/>
      <c r="CG427" s="38"/>
      <c r="CH427" s="38"/>
      <c r="CI427" s="38"/>
      <c r="CJ427" s="38"/>
      <c r="CK427" s="38"/>
      <c r="CL427" s="38"/>
      <c r="CM427" s="38"/>
      <c r="CN427" s="38"/>
      <c r="CO427" s="38"/>
    </row>
    <row r="428" spans="1:93" x14ac:dyDescent="0.35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  <c r="AJ428" s="38"/>
      <c r="AK428" s="38"/>
      <c r="AL428" s="38"/>
      <c r="AM428" s="38"/>
      <c r="AN428" s="38"/>
      <c r="AO428" s="38"/>
      <c r="AP428" s="38"/>
      <c r="AQ428" s="38"/>
      <c r="AR428" s="38"/>
      <c r="AS428" s="38"/>
      <c r="AT428" s="38"/>
      <c r="AU428" s="38"/>
      <c r="AV428" s="38"/>
      <c r="AW428" s="38"/>
      <c r="AX428" s="38"/>
      <c r="AY428" s="38"/>
      <c r="AZ428" s="38"/>
      <c r="BA428" s="38"/>
      <c r="BB428" s="38"/>
      <c r="BC428" s="38"/>
      <c r="BD428" s="38"/>
      <c r="BE428" s="38"/>
      <c r="BF428" s="38"/>
      <c r="BG428" s="38"/>
      <c r="BH428" s="38"/>
      <c r="BI428" s="38"/>
      <c r="BJ428" s="38"/>
      <c r="BK428" s="38"/>
      <c r="BL428" s="38"/>
      <c r="BM428" s="38"/>
      <c r="BN428" s="38"/>
      <c r="BO428" s="38"/>
      <c r="BP428" s="38"/>
      <c r="BQ428" s="38"/>
      <c r="BR428" s="38"/>
      <c r="BS428" s="38"/>
      <c r="BT428" s="38"/>
      <c r="BU428" s="38"/>
      <c r="BV428" s="38"/>
      <c r="BW428" s="38"/>
      <c r="BX428" s="38"/>
      <c r="BY428" s="38"/>
      <c r="BZ428" s="38"/>
      <c r="CA428" s="38"/>
      <c r="CB428" s="38"/>
      <c r="CC428" s="38"/>
      <c r="CD428" s="38"/>
      <c r="CE428" s="38"/>
      <c r="CF428" s="38"/>
      <c r="CG428" s="38"/>
      <c r="CH428" s="38"/>
      <c r="CI428" s="38"/>
      <c r="CJ428" s="38"/>
      <c r="CK428" s="38"/>
      <c r="CL428" s="38"/>
      <c r="CM428" s="38"/>
      <c r="CN428" s="38"/>
      <c r="CO428" s="38"/>
    </row>
    <row r="429" spans="1:93" x14ac:dyDescent="0.35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  <c r="AJ429" s="38"/>
      <c r="AK429" s="38"/>
      <c r="AL429" s="38"/>
      <c r="AM429" s="38"/>
      <c r="AN429" s="38"/>
      <c r="AO429" s="38"/>
      <c r="AP429" s="38"/>
      <c r="AQ429" s="38"/>
      <c r="AR429" s="38"/>
      <c r="AS429" s="38"/>
      <c r="AT429" s="38"/>
      <c r="AU429" s="38"/>
      <c r="AV429" s="38"/>
      <c r="AW429" s="38"/>
      <c r="AX429" s="38"/>
      <c r="AY429" s="38"/>
      <c r="AZ429" s="38"/>
      <c r="BA429" s="38"/>
      <c r="BB429" s="38"/>
      <c r="BC429" s="38"/>
      <c r="BD429" s="38"/>
      <c r="BE429" s="38"/>
      <c r="BF429" s="38"/>
      <c r="BG429" s="38"/>
      <c r="BH429" s="38"/>
      <c r="BI429" s="38"/>
      <c r="BJ429" s="38"/>
      <c r="BK429" s="38"/>
      <c r="BL429" s="38"/>
      <c r="BM429" s="38"/>
      <c r="BN429" s="38"/>
      <c r="BO429" s="38"/>
      <c r="BP429" s="38"/>
      <c r="BQ429" s="38"/>
      <c r="BR429" s="38"/>
      <c r="BS429" s="38"/>
      <c r="BT429" s="38"/>
      <c r="BU429" s="38"/>
      <c r="BV429" s="38"/>
      <c r="BW429" s="38"/>
      <c r="BX429" s="38"/>
      <c r="BY429" s="38"/>
      <c r="BZ429" s="38"/>
      <c r="CA429" s="38"/>
      <c r="CB429" s="38"/>
      <c r="CC429" s="38"/>
      <c r="CD429" s="38"/>
      <c r="CE429" s="38"/>
      <c r="CF429" s="38"/>
      <c r="CG429" s="38"/>
      <c r="CH429" s="38"/>
      <c r="CI429" s="38"/>
      <c r="CJ429" s="38"/>
      <c r="CK429" s="38"/>
      <c r="CL429" s="38"/>
      <c r="CM429" s="38"/>
      <c r="CN429" s="38"/>
      <c r="CO429" s="38"/>
    </row>
    <row r="430" spans="1:93" x14ac:dyDescent="0.35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  <c r="AJ430" s="38"/>
      <c r="AK430" s="38"/>
      <c r="AL430" s="38"/>
      <c r="AM430" s="38"/>
      <c r="AN430" s="38"/>
      <c r="AO430" s="38"/>
      <c r="AP430" s="38"/>
      <c r="AQ430" s="38"/>
      <c r="AR430" s="38"/>
      <c r="AS430" s="38"/>
      <c r="AT430" s="38"/>
      <c r="AU430" s="38"/>
      <c r="AV430" s="38"/>
      <c r="AW430" s="38"/>
      <c r="AX430" s="38"/>
      <c r="AY430" s="38"/>
      <c r="AZ430" s="38"/>
      <c r="BA430" s="38"/>
      <c r="BB430" s="38"/>
      <c r="BC430" s="38"/>
      <c r="BD430" s="38"/>
      <c r="BE430" s="38"/>
      <c r="BF430" s="38"/>
      <c r="BG430" s="38"/>
      <c r="BH430" s="38"/>
      <c r="BI430" s="38"/>
      <c r="BJ430" s="38"/>
      <c r="BK430" s="38"/>
      <c r="BL430" s="38"/>
      <c r="BM430" s="38"/>
      <c r="BN430" s="38"/>
      <c r="BO430" s="38"/>
      <c r="BP430" s="38"/>
      <c r="BQ430" s="38"/>
      <c r="BR430" s="38"/>
      <c r="BS430" s="38"/>
      <c r="BT430" s="38"/>
      <c r="BU430" s="38"/>
      <c r="BV430" s="38"/>
      <c r="BW430" s="38"/>
      <c r="BX430" s="38"/>
      <c r="BY430" s="38"/>
      <c r="BZ430" s="38"/>
      <c r="CA430" s="38"/>
      <c r="CB430" s="38"/>
      <c r="CC430" s="38"/>
      <c r="CD430" s="38"/>
      <c r="CE430" s="38"/>
      <c r="CF430" s="38"/>
      <c r="CG430" s="38"/>
      <c r="CH430" s="38"/>
      <c r="CI430" s="38"/>
      <c r="CJ430" s="38"/>
      <c r="CK430" s="38"/>
      <c r="CL430" s="38"/>
      <c r="CM430" s="38"/>
      <c r="CN430" s="38"/>
      <c r="CO430" s="38"/>
    </row>
    <row r="431" spans="1:93" x14ac:dyDescent="0.35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  <c r="AJ431" s="38"/>
      <c r="AK431" s="38"/>
      <c r="AL431" s="38"/>
      <c r="AM431" s="38"/>
      <c r="AN431" s="38"/>
      <c r="AO431" s="38"/>
      <c r="AP431" s="38"/>
      <c r="AQ431" s="38"/>
      <c r="AR431" s="38"/>
      <c r="AS431" s="38"/>
      <c r="AT431" s="38"/>
      <c r="AU431" s="38"/>
      <c r="AV431" s="38"/>
      <c r="AW431" s="38"/>
      <c r="AX431" s="38"/>
      <c r="AY431" s="38"/>
      <c r="AZ431" s="38"/>
      <c r="BA431" s="38"/>
      <c r="BB431" s="38"/>
      <c r="BC431" s="38"/>
      <c r="BD431" s="38"/>
      <c r="BE431" s="38"/>
      <c r="BF431" s="38"/>
      <c r="BG431" s="38"/>
      <c r="BH431" s="38"/>
      <c r="BI431" s="38"/>
      <c r="BJ431" s="38"/>
      <c r="BK431" s="38"/>
      <c r="BL431" s="38"/>
      <c r="BM431" s="38"/>
      <c r="BN431" s="38"/>
      <c r="BO431" s="38"/>
      <c r="BP431" s="38"/>
      <c r="BQ431" s="38"/>
      <c r="BR431" s="38"/>
      <c r="BS431" s="38"/>
      <c r="BT431" s="38"/>
      <c r="BU431" s="38"/>
      <c r="BV431" s="38"/>
      <c r="BW431" s="38"/>
      <c r="BX431" s="38"/>
      <c r="BY431" s="38"/>
      <c r="BZ431" s="38"/>
      <c r="CA431" s="38"/>
      <c r="CB431" s="38"/>
      <c r="CC431" s="38"/>
      <c r="CD431" s="38"/>
      <c r="CE431" s="38"/>
      <c r="CF431" s="38"/>
      <c r="CG431" s="38"/>
      <c r="CH431" s="38"/>
      <c r="CI431" s="38"/>
      <c r="CJ431" s="38"/>
      <c r="CK431" s="38"/>
      <c r="CL431" s="38"/>
      <c r="CM431" s="38"/>
      <c r="CN431" s="38"/>
      <c r="CO431" s="38"/>
    </row>
    <row r="432" spans="1:93" x14ac:dyDescent="0.35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  <c r="AJ432" s="38"/>
      <c r="AK432" s="38"/>
      <c r="AL432" s="38"/>
      <c r="AM432" s="38"/>
      <c r="AN432" s="38"/>
      <c r="AO432" s="38"/>
      <c r="AP432" s="38"/>
      <c r="AQ432" s="38"/>
      <c r="AR432" s="38"/>
      <c r="AS432" s="38"/>
      <c r="AT432" s="38"/>
      <c r="AU432" s="38"/>
      <c r="AV432" s="38"/>
      <c r="AW432" s="38"/>
      <c r="AX432" s="38"/>
      <c r="AY432" s="38"/>
      <c r="AZ432" s="38"/>
      <c r="BA432" s="38"/>
      <c r="BB432" s="38"/>
      <c r="BC432" s="38"/>
      <c r="BD432" s="38"/>
      <c r="BE432" s="38"/>
      <c r="BF432" s="38"/>
      <c r="BG432" s="38"/>
      <c r="BH432" s="38"/>
      <c r="BI432" s="38"/>
      <c r="BJ432" s="38"/>
      <c r="BK432" s="38"/>
      <c r="BL432" s="38"/>
      <c r="BM432" s="38"/>
      <c r="BN432" s="38"/>
      <c r="BO432" s="38"/>
      <c r="BP432" s="38"/>
      <c r="BQ432" s="38"/>
      <c r="BR432" s="38"/>
      <c r="BS432" s="38"/>
      <c r="BT432" s="38"/>
      <c r="BU432" s="38"/>
      <c r="BV432" s="38"/>
      <c r="BW432" s="38"/>
      <c r="BX432" s="38"/>
      <c r="BY432" s="38"/>
      <c r="BZ432" s="38"/>
      <c r="CA432" s="38"/>
      <c r="CB432" s="38"/>
      <c r="CC432" s="38"/>
      <c r="CD432" s="38"/>
      <c r="CE432" s="38"/>
      <c r="CF432" s="38"/>
      <c r="CG432" s="38"/>
      <c r="CH432" s="38"/>
      <c r="CI432" s="38"/>
      <c r="CJ432" s="38"/>
      <c r="CK432" s="38"/>
      <c r="CL432" s="38"/>
      <c r="CM432" s="38"/>
      <c r="CN432" s="38"/>
      <c r="CO432" s="38"/>
    </row>
    <row r="433" spans="1:93" x14ac:dyDescent="0.35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  <c r="AJ433" s="38"/>
      <c r="AK433" s="38"/>
      <c r="AL433" s="38"/>
      <c r="AM433" s="38"/>
      <c r="AN433" s="38"/>
      <c r="AO433" s="38"/>
      <c r="AP433" s="38"/>
      <c r="AQ433" s="38"/>
      <c r="AR433" s="38"/>
      <c r="AS433" s="38"/>
      <c r="AT433" s="38"/>
      <c r="AU433" s="38"/>
      <c r="AV433" s="38"/>
      <c r="AW433" s="38"/>
      <c r="AX433" s="38"/>
      <c r="AY433" s="38"/>
      <c r="AZ433" s="38"/>
      <c r="BA433" s="38"/>
      <c r="BB433" s="38"/>
      <c r="BC433" s="38"/>
      <c r="BD433" s="38"/>
      <c r="BE433" s="38"/>
      <c r="BF433" s="38"/>
      <c r="BG433" s="38"/>
      <c r="BH433" s="38"/>
      <c r="BI433" s="38"/>
      <c r="BJ433" s="38"/>
      <c r="BK433" s="38"/>
      <c r="BL433" s="38"/>
      <c r="BM433" s="38"/>
      <c r="BN433" s="38"/>
      <c r="BO433" s="38"/>
      <c r="BP433" s="38"/>
      <c r="BQ433" s="38"/>
      <c r="BR433" s="38"/>
      <c r="BS433" s="38"/>
      <c r="BT433" s="38"/>
      <c r="BU433" s="38"/>
      <c r="BV433" s="38"/>
      <c r="BW433" s="38"/>
      <c r="BX433" s="38"/>
      <c r="BY433" s="38"/>
      <c r="BZ433" s="38"/>
      <c r="CA433" s="38"/>
      <c r="CB433" s="38"/>
      <c r="CC433" s="38"/>
      <c r="CD433" s="38"/>
      <c r="CE433" s="38"/>
      <c r="CF433" s="38"/>
      <c r="CG433" s="38"/>
      <c r="CH433" s="38"/>
      <c r="CI433" s="38"/>
      <c r="CJ433" s="38"/>
      <c r="CK433" s="38"/>
      <c r="CL433" s="38"/>
      <c r="CM433" s="38"/>
      <c r="CN433" s="38"/>
      <c r="CO433" s="38"/>
    </row>
    <row r="434" spans="1:93" x14ac:dyDescent="0.35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  <c r="AJ434" s="38"/>
      <c r="AK434" s="38"/>
      <c r="AL434" s="38"/>
      <c r="AM434" s="38"/>
      <c r="AN434" s="38"/>
      <c r="AO434" s="38"/>
      <c r="AP434" s="38"/>
      <c r="AQ434" s="38"/>
      <c r="AR434" s="38"/>
      <c r="AS434" s="38"/>
      <c r="AT434" s="38"/>
      <c r="AU434" s="38"/>
      <c r="AV434" s="38"/>
      <c r="AW434" s="38"/>
      <c r="AX434" s="38"/>
      <c r="AY434" s="38"/>
      <c r="AZ434" s="38"/>
      <c r="BA434" s="38"/>
      <c r="BB434" s="38"/>
      <c r="BC434" s="38"/>
      <c r="BD434" s="38"/>
      <c r="BE434" s="38"/>
      <c r="BF434" s="38"/>
      <c r="BG434" s="38"/>
      <c r="BH434" s="38"/>
      <c r="BI434" s="38"/>
      <c r="BJ434" s="38"/>
      <c r="BK434" s="38"/>
      <c r="BL434" s="38"/>
      <c r="BM434" s="38"/>
      <c r="BN434" s="38"/>
      <c r="BO434" s="38"/>
      <c r="BP434" s="38"/>
      <c r="BQ434" s="38"/>
      <c r="BR434" s="38"/>
      <c r="BS434" s="38"/>
      <c r="BT434" s="38"/>
      <c r="BU434" s="38"/>
      <c r="BV434" s="38"/>
      <c r="BW434" s="38"/>
      <c r="BX434" s="38"/>
      <c r="BY434" s="38"/>
      <c r="BZ434" s="38"/>
      <c r="CA434" s="38"/>
      <c r="CB434" s="38"/>
      <c r="CC434" s="38"/>
      <c r="CD434" s="38"/>
      <c r="CE434" s="38"/>
      <c r="CF434" s="38"/>
      <c r="CG434" s="38"/>
      <c r="CH434" s="38"/>
      <c r="CI434" s="38"/>
      <c r="CJ434" s="38"/>
      <c r="CK434" s="38"/>
      <c r="CL434" s="38"/>
      <c r="CM434" s="38"/>
      <c r="CN434" s="38"/>
      <c r="CO434" s="38"/>
    </row>
    <row r="435" spans="1:93" x14ac:dyDescent="0.35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  <c r="AJ435" s="38"/>
      <c r="AK435" s="38"/>
      <c r="AL435" s="38"/>
      <c r="AM435" s="38"/>
      <c r="AN435" s="38"/>
      <c r="AO435" s="38"/>
      <c r="AP435" s="38"/>
      <c r="AQ435" s="38"/>
      <c r="AR435" s="38"/>
      <c r="AS435" s="38"/>
      <c r="AT435" s="38"/>
      <c r="AU435" s="38"/>
      <c r="AV435" s="38"/>
      <c r="AW435" s="38"/>
      <c r="AX435" s="38"/>
      <c r="AY435" s="38"/>
      <c r="AZ435" s="38"/>
      <c r="BA435" s="38"/>
      <c r="BB435" s="38"/>
      <c r="BC435" s="38"/>
      <c r="BD435" s="38"/>
      <c r="BE435" s="38"/>
      <c r="BF435" s="38"/>
      <c r="BG435" s="38"/>
      <c r="BH435" s="38"/>
      <c r="BI435" s="38"/>
      <c r="BJ435" s="38"/>
      <c r="BK435" s="38"/>
      <c r="BL435" s="38"/>
      <c r="BM435" s="38"/>
      <c r="BN435" s="38"/>
      <c r="BO435" s="38"/>
      <c r="BP435" s="38"/>
      <c r="BQ435" s="38"/>
      <c r="BR435" s="38"/>
      <c r="BS435" s="38"/>
      <c r="BT435" s="38"/>
      <c r="BU435" s="38"/>
      <c r="BV435" s="38"/>
      <c r="BW435" s="38"/>
      <c r="BX435" s="38"/>
      <c r="BY435" s="38"/>
      <c r="BZ435" s="38"/>
      <c r="CA435" s="38"/>
      <c r="CB435" s="38"/>
      <c r="CC435" s="38"/>
      <c r="CD435" s="38"/>
      <c r="CE435" s="38"/>
      <c r="CF435" s="38"/>
      <c r="CG435" s="38"/>
      <c r="CH435" s="38"/>
      <c r="CI435" s="38"/>
      <c r="CJ435" s="38"/>
      <c r="CK435" s="38"/>
      <c r="CL435" s="38"/>
      <c r="CM435" s="38"/>
      <c r="CN435" s="38"/>
      <c r="CO435" s="38"/>
    </row>
    <row r="436" spans="1:93" x14ac:dyDescent="0.35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  <c r="AJ436" s="38"/>
      <c r="AK436" s="38"/>
      <c r="AL436" s="38"/>
      <c r="AM436" s="38"/>
      <c r="AN436" s="38"/>
      <c r="AO436" s="38"/>
      <c r="AP436" s="38"/>
      <c r="AQ436" s="38"/>
      <c r="AR436" s="38"/>
      <c r="AS436" s="38"/>
      <c r="AT436" s="38"/>
      <c r="AU436" s="38"/>
      <c r="AV436" s="38"/>
      <c r="AW436" s="38"/>
      <c r="AX436" s="38"/>
      <c r="AY436" s="38"/>
      <c r="AZ436" s="38"/>
      <c r="BA436" s="38"/>
      <c r="BB436" s="38"/>
      <c r="BC436" s="38"/>
      <c r="BD436" s="38"/>
      <c r="BE436" s="38"/>
      <c r="BF436" s="38"/>
      <c r="BG436" s="38"/>
      <c r="BH436" s="38"/>
      <c r="BI436" s="38"/>
      <c r="BJ436" s="38"/>
      <c r="BK436" s="38"/>
      <c r="BL436" s="38"/>
      <c r="BM436" s="38"/>
      <c r="BN436" s="38"/>
      <c r="BO436" s="38"/>
      <c r="BP436" s="38"/>
      <c r="BQ436" s="38"/>
      <c r="BR436" s="38"/>
      <c r="BS436" s="38"/>
      <c r="BT436" s="38"/>
      <c r="BU436" s="38"/>
      <c r="BV436" s="38"/>
      <c r="BW436" s="38"/>
      <c r="BX436" s="38"/>
      <c r="BY436" s="38"/>
      <c r="BZ436" s="38"/>
      <c r="CA436" s="38"/>
      <c r="CB436" s="38"/>
      <c r="CC436" s="38"/>
      <c r="CD436" s="38"/>
      <c r="CE436" s="38"/>
      <c r="CF436" s="38"/>
      <c r="CG436" s="38"/>
      <c r="CH436" s="38"/>
      <c r="CI436" s="38"/>
      <c r="CJ436" s="38"/>
      <c r="CK436" s="38"/>
      <c r="CL436" s="38"/>
      <c r="CM436" s="38"/>
      <c r="CN436" s="38"/>
      <c r="CO436" s="38"/>
    </row>
    <row r="437" spans="1:93" x14ac:dyDescent="0.35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  <c r="AJ437" s="38"/>
      <c r="AK437" s="38"/>
      <c r="AL437" s="38"/>
      <c r="AM437" s="38"/>
      <c r="AN437" s="38"/>
      <c r="AO437" s="38"/>
      <c r="AP437" s="38"/>
      <c r="AQ437" s="38"/>
      <c r="AR437" s="38"/>
      <c r="AS437" s="38"/>
      <c r="AT437" s="38"/>
      <c r="AU437" s="38"/>
      <c r="AV437" s="38"/>
      <c r="AW437" s="38"/>
      <c r="AX437" s="38"/>
      <c r="AY437" s="38"/>
      <c r="AZ437" s="38"/>
      <c r="BA437" s="38"/>
      <c r="BB437" s="38"/>
      <c r="BC437" s="38"/>
      <c r="BD437" s="38"/>
      <c r="BE437" s="38"/>
      <c r="BF437" s="38"/>
      <c r="BG437" s="38"/>
      <c r="BH437" s="38"/>
      <c r="BI437" s="38"/>
      <c r="BJ437" s="38"/>
      <c r="BK437" s="38"/>
      <c r="BL437" s="38"/>
      <c r="BM437" s="38"/>
      <c r="BN437" s="38"/>
      <c r="BO437" s="38"/>
      <c r="BP437" s="38"/>
      <c r="BQ437" s="38"/>
      <c r="BR437" s="38"/>
      <c r="BS437" s="38"/>
      <c r="BT437" s="38"/>
      <c r="BU437" s="38"/>
      <c r="BV437" s="38"/>
      <c r="BW437" s="38"/>
      <c r="BX437" s="38"/>
      <c r="BY437" s="38"/>
      <c r="BZ437" s="38"/>
      <c r="CA437" s="38"/>
      <c r="CB437" s="38"/>
      <c r="CC437" s="38"/>
      <c r="CD437" s="38"/>
      <c r="CE437" s="38"/>
      <c r="CF437" s="38"/>
      <c r="CG437" s="38"/>
      <c r="CH437" s="38"/>
      <c r="CI437" s="38"/>
      <c r="CJ437" s="38"/>
      <c r="CK437" s="38"/>
      <c r="CL437" s="38"/>
      <c r="CM437" s="38"/>
      <c r="CN437" s="38"/>
      <c r="CO437" s="38"/>
    </row>
    <row r="438" spans="1:93" x14ac:dyDescent="0.35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38"/>
      <c r="AK438" s="38"/>
      <c r="AL438" s="38"/>
      <c r="AM438" s="38"/>
      <c r="AN438" s="38"/>
      <c r="AO438" s="38"/>
      <c r="AP438" s="38"/>
      <c r="AQ438" s="38"/>
      <c r="AR438" s="38"/>
      <c r="AS438" s="38"/>
      <c r="AT438" s="38"/>
      <c r="AU438" s="38"/>
      <c r="AV438" s="38"/>
      <c r="AW438" s="38"/>
      <c r="AX438" s="38"/>
      <c r="AY438" s="38"/>
      <c r="AZ438" s="38"/>
      <c r="BA438" s="38"/>
      <c r="BB438" s="38"/>
      <c r="BC438" s="38"/>
      <c r="BD438" s="38"/>
      <c r="BE438" s="38"/>
      <c r="BF438" s="38"/>
      <c r="BG438" s="38"/>
      <c r="BH438" s="38"/>
      <c r="BI438" s="38"/>
      <c r="BJ438" s="38"/>
      <c r="BK438" s="38"/>
      <c r="BL438" s="38"/>
      <c r="BM438" s="38"/>
      <c r="BN438" s="38"/>
      <c r="BO438" s="38"/>
      <c r="BP438" s="38"/>
      <c r="BQ438" s="38"/>
      <c r="BR438" s="38"/>
      <c r="BS438" s="38"/>
      <c r="BT438" s="38"/>
      <c r="BU438" s="38"/>
      <c r="BV438" s="38"/>
      <c r="BW438" s="38"/>
      <c r="BX438" s="38"/>
      <c r="BY438" s="38"/>
      <c r="BZ438" s="38"/>
      <c r="CA438" s="38"/>
      <c r="CB438" s="38"/>
      <c r="CC438" s="38"/>
      <c r="CD438" s="38"/>
      <c r="CE438" s="38"/>
      <c r="CF438" s="38"/>
      <c r="CG438" s="38"/>
      <c r="CH438" s="38"/>
      <c r="CI438" s="38"/>
      <c r="CJ438" s="38"/>
      <c r="CK438" s="38"/>
      <c r="CL438" s="38"/>
      <c r="CM438" s="38"/>
      <c r="CN438" s="38"/>
      <c r="CO438" s="38"/>
    </row>
    <row r="439" spans="1:93" x14ac:dyDescent="0.35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  <c r="AK439" s="38"/>
      <c r="AL439" s="38"/>
      <c r="AM439" s="38"/>
      <c r="AN439" s="38"/>
      <c r="AO439" s="38"/>
      <c r="AP439" s="38"/>
      <c r="AQ439" s="38"/>
      <c r="AR439" s="38"/>
      <c r="AS439" s="38"/>
      <c r="AT439" s="38"/>
      <c r="AU439" s="38"/>
      <c r="AV439" s="38"/>
      <c r="AW439" s="38"/>
      <c r="AX439" s="38"/>
      <c r="AY439" s="38"/>
      <c r="AZ439" s="38"/>
      <c r="BA439" s="38"/>
      <c r="BB439" s="38"/>
      <c r="BC439" s="38"/>
      <c r="BD439" s="38"/>
      <c r="BE439" s="38"/>
      <c r="BF439" s="38"/>
      <c r="BG439" s="38"/>
      <c r="BH439" s="38"/>
      <c r="BI439" s="38"/>
      <c r="BJ439" s="38"/>
      <c r="BK439" s="38"/>
      <c r="BL439" s="38"/>
      <c r="BM439" s="38"/>
      <c r="BN439" s="38"/>
      <c r="BO439" s="38"/>
      <c r="BP439" s="38"/>
      <c r="BQ439" s="38"/>
      <c r="BR439" s="38"/>
      <c r="BS439" s="38"/>
      <c r="BT439" s="38"/>
      <c r="BU439" s="38"/>
      <c r="BV439" s="38"/>
      <c r="BW439" s="38"/>
      <c r="BX439" s="38"/>
      <c r="BY439" s="38"/>
      <c r="BZ439" s="38"/>
      <c r="CA439" s="38"/>
      <c r="CB439" s="38"/>
      <c r="CC439" s="38"/>
      <c r="CD439" s="38"/>
      <c r="CE439" s="38"/>
      <c r="CF439" s="38"/>
      <c r="CG439" s="38"/>
      <c r="CH439" s="38"/>
      <c r="CI439" s="38"/>
      <c r="CJ439" s="38"/>
      <c r="CK439" s="38"/>
      <c r="CL439" s="38"/>
      <c r="CM439" s="38"/>
      <c r="CN439" s="38"/>
      <c r="CO439" s="38"/>
    </row>
    <row r="440" spans="1:93" x14ac:dyDescent="0.35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  <c r="AK440" s="38"/>
      <c r="AL440" s="38"/>
      <c r="AM440" s="38"/>
      <c r="AN440" s="38"/>
      <c r="AO440" s="38"/>
      <c r="AP440" s="38"/>
      <c r="AQ440" s="38"/>
      <c r="AR440" s="38"/>
      <c r="AS440" s="38"/>
      <c r="AT440" s="38"/>
      <c r="AU440" s="38"/>
      <c r="AV440" s="38"/>
      <c r="AW440" s="38"/>
      <c r="AX440" s="38"/>
      <c r="AY440" s="38"/>
      <c r="AZ440" s="38"/>
      <c r="BA440" s="38"/>
      <c r="BB440" s="38"/>
      <c r="BC440" s="38"/>
      <c r="BD440" s="38"/>
      <c r="BE440" s="38"/>
      <c r="BF440" s="38"/>
      <c r="BG440" s="38"/>
      <c r="BH440" s="38"/>
      <c r="BI440" s="38"/>
      <c r="BJ440" s="38"/>
      <c r="BK440" s="38"/>
      <c r="BL440" s="38"/>
      <c r="BM440" s="38"/>
      <c r="BN440" s="38"/>
      <c r="BO440" s="38"/>
      <c r="BP440" s="38"/>
      <c r="BQ440" s="38"/>
      <c r="BR440" s="38"/>
      <c r="BS440" s="38"/>
      <c r="BT440" s="38"/>
      <c r="BU440" s="38"/>
      <c r="BV440" s="38"/>
      <c r="BW440" s="38"/>
      <c r="BX440" s="38"/>
      <c r="BY440" s="38"/>
      <c r="BZ440" s="38"/>
      <c r="CA440" s="38"/>
      <c r="CB440" s="38"/>
      <c r="CC440" s="38"/>
      <c r="CD440" s="38"/>
      <c r="CE440" s="38"/>
      <c r="CF440" s="38"/>
      <c r="CG440" s="38"/>
      <c r="CH440" s="38"/>
      <c r="CI440" s="38"/>
      <c r="CJ440" s="38"/>
      <c r="CK440" s="38"/>
      <c r="CL440" s="38"/>
      <c r="CM440" s="38"/>
      <c r="CN440" s="38"/>
      <c r="CO440" s="38"/>
    </row>
    <row r="441" spans="1:93" x14ac:dyDescent="0.35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  <c r="AJ441" s="38"/>
      <c r="AK441" s="38"/>
      <c r="AL441" s="38"/>
      <c r="AM441" s="38"/>
      <c r="AN441" s="38"/>
      <c r="AO441" s="38"/>
      <c r="AP441" s="38"/>
      <c r="AQ441" s="38"/>
      <c r="AR441" s="38"/>
      <c r="AS441" s="38"/>
      <c r="AT441" s="38"/>
      <c r="AU441" s="38"/>
      <c r="AV441" s="38"/>
      <c r="AW441" s="38"/>
      <c r="AX441" s="38"/>
      <c r="AY441" s="38"/>
      <c r="AZ441" s="38"/>
      <c r="BA441" s="38"/>
      <c r="BB441" s="38"/>
      <c r="BC441" s="38"/>
      <c r="BD441" s="38"/>
      <c r="BE441" s="38"/>
      <c r="BF441" s="38"/>
      <c r="BG441" s="38"/>
      <c r="BH441" s="38"/>
      <c r="BI441" s="38"/>
      <c r="BJ441" s="38"/>
      <c r="BK441" s="38"/>
      <c r="BL441" s="38"/>
      <c r="BM441" s="38"/>
      <c r="BN441" s="38"/>
      <c r="BO441" s="38"/>
      <c r="BP441" s="38"/>
      <c r="BQ441" s="38"/>
      <c r="BR441" s="38"/>
      <c r="BS441" s="38"/>
      <c r="BT441" s="38"/>
      <c r="BU441" s="38"/>
      <c r="BV441" s="38"/>
      <c r="BW441" s="38"/>
      <c r="BX441" s="38"/>
      <c r="BY441" s="38"/>
      <c r="BZ441" s="38"/>
      <c r="CA441" s="38"/>
      <c r="CB441" s="38"/>
      <c r="CC441" s="38"/>
      <c r="CD441" s="38"/>
      <c r="CE441" s="38"/>
      <c r="CF441" s="38"/>
      <c r="CG441" s="38"/>
      <c r="CH441" s="38"/>
      <c r="CI441" s="38"/>
      <c r="CJ441" s="38"/>
      <c r="CK441" s="38"/>
      <c r="CL441" s="38"/>
      <c r="CM441" s="38"/>
      <c r="CN441" s="38"/>
      <c r="CO441" s="38"/>
    </row>
    <row r="442" spans="1:93" x14ac:dyDescent="0.35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38"/>
      <c r="AK442" s="38"/>
      <c r="AL442" s="38"/>
      <c r="AM442" s="38"/>
      <c r="AN442" s="38"/>
      <c r="AO442" s="38"/>
      <c r="AP442" s="38"/>
      <c r="AQ442" s="38"/>
      <c r="AR442" s="38"/>
      <c r="AS442" s="38"/>
      <c r="AT442" s="38"/>
      <c r="AU442" s="38"/>
      <c r="AV442" s="38"/>
      <c r="AW442" s="38"/>
      <c r="AX442" s="38"/>
      <c r="AY442" s="38"/>
      <c r="AZ442" s="38"/>
      <c r="BA442" s="38"/>
      <c r="BB442" s="38"/>
      <c r="BC442" s="38"/>
      <c r="BD442" s="38"/>
      <c r="BE442" s="38"/>
      <c r="BF442" s="38"/>
      <c r="BG442" s="38"/>
      <c r="BH442" s="38"/>
      <c r="BI442" s="38"/>
      <c r="BJ442" s="38"/>
      <c r="BK442" s="38"/>
      <c r="BL442" s="38"/>
      <c r="BM442" s="38"/>
      <c r="BN442" s="38"/>
      <c r="BO442" s="38"/>
      <c r="BP442" s="38"/>
      <c r="BQ442" s="38"/>
      <c r="BR442" s="38"/>
      <c r="BS442" s="38"/>
      <c r="BT442" s="38"/>
      <c r="BU442" s="38"/>
      <c r="BV442" s="38"/>
      <c r="BW442" s="38"/>
      <c r="BX442" s="38"/>
      <c r="BY442" s="38"/>
      <c r="BZ442" s="38"/>
      <c r="CA442" s="38"/>
      <c r="CB442" s="38"/>
      <c r="CC442" s="38"/>
      <c r="CD442" s="38"/>
      <c r="CE442" s="38"/>
      <c r="CF442" s="38"/>
      <c r="CG442" s="38"/>
      <c r="CH442" s="38"/>
      <c r="CI442" s="38"/>
      <c r="CJ442" s="38"/>
      <c r="CK442" s="38"/>
      <c r="CL442" s="38"/>
      <c r="CM442" s="38"/>
      <c r="CN442" s="38"/>
      <c r="CO442" s="38"/>
    </row>
    <row r="443" spans="1:93" x14ac:dyDescent="0.35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  <c r="AJ443" s="38"/>
      <c r="AK443" s="38"/>
      <c r="AL443" s="38"/>
      <c r="AM443" s="38"/>
      <c r="AN443" s="38"/>
      <c r="AO443" s="38"/>
      <c r="AP443" s="38"/>
      <c r="AQ443" s="38"/>
      <c r="AR443" s="38"/>
      <c r="AS443" s="38"/>
      <c r="AT443" s="38"/>
      <c r="AU443" s="38"/>
      <c r="AV443" s="38"/>
      <c r="AW443" s="38"/>
      <c r="AX443" s="38"/>
      <c r="AY443" s="38"/>
      <c r="AZ443" s="38"/>
      <c r="BA443" s="38"/>
      <c r="BB443" s="38"/>
      <c r="BC443" s="38"/>
      <c r="BD443" s="38"/>
      <c r="BE443" s="38"/>
      <c r="BF443" s="38"/>
      <c r="BG443" s="38"/>
      <c r="BH443" s="38"/>
      <c r="BI443" s="38"/>
      <c r="BJ443" s="38"/>
      <c r="BK443" s="38"/>
      <c r="BL443" s="38"/>
      <c r="BM443" s="38"/>
      <c r="BN443" s="38"/>
      <c r="BO443" s="38"/>
      <c r="BP443" s="38"/>
      <c r="BQ443" s="38"/>
      <c r="BR443" s="38"/>
      <c r="BS443" s="38"/>
      <c r="BT443" s="38"/>
      <c r="BU443" s="38"/>
      <c r="BV443" s="38"/>
      <c r="BW443" s="38"/>
      <c r="BX443" s="38"/>
      <c r="BY443" s="38"/>
      <c r="BZ443" s="38"/>
      <c r="CA443" s="38"/>
      <c r="CB443" s="38"/>
      <c r="CC443" s="38"/>
      <c r="CD443" s="38"/>
      <c r="CE443" s="38"/>
      <c r="CF443" s="38"/>
      <c r="CG443" s="38"/>
      <c r="CH443" s="38"/>
      <c r="CI443" s="38"/>
      <c r="CJ443" s="38"/>
      <c r="CK443" s="38"/>
      <c r="CL443" s="38"/>
      <c r="CM443" s="38"/>
      <c r="CN443" s="38"/>
      <c r="CO443" s="38"/>
    </row>
    <row r="444" spans="1:93" x14ac:dyDescent="0.35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  <c r="AJ444" s="38"/>
      <c r="AK444" s="38"/>
      <c r="AL444" s="38"/>
      <c r="AM444" s="38"/>
      <c r="AN444" s="38"/>
      <c r="AO444" s="38"/>
      <c r="AP444" s="38"/>
      <c r="AQ444" s="38"/>
      <c r="AR444" s="38"/>
      <c r="AS444" s="38"/>
      <c r="AT444" s="38"/>
      <c r="AU444" s="38"/>
      <c r="AV444" s="38"/>
      <c r="AW444" s="38"/>
      <c r="AX444" s="38"/>
      <c r="AY444" s="38"/>
      <c r="AZ444" s="38"/>
      <c r="BA444" s="38"/>
      <c r="BB444" s="38"/>
      <c r="BC444" s="38"/>
      <c r="BD444" s="38"/>
      <c r="BE444" s="38"/>
      <c r="BF444" s="38"/>
      <c r="BG444" s="38"/>
      <c r="BH444" s="38"/>
      <c r="BI444" s="38"/>
      <c r="BJ444" s="38"/>
      <c r="BK444" s="38"/>
      <c r="BL444" s="38"/>
      <c r="BM444" s="38"/>
      <c r="BN444" s="38"/>
      <c r="BO444" s="38"/>
      <c r="BP444" s="38"/>
      <c r="BQ444" s="38"/>
      <c r="BR444" s="38"/>
      <c r="BS444" s="38"/>
      <c r="BT444" s="38"/>
      <c r="BU444" s="38"/>
      <c r="BV444" s="38"/>
      <c r="BW444" s="38"/>
      <c r="BX444" s="38"/>
      <c r="BY444" s="38"/>
      <c r="BZ444" s="38"/>
      <c r="CA444" s="38"/>
      <c r="CB444" s="38"/>
      <c r="CC444" s="38"/>
      <c r="CD444" s="38"/>
      <c r="CE444" s="38"/>
      <c r="CF444" s="38"/>
      <c r="CG444" s="38"/>
      <c r="CH444" s="38"/>
      <c r="CI444" s="38"/>
      <c r="CJ444" s="38"/>
      <c r="CK444" s="38"/>
      <c r="CL444" s="38"/>
      <c r="CM444" s="38"/>
      <c r="CN444" s="38"/>
      <c r="CO444" s="38"/>
    </row>
    <row r="445" spans="1:93" x14ac:dyDescent="0.35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  <c r="AJ445" s="38"/>
      <c r="AK445" s="38"/>
      <c r="AL445" s="38"/>
      <c r="AM445" s="38"/>
      <c r="AN445" s="38"/>
      <c r="AO445" s="38"/>
      <c r="AP445" s="38"/>
      <c r="AQ445" s="38"/>
      <c r="AR445" s="38"/>
      <c r="AS445" s="38"/>
      <c r="AT445" s="38"/>
      <c r="AU445" s="38"/>
      <c r="AV445" s="38"/>
      <c r="AW445" s="38"/>
      <c r="AX445" s="38"/>
      <c r="AY445" s="38"/>
      <c r="AZ445" s="38"/>
      <c r="BA445" s="38"/>
      <c r="BB445" s="38"/>
      <c r="BC445" s="38"/>
      <c r="BD445" s="38"/>
      <c r="BE445" s="38"/>
      <c r="BF445" s="38"/>
      <c r="BG445" s="38"/>
      <c r="BH445" s="38"/>
      <c r="BI445" s="38"/>
      <c r="BJ445" s="38"/>
      <c r="BK445" s="38"/>
      <c r="BL445" s="38"/>
      <c r="BM445" s="38"/>
      <c r="BN445" s="38"/>
      <c r="BO445" s="38"/>
      <c r="BP445" s="38"/>
      <c r="BQ445" s="38"/>
      <c r="BR445" s="38"/>
      <c r="BS445" s="38"/>
      <c r="BT445" s="38"/>
      <c r="BU445" s="38"/>
      <c r="BV445" s="38"/>
      <c r="BW445" s="38"/>
      <c r="BX445" s="38"/>
      <c r="BY445" s="38"/>
      <c r="BZ445" s="38"/>
      <c r="CA445" s="38"/>
      <c r="CB445" s="38"/>
      <c r="CC445" s="38"/>
      <c r="CD445" s="38"/>
      <c r="CE445" s="38"/>
      <c r="CF445" s="38"/>
      <c r="CG445" s="38"/>
      <c r="CH445" s="38"/>
      <c r="CI445" s="38"/>
      <c r="CJ445" s="38"/>
      <c r="CK445" s="38"/>
      <c r="CL445" s="38"/>
      <c r="CM445" s="38"/>
      <c r="CN445" s="38"/>
      <c r="CO445" s="38"/>
    </row>
    <row r="446" spans="1:93" x14ac:dyDescent="0.35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  <c r="AJ446" s="38"/>
      <c r="AK446" s="38"/>
      <c r="AL446" s="38"/>
      <c r="AM446" s="38"/>
      <c r="AN446" s="38"/>
      <c r="AO446" s="38"/>
      <c r="AP446" s="38"/>
      <c r="AQ446" s="38"/>
      <c r="AR446" s="38"/>
      <c r="AS446" s="38"/>
      <c r="AT446" s="38"/>
      <c r="AU446" s="38"/>
      <c r="AV446" s="38"/>
      <c r="AW446" s="38"/>
      <c r="AX446" s="38"/>
      <c r="AY446" s="38"/>
      <c r="AZ446" s="38"/>
      <c r="BA446" s="38"/>
      <c r="BB446" s="38"/>
      <c r="BC446" s="38"/>
      <c r="BD446" s="38"/>
      <c r="BE446" s="38"/>
      <c r="BF446" s="38"/>
      <c r="BG446" s="38"/>
      <c r="BH446" s="38"/>
      <c r="BI446" s="38"/>
      <c r="BJ446" s="38"/>
      <c r="BK446" s="38"/>
      <c r="BL446" s="38"/>
      <c r="BM446" s="38"/>
      <c r="BN446" s="38"/>
      <c r="BO446" s="38"/>
      <c r="BP446" s="38"/>
      <c r="BQ446" s="38"/>
      <c r="BR446" s="38"/>
      <c r="BS446" s="38"/>
      <c r="BT446" s="38"/>
      <c r="BU446" s="38"/>
      <c r="BV446" s="38"/>
      <c r="BW446" s="38"/>
      <c r="BX446" s="38"/>
      <c r="BY446" s="38"/>
      <c r="BZ446" s="38"/>
      <c r="CA446" s="38"/>
      <c r="CB446" s="38"/>
      <c r="CC446" s="38"/>
      <c r="CD446" s="38"/>
      <c r="CE446" s="38"/>
      <c r="CF446" s="38"/>
      <c r="CG446" s="38"/>
      <c r="CH446" s="38"/>
      <c r="CI446" s="38"/>
      <c r="CJ446" s="38"/>
      <c r="CK446" s="38"/>
      <c r="CL446" s="38"/>
      <c r="CM446" s="38"/>
      <c r="CN446" s="38"/>
      <c r="CO446" s="38"/>
    </row>
    <row r="447" spans="1:93" x14ac:dyDescent="0.35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  <c r="AJ447" s="38"/>
      <c r="AK447" s="38"/>
      <c r="AL447" s="38"/>
      <c r="AM447" s="38"/>
      <c r="AN447" s="38"/>
      <c r="AO447" s="38"/>
      <c r="AP447" s="38"/>
      <c r="AQ447" s="38"/>
      <c r="AR447" s="38"/>
      <c r="AS447" s="38"/>
      <c r="AT447" s="38"/>
      <c r="AU447" s="38"/>
      <c r="AV447" s="38"/>
      <c r="AW447" s="38"/>
      <c r="AX447" s="38"/>
      <c r="AY447" s="38"/>
      <c r="AZ447" s="38"/>
      <c r="BA447" s="38"/>
      <c r="BB447" s="38"/>
      <c r="BC447" s="38"/>
      <c r="BD447" s="38"/>
      <c r="BE447" s="38"/>
      <c r="BF447" s="38"/>
      <c r="BG447" s="38"/>
      <c r="BH447" s="38"/>
      <c r="BI447" s="38"/>
      <c r="BJ447" s="38"/>
      <c r="BK447" s="38"/>
      <c r="BL447" s="38"/>
      <c r="BM447" s="38"/>
      <c r="BN447" s="38"/>
      <c r="BO447" s="38"/>
      <c r="BP447" s="38"/>
      <c r="BQ447" s="38"/>
      <c r="BR447" s="38"/>
      <c r="BS447" s="38"/>
      <c r="BT447" s="38"/>
      <c r="BU447" s="38"/>
      <c r="BV447" s="38"/>
      <c r="BW447" s="38"/>
      <c r="BX447" s="38"/>
      <c r="BY447" s="38"/>
      <c r="BZ447" s="38"/>
      <c r="CA447" s="38"/>
      <c r="CB447" s="38"/>
      <c r="CC447" s="38"/>
      <c r="CD447" s="38"/>
      <c r="CE447" s="38"/>
      <c r="CF447" s="38"/>
      <c r="CG447" s="38"/>
      <c r="CH447" s="38"/>
      <c r="CI447" s="38"/>
      <c r="CJ447" s="38"/>
      <c r="CK447" s="38"/>
      <c r="CL447" s="38"/>
      <c r="CM447" s="38"/>
      <c r="CN447" s="38"/>
      <c r="CO447" s="38"/>
    </row>
    <row r="448" spans="1:93" x14ac:dyDescent="0.35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  <c r="AJ448" s="38"/>
      <c r="AK448" s="38"/>
      <c r="AL448" s="38"/>
      <c r="AM448" s="38"/>
      <c r="AN448" s="38"/>
      <c r="AO448" s="38"/>
      <c r="AP448" s="38"/>
      <c r="AQ448" s="38"/>
      <c r="AR448" s="38"/>
      <c r="AS448" s="38"/>
      <c r="AT448" s="38"/>
      <c r="AU448" s="38"/>
      <c r="AV448" s="38"/>
      <c r="AW448" s="38"/>
      <c r="AX448" s="38"/>
      <c r="AY448" s="38"/>
      <c r="AZ448" s="38"/>
      <c r="BA448" s="38"/>
      <c r="BB448" s="38"/>
      <c r="BC448" s="38"/>
      <c r="BD448" s="38"/>
      <c r="BE448" s="38"/>
      <c r="BF448" s="38"/>
      <c r="BG448" s="38"/>
      <c r="BH448" s="38"/>
      <c r="BI448" s="38"/>
      <c r="BJ448" s="38"/>
      <c r="BK448" s="38"/>
      <c r="BL448" s="38"/>
      <c r="BM448" s="38"/>
      <c r="BN448" s="38"/>
      <c r="BO448" s="38"/>
      <c r="BP448" s="38"/>
      <c r="BQ448" s="38"/>
      <c r="BR448" s="38"/>
      <c r="BS448" s="38"/>
      <c r="BT448" s="38"/>
      <c r="BU448" s="38"/>
      <c r="BV448" s="38"/>
      <c r="BW448" s="38"/>
      <c r="BX448" s="38"/>
      <c r="BY448" s="38"/>
      <c r="BZ448" s="38"/>
      <c r="CA448" s="38"/>
      <c r="CB448" s="38"/>
      <c r="CC448" s="38"/>
      <c r="CD448" s="38"/>
      <c r="CE448" s="38"/>
      <c r="CF448" s="38"/>
      <c r="CG448" s="38"/>
      <c r="CH448" s="38"/>
      <c r="CI448" s="38"/>
      <c r="CJ448" s="38"/>
      <c r="CK448" s="38"/>
      <c r="CL448" s="38"/>
      <c r="CM448" s="38"/>
      <c r="CN448" s="38"/>
      <c r="CO448" s="38"/>
    </row>
    <row r="449" spans="1:93" x14ac:dyDescent="0.35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  <c r="AJ449" s="38"/>
      <c r="AK449" s="38"/>
      <c r="AL449" s="38"/>
      <c r="AM449" s="38"/>
      <c r="AN449" s="38"/>
      <c r="AO449" s="38"/>
      <c r="AP449" s="38"/>
      <c r="AQ449" s="38"/>
      <c r="AR449" s="38"/>
      <c r="AS449" s="38"/>
      <c r="AT449" s="38"/>
      <c r="AU449" s="38"/>
      <c r="AV449" s="38"/>
      <c r="AW449" s="38"/>
      <c r="AX449" s="38"/>
      <c r="AY449" s="38"/>
      <c r="AZ449" s="38"/>
      <c r="BA449" s="38"/>
      <c r="BB449" s="38"/>
      <c r="BC449" s="38"/>
      <c r="BD449" s="38"/>
      <c r="BE449" s="38"/>
      <c r="BF449" s="38"/>
      <c r="BG449" s="38"/>
      <c r="BH449" s="38"/>
      <c r="BI449" s="38"/>
      <c r="BJ449" s="38"/>
      <c r="BK449" s="38"/>
      <c r="BL449" s="38"/>
      <c r="BM449" s="38"/>
      <c r="BN449" s="38"/>
      <c r="BO449" s="38"/>
      <c r="BP449" s="38"/>
      <c r="BQ449" s="38"/>
      <c r="BR449" s="38"/>
      <c r="BS449" s="38"/>
      <c r="BT449" s="38"/>
      <c r="BU449" s="38"/>
      <c r="BV449" s="38"/>
      <c r="BW449" s="38"/>
      <c r="BX449" s="38"/>
      <c r="BY449" s="38"/>
      <c r="BZ449" s="38"/>
      <c r="CA449" s="38"/>
      <c r="CB449" s="38"/>
      <c r="CC449" s="38"/>
      <c r="CD449" s="38"/>
      <c r="CE449" s="38"/>
      <c r="CF449" s="38"/>
      <c r="CG449" s="38"/>
      <c r="CH449" s="38"/>
      <c r="CI449" s="38"/>
      <c r="CJ449" s="38"/>
      <c r="CK449" s="38"/>
      <c r="CL449" s="38"/>
      <c r="CM449" s="38"/>
      <c r="CN449" s="38"/>
      <c r="CO449" s="38"/>
    </row>
    <row r="450" spans="1:93" x14ac:dyDescent="0.35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  <c r="AJ450" s="38"/>
      <c r="AK450" s="38"/>
      <c r="AL450" s="38"/>
      <c r="AM450" s="38"/>
      <c r="AN450" s="38"/>
      <c r="AO450" s="38"/>
      <c r="AP450" s="38"/>
      <c r="AQ450" s="38"/>
      <c r="AR450" s="38"/>
      <c r="AS450" s="38"/>
      <c r="AT450" s="38"/>
      <c r="AU450" s="38"/>
      <c r="AV450" s="38"/>
      <c r="AW450" s="38"/>
      <c r="AX450" s="38"/>
      <c r="AY450" s="38"/>
      <c r="AZ450" s="38"/>
      <c r="BA450" s="38"/>
      <c r="BB450" s="38"/>
      <c r="BC450" s="38"/>
      <c r="BD450" s="38"/>
      <c r="BE450" s="38"/>
      <c r="BF450" s="38"/>
      <c r="BG450" s="38"/>
      <c r="BH450" s="38"/>
      <c r="BI450" s="38"/>
      <c r="BJ450" s="38"/>
      <c r="BK450" s="38"/>
      <c r="BL450" s="38"/>
      <c r="BM450" s="38"/>
      <c r="BN450" s="38"/>
      <c r="BO450" s="38"/>
      <c r="BP450" s="38"/>
      <c r="BQ450" s="38"/>
      <c r="BR450" s="38"/>
      <c r="BS450" s="38"/>
      <c r="BT450" s="38"/>
      <c r="BU450" s="38"/>
      <c r="BV450" s="38"/>
      <c r="BW450" s="38"/>
      <c r="BX450" s="38"/>
      <c r="BY450" s="38"/>
      <c r="BZ450" s="38"/>
      <c r="CA450" s="38"/>
      <c r="CB450" s="38"/>
      <c r="CC450" s="38"/>
      <c r="CD450" s="38"/>
      <c r="CE450" s="38"/>
      <c r="CF450" s="38"/>
      <c r="CG450" s="38"/>
      <c r="CH450" s="38"/>
      <c r="CI450" s="38"/>
      <c r="CJ450" s="38"/>
      <c r="CK450" s="38"/>
      <c r="CL450" s="38"/>
      <c r="CM450" s="38"/>
      <c r="CN450" s="38"/>
      <c r="CO450" s="38"/>
    </row>
    <row r="451" spans="1:93" x14ac:dyDescent="0.35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  <c r="AJ451" s="38"/>
      <c r="AK451" s="38"/>
      <c r="AL451" s="38"/>
      <c r="AM451" s="38"/>
      <c r="AN451" s="38"/>
      <c r="AO451" s="38"/>
      <c r="AP451" s="38"/>
      <c r="AQ451" s="38"/>
      <c r="AR451" s="38"/>
      <c r="AS451" s="38"/>
      <c r="AT451" s="38"/>
      <c r="AU451" s="38"/>
      <c r="AV451" s="38"/>
      <c r="AW451" s="38"/>
      <c r="AX451" s="38"/>
      <c r="AY451" s="38"/>
      <c r="AZ451" s="38"/>
      <c r="BA451" s="38"/>
      <c r="BB451" s="38"/>
      <c r="BC451" s="38"/>
      <c r="BD451" s="38"/>
      <c r="BE451" s="38"/>
      <c r="BF451" s="38"/>
      <c r="BG451" s="38"/>
      <c r="BH451" s="38"/>
      <c r="BI451" s="38"/>
      <c r="BJ451" s="38"/>
      <c r="BK451" s="38"/>
      <c r="BL451" s="38"/>
      <c r="BM451" s="38"/>
      <c r="BN451" s="38"/>
      <c r="BO451" s="38"/>
      <c r="BP451" s="38"/>
      <c r="BQ451" s="38"/>
      <c r="BR451" s="38"/>
      <c r="BS451" s="38"/>
      <c r="BT451" s="38"/>
      <c r="BU451" s="38"/>
      <c r="BV451" s="38"/>
      <c r="BW451" s="38"/>
      <c r="BX451" s="38"/>
      <c r="BY451" s="38"/>
      <c r="BZ451" s="38"/>
      <c r="CA451" s="38"/>
      <c r="CB451" s="38"/>
      <c r="CC451" s="38"/>
      <c r="CD451" s="38"/>
      <c r="CE451" s="38"/>
      <c r="CF451" s="38"/>
      <c r="CG451" s="38"/>
      <c r="CH451" s="38"/>
      <c r="CI451" s="38"/>
      <c r="CJ451" s="38"/>
      <c r="CK451" s="38"/>
      <c r="CL451" s="38"/>
      <c r="CM451" s="38"/>
      <c r="CN451" s="38"/>
      <c r="CO451" s="38"/>
    </row>
    <row r="452" spans="1:93" x14ac:dyDescent="0.35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  <c r="AJ452" s="38"/>
      <c r="AK452" s="38"/>
      <c r="AL452" s="38"/>
      <c r="AM452" s="38"/>
      <c r="AN452" s="38"/>
      <c r="AO452" s="38"/>
      <c r="AP452" s="38"/>
      <c r="AQ452" s="38"/>
      <c r="AR452" s="38"/>
      <c r="AS452" s="38"/>
      <c r="AT452" s="38"/>
      <c r="AU452" s="38"/>
      <c r="AV452" s="38"/>
      <c r="AW452" s="38"/>
      <c r="AX452" s="38"/>
      <c r="AY452" s="38"/>
      <c r="AZ452" s="38"/>
      <c r="BA452" s="38"/>
      <c r="BB452" s="38"/>
      <c r="BC452" s="38"/>
      <c r="BD452" s="38"/>
      <c r="BE452" s="38"/>
      <c r="BF452" s="38"/>
      <c r="BG452" s="38"/>
      <c r="BH452" s="38"/>
      <c r="BI452" s="38"/>
      <c r="BJ452" s="38"/>
      <c r="BK452" s="38"/>
      <c r="BL452" s="38"/>
      <c r="BM452" s="38"/>
      <c r="BN452" s="38"/>
      <c r="BO452" s="38"/>
      <c r="BP452" s="38"/>
      <c r="BQ452" s="38"/>
      <c r="BR452" s="38"/>
      <c r="BS452" s="38"/>
      <c r="BT452" s="38"/>
      <c r="BU452" s="38"/>
      <c r="BV452" s="38"/>
      <c r="BW452" s="38"/>
      <c r="BX452" s="38"/>
      <c r="BY452" s="38"/>
      <c r="BZ452" s="38"/>
      <c r="CA452" s="38"/>
      <c r="CB452" s="38"/>
      <c r="CC452" s="38"/>
      <c r="CD452" s="38"/>
      <c r="CE452" s="38"/>
      <c r="CF452" s="38"/>
      <c r="CG452" s="38"/>
      <c r="CH452" s="38"/>
      <c r="CI452" s="38"/>
      <c r="CJ452" s="38"/>
      <c r="CK452" s="38"/>
      <c r="CL452" s="38"/>
      <c r="CM452" s="38"/>
      <c r="CN452" s="38"/>
      <c r="CO452" s="38"/>
    </row>
    <row r="453" spans="1:93" x14ac:dyDescent="0.35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  <c r="AJ453" s="38"/>
      <c r="AK453" s="38"/>
      <c r="AL453" s="38"/>
      <c r="AM453" s="38"/>
      <c r="AN453" s="38"/>
      <c r="AO453" s="38"/>
      <c r="AP453" s="38"/>
      <c r="AQ453" s="38"/>
      <c r="AR453" s="38"/>
      <c r="AS453" s="38"/>
      <c r="AT453" s="38"/>
      <c r="AU453" s="38"/>
      <c r="AV453" s="38"/>
      <c r="AW453" s="38"/>
      <c r="AX453" s="38"/>
      <c r="AY453" s="38"/>
      <c r="AZ453" s="38"/>
      <c r="BA453" s="38"/>
      <c r="BB453" s="38"/>
      <c r="BC453" s="38"/>
      <c r="BD453" s="38"/>
      <c r="BE453" s="38"/>
      <c r="BF453" s="38"/>
      <c r="BG453" s="38"/>
      <c r="BH453" s="38"/>
      <c r="BI453" s="38"/>
      <c r="BJ453" s="38"/>
      <c r="BK453" s="38"/>
      <c r="BL453" s="38"/>
      <c r="BM453" s="38"/>
      <c r="BN453" s="38"/>
      <c r="BO453" s="38"/>
      <c r="BP453" s="38"/>
      <c r="BQ453" s="38"/>
      <c r="BR453" s="38"/>
      <c r="BS453" s="38"/>
      <c r="BT453" s="38"/>
      <c r="BU453" s="38"/>
      <c r="BV453" s="38"/>
      <c r="BW453" s="38"/>
      <c r="BX453" s="38"/>
      <c r="BY453" s="38"/>
      <c r="BZ453" s="38"/>
      <c r="CA453" s="38"/>
      <c r="CB453" s="38"/>
      <c r="CC453" s="38"/>
      <c r="CD453" s="38"/>
      <c r="CE453" s="38"/>
      <c r="CF453" s="38"/>
      <c r="CG453" s="38"/>
      <c r="CH453" s="38"/>
      <c r="CI453" s="38"/>
      <c r="CJ453" s="38"/>
      <c r="CK453" s="38"/>
      <c r="CL453" s="38"/>
      <c r="CM453" s="38"/>
      <c r="CN453" s="38"/>
      <c r="CO453" s="38"/>
    </row>
    <row r="454" spans="1:93" x14ac:dyDescent="0.35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  <c r="AJ454" s="38"/>
      <c r="AK454" s="38"/>
      <c r="AL454" s="38"/>
      <c r="AM454" s="38"/>
      <c r="AN454" s="38"/>
      <c r="AO454" s="38"/>
      <c r="AP454" s="38"/>
      <c r="AQ454" s="38"/>
      <c r="AR454" s="38"/>
      <c r="AS454" s="38"/>
      <c r="AT454" s="38"/>
      <c r="AU454" s="38"/>
      <c r="AV454" s="38"/>
      <c r="AW454" s="38"/>
      <c r="AX454" s="38"/>
      <c r="AY454" s="38"/>
      <c r="AZ454" s="38"/>
      <c r="BA454" s="38"/>
      <c r="BB454" s="38"/>
      <c r="BC454" s="38"/>
      <c r="BD454" s="38"/>
      <c r="BE454" s="38"/>
      <c r="BF454" s="38"/>
      <c r="BG454" s="38"/>
      <c r="BH454" s="38"/>
      <c r="BI454" s="38"/>
      <c r="BJ454" s="38"/>
      <c r="BK454" s="38"/>
      <c r="BL454" s="38"/>
      <c r="BM454" s="38"/>
      <c r="BN454" s="38"/>
      <c r="BO454" s="38"/>
      <c r="BP454" s="38"/>
      <c r="BQ454" s="38"/>
      <c r="BR454" s="38"/>
      <c r="BS454" s="38"/>
      <c r="BT454" s="38"/>
      <c r="BU454" s="38"/>
      <c r="BV454" s="38"/>
      <c r="BW454" s="38"/>
      <c r="BX454" s="38"/>
      <c r="BY454" s="38"/>
      <c r="BZ454" s="38"/>
      <c r="CA454" s="38"/>
      <c r="CB454" s="38"/>
      <c r="CC454" s="38"/>
      <c r="CD454" s="38"/>
      <c r="CE454" s="38"/>
      <c r="CF454" s="38"/>
      <c r="CG454" s="38"/>
      <c r="CH454" s="38"/>
      <c r="CI454" s="38"/>
      <c r="CJ454" s="38"/>
      <c r="CK454" s="38"/>
      <c r="CL454" s="38"/>
      <c r="CM454" s="38"/>
      <c r="CN454" s="38"/>
      <c r="CO454" s="38"/>
    </row>
    <row r="455" spans="1:93" x14ac:dyDescent="0.35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  <c r="AJ455" s="38"/>
      <c r="AK455" s="38"/>
      <c r="AL455" s="38"/>
      <c r="AM455" s="38"/>
      <c r="AN455" s="38"/>
      <c r="AO455" s="38"/>
      <c r="AP455" s="38"/>
      <c r="AQ455" s="38"/>
      <c r="AR455" s="38"/>
      <c r="AS455" s="38"/>
      <c r="AT455" s="38"/>
      <c r="AU455" s="38"/>
      <c r="AV455" s="38"/>
      <c r="AW455" s="38"/>
      <c r="AX455" s="38"/>
      <c r="AY455" s="38"/>
      <c r="AZ455" s="38"/>
      <c r="BA455" s="38"/>
      <c r="BB455" s="38"/>
      <c r="BC455" s="38"/>
      <c r="BD455" s="38"/>
      <c r="BE455" s="38"/>
      <c r="BF455" s="38"/>
      <c r="BG455" s="38"/>
      <c r="BH455" s="38"/>
      <c r="BI455" s="38"/>
      <c r="BJ455" s="38"/>
      <c r="BK455" s="38"/>
      <c r="BL455" s="38"/>
      <c r="BM455" s="38"/>
      <c r="BN455" s="38"/>
      <c r="BO455" s="38"/>
      <c r="BP455" s="38"/>
      <c r="BQ455" s="38"/>
      <c r="BR455" s="38"/>
      <c r="BS455" s="38"/>
      <c r="BT455" s="38"/>
      <c r="BU455" s="38"/>
      <c r="BV455" s="38"/>
      <c r="BW455" s="38"/>
      <c r="BX455" s="38"/>
      <c r="BY455" s="38"/>
      <c r="BZ455" s="38"/>
      <c r="CA455" s="38"/>
      <c r="CB455" s="38"/>
      <c r="CC455" s="38"/>
      <c r="CD455" s="38"/>
      <c r="CE455" s="38"/>
      <c r="CF455" s="38"/>
      <c r="CG455" s="38"/>
      <c r="CH455" s="38"/>
      <c r="CI455" s="38"/>
      <c r="CJ455" s="38"/>
      <c r="CK455" s="38"/>
      <c r="CL455" s="38"/>
      <c r="CM455" s="38"/>
      <c r="CN455" s="38"/>
      <c r="CO455" s="38"/>
    </row>
    <row r="456" spans="1:93" x14ac:dyDescent="0.35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  <c r="AJ456" s="38"/>
      <c r="AK456" s="38"/>
      <c r="AL456" s="38"/>
      <c r="AM456" s="38"/>
      <c r="AN456" s="38"/>
      <c r="AO456" s="38"/>
      <c r="AP456" s="38"/>
      <c r="AQ456" s="38"/>
      <c r="AR456" s="38"/>
      <c r="AS456" s="38"/>
      <c r="AT456" s="38"/>
      <c r="AU456" s="38"/>
      <c r="AV456" s="38"/>
      <c r="AW456" s="38"/>
      <c r="AX456" s="38"/>
      <c r="AY456" s="38"/>
      <c r="AZ456" s="38"/>
      <c r="BA456" s="38"/>
      <c r="BB456" s="38"/>
      <c r="BC456" s="38"/>
      <c r="BD456" s="38"/>
      <c r="BE456" s="38"/>
      <c r="BF456" s="38"/>
      <c r="BG456" s="38"/>
      <c r="BH456" s="38"/>
      <c r="BI456" s="38"/>
      <c r="BJ456" s="38"/>
      <c r="BK456" s="38"/>
      <c r="BL456" s="38"/>
      <c r="BM456" s="38"/>
      <c r="BN456" s="38"/>
      <c r="BO456" s="38"/>
      <c r="BP456" s="38"/>
      <c r="BQ456" s="38"/>
      <c r="BR456" s="38"/>
      <c r="BS456" s="38"/>
      <c r="BT456" s="38"/>
      <c r="BU456" s="38"/>
      <c r="BV456" s="38"/>
      <c r="BW456" s="38"/>
      <c r="BX456" s="38"/>
      <c r="BY456" s="38"/>
      <c r="BZ456" s="38"/>
      <c r="CA456" s="38"/>
      <c r="CB456" s="38"/>
      <c r="CC456" s="38"/>
      <c r="CD456" s="38"/>
      <c r="CE456" s="38"/>
      <c r="CF456" s="38"/>
      <c r="CG456" s="38"/>
      <c r="CH456" s="38"/>
      <c r="CI456" s="38"/>
      <c r="CJ456" s="38"/>
      <c r="CK456" s="38"/>
      <c r="CL456" s="38"/>
      <c r="CM456" s="38"/>
      <c r="CN456" s="38"/>
      <c r="CO456" s="38"/>
    </row>
    <row r="457" spans="1:93" x14ac:dyDescent="0.35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/>
      <c r="AM457" s="38"/>
      <c r="AN457" s="38"/>
      <c r="AO457" s="38"/>
      <c r="AP457" s="38"/>
      <c r="AQ457" s="38"/>
      <c r="AR457" s="38"/>
      <c r="AS457" s="38"/>
      <c r="AT457" s="38"/>
      <c r="AU457" s="38"/>
      <c r="AV457" s="38"/>
      <c r="AW457" s="38"/>
      <c r="AX457" s="38"/>
      <c r="AY457" s="38"/>
      <c r="AZ457" s="38"/>
      <c r="BA457" s="38"/>
      <c r="BB457" s="38"/>
      <c r="BC457" s="38"/>
      <c r="BD457" s="38"/>
      <c r="BE457" s="38"/>
      <c r="BF457" s="38"/>
      <c r="BG457" s="38"/>
      <c r="BH457" s="38"/>
      <c r="BI457" s="38"/>
      <c r="BJ457" s="38"/>
      <c r="BK457" s="38"/>
      <c r="BL457" s="38"/>
      <c r="BM457" s="38"/>
      <c r="BN457" s="38"/>
      <c r="BO457" s="38"/>
      <c r="BP457" s="38"/>
      <c r="BQ457" s="38"/>
      <c r="BR457" s="38"/>
      <c r="BS457" s="38"/>
      <c r="BT457" s="38"/>
      <c r="BU457" s="38"/>
      <c r="BV457" s="38"/>
      <c r="BW457" s="38"/>
      <c r="BX457" s="38"/>
      <c r="BY457" s="38"/>
      <c r="BZ457" s="38"/>
      <c r="CA457" s="38"/>
      <c r="CB457" s="38"/>
      <c r="CC457" s="38"/>
      <c r="CD457" s="38"/>
      <c r="CE457" s="38"/>
      <c r="CF457" s="38"/>
      <c r="CG457" s="38"/>
      <c r="CH457" s="38"/>
      <c r="CI457" s="38"/>
      <c r="CJ457" s="38"/>
      <c r="CK457" s="38"/>
      <c r="CL457" s="38"/>
      <c r="CM457" s="38"/>
      <c r="CN457" s="38"/>
      <c r="CO457" s="38"/>
    </row>
    <row r="458" spans="1:93" x14ac:dyDescent="0.35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8"/>
      <c r="AO458" s="38"/>
      <c r="AP458" s="38"/>
      <c r="AQ458" s="38"/>
      <c r="AR458" s="38"/>
      <c r="AS458" s="38"/>
      <c r="AT458" s="38"/>
      <c r="AU458" s="38"/>
      <c r="AV458" s="38"/>
      <c r="AW458" s="38"/>
      <c r="AX458" s="38"/>
      <c r="AY458" s="38"/>
      <c r="AZ458" s="38"/>
      <c r="BA458" s="38"/>
      <c r="BB458" s="38"/>
      <c r="BC458" s="38"/>
      <c r="BD458" s="38"/>
      <c r="BE458" s="38"/>
      <c r="BF458" s="38"/>
      <c r="BG458" s="38"/>
      <c r="BH458" s="38"/>
      <c r="BI458" s="38"/>
      <c r="BJ458" s="38"/>
      <c r="BK458" s="38"/>
      <c r="BL458" s="38"/>
      <c r="BM458" s="38"/>
      <c r="BN458" s="38"/>
      <c r="BO458" s="38"/>
      <c r="BP458" s="38"/>
      <c r="BQ458" s="38"/>
      <c r="BR458" s="38"/>
      <c r="BS458" s="38"/>
      <c r="BT458" s="38"/>
      <c r="BU458" s="38"/>
      <c r="BV458" s="38"/>
      <c r="BW458" s="38"/>
      <c r="BX458" s="38"/>
      <c r="BY458" s="38"/>
      <c r="BZ458" s="38"/>
      <c r="CA458" s="38"/>
      <c r="CB458" s="38"/>
      <c r="CC458" s="38"/>
      <c r="CD458" s="38"/>
      <c r="CE458" s="38"/>
      <c r="CF458" s="38"/>
      <c r="CG458" s="38"/>
      <c r="CH458" s="38"/>
      <c r="CI458" s="38"/>
      <c r="CJ458" s="38"/>
      <c r="CK458" s="38"/>
      <c r="CL458" s="38"/>
      <c r="CM458" s="38"/>
      <c r="CN458" s="38"/>
      <c r="CO458" s="38"/>
    </row>
    <row r="459" spans="1:93" x14ac:dyDescent="0.35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8"/>
      <c r="AO459" s="38"/>
      <c r="AP459" s="38"/>
      <c r="AQ459" s="38"/>
      <c r="AR459" s="38"/>
      <c r="AS459" s="38"/>
      <c r="AT459" s="38"/>
      <c r="AU459" s="38"/>
      <c r="AV459" s="38"/>
      <c r="AW459" s="38"/>
      <c r="AX459" s="38"/>
      <c r="AY459" s="38"/>
      <c r="AZ459" s="38"/>
      <c r="BA459" s="38"/>
      <c r="BB459" s="38"/>
      <c r="BC459" s="38"/>
      <c r="BD459" s="38"/>
      <c r="BE459" s="38"/>
      <c r="BF459" s="38"/>
      <c r="BG459" s="38"/>
      <c r="BH459" s="38"/>
      <c r="BI459" s="38"/>
      <c r="BJ459" s="38"/>
      <c r="BK459" s="38"/>
      <c r="BL459" s="38"/>
      <c r="BM459" s="38"/>
      <c r="BN459" s="38"/>
      <c r="BO459" s="38"/>
      <c r="BP459" s="38"/>
      <c r="BQ459" s="38"/>
      <c r="BR459" s="38"/>
      <c r="BS459" s="38"/>
      <c r="BT459" s="38"/>
      <c r="BU459" s="38"/>
      <c r="BV459" s="38"/>
      <c r="BW459" s="38"/>
      <c r="BX459" s="38"/>
      <c r="BY459" s="38"/>
      <c r="BZ459" s="38"/>
      <c r="CA459" s="38"/>
      <c r="CB459" s="38"/>
      <c r="CC459" s="38"/>
      <c r="CD459" s="38"/>
      <c r="CE459" s="38"/>
      <c r="CF459" s="38"/>
      <c r="CG459" s="38"/>
      <c r="CH459" s="38"/>
      <c r="CI459" s="38"/>
      <c r="CJ459" s="38"/>
      <c r="CK459" s="38"/>
      <c r="CL459" s="38"/>
      <c r="CM459" s="38"/>
      <c r="CN459" s="38"/>
      <c r="CO459" s="38"/>
    </row>
    <row r="460" spans="1:93" x14ac:dyDescent="0.35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8"/>
      <c r="AO460" s="38"/>
      <c r="AP460" s="38"/>
      <c r="AQ460" s="38"/>
      <c r="AR460" s="38"/>
      <c r="AS460" s="38"/>
      <c r="AT460" s="38"/>
      <c r="AU460" s="38"/>
      <c r="AV460" s="38"/>
      <c r="AW460" s="38"/>
      <c r="AX460" s="38"/>
      <c r="AY460" s="38"/>
      <c r="AZ460" s="38"/>
      <c r="BA460" s="38"/>
      <c r="BB460" s="38"/>
      <c r="BC460" s="38"/>
      <c r="BD460" s="38"/>
      <c r="BE460" s="38"/>
      <c r="BF460" s="38"/>
      <c r="BG460" s="38"/>
      <c r="BH460" s="38"/>
      <c r="BI460" s="38"/>
      <c r="BJ460" s="38"/>
      <c r="BK460" s="38"/>
      <c r="BL460" s="38"/>
      <c r="BM460" s="38"/>
      <c r="BN460" s="38"/>
      <c r="BO460" s="38"/>
      <c r="BP460" s="38"/>
      <c r="BQ460" s="38"/>
      <c r="BR460" s="38"/>
      <c r="BS460" s="38"/>
      <c r="BT460" s="38"/>
      <c r="BU460" s="38"/>
      <c r="BV460" s="38"/>
      <c r="BW460" s="38"/>
      <c r="BX460" s="38"/>
      <c r="BY460" s="38"/>
      <c r="BZ460" s="38"/>
      <c r="CA460" s="38"/>
      <c r="CB460" s="38"/>
      <c r="CC460" s="38"/>
      <c r="CD460" s="38"/>
      <c r="CE460" s="38"/>
      <c r="CF460" s="38"/>
      <c r="CG460" s="38"/>
      <c r="CH460" s="38"/>
      <c r="CI460" s="38"/>
      <c r="CJ460" s="38"/>
      <c r="CK460" s="38"/>
      <c r="CL460" s="38"/>
      <c r="CM460" s="38"/>
      <c r="CN460" s="38"/>
      <c r="CO460" s="38"/>
    </row>
    <row r="461" spans="1:93" x14ac:dyDescent="0.35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  <c r="AT461" s="38"/>
      <c r="AU461" s="38"/>
      <c r="AV461" s="38"/>
      <c r="AW461" s="38"/>
      <c r="AX461" s="38"/>
      <c r="AY461" s="38"/>
      <c r="AZ461" s="38"/>
      <c r="BA461" s="38"/>
      <c r="BB461" s="38"/>
      <c r="BC461" s="38"/>
      <c r="BD461" s="38"/>
      <c r="BE461" s="38"/>
      <c r="BF461" s="38"/>
      <c r="BG461" s="38"/>
      <c r="BH461" s="38"/>
      <c r="BI461" s="38"/>
      <c r="BJ461" s="38"/>
      <c r="BK461" s="38"/>
      <c r="BL461" s="38"/>
      <c r="BM461" s="38"/>
      <c r="BN461" s="38"/>
      <c r="BO461" s="38"/>
      <c r="BP461" s="38"/>
      <c r="BQ461" s="38"/>
      <c r="BR461" s="38"/>
      <c r="BS461" s="38"/>
      <c r="BT461" s="38"/>
      <c r="BU461" s="38"/>
      <c r="BV461" s="38"/>
      <c r="BW461" s="38"/>
      <c r="BX461" s="38"/>
      <c r="BY461" s="38"/>
      <c r="BZ461" s="38"/>
      <c r="CA461" s="38"/>
      <c r="CB461" s="38"/>
      <c r="CC461" s="38"/>
      <c r="CD461" s="38"/>
      <c r="CE461" s="38"/>
      <c r="CF461" s="38"/>
      <c r="CG461" s="38"/>
      <c r="CH461" s="38"/>
      <c r="CI461" s="38"/>
      <c r="CJ461" s="38"/>
      <c r="CK461" s="38"/>
      <c r="CL461" s="38"/>
      <c r="CM461" s="38"/>
      <c r="CN461" s="38"/>
      <c r="CO461" s="38"/>
    </row>
    <row r="462" spans="1:93" x14ac:dyDescent="0.35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8"/>
      <c r="AO462" s="38"/>
      <c r="AP462" s="38"/>
      <c r="AQ462" s="38"/>
      <c r="AR462" s="38"/>
      <c r="AS462" s="38"/>
      <c r="AT462" s="38"/>
      <c r="AU462" s="38"/>
      <c r="AV462" s="38"/>
      <c r="AW462" s="38"/>
      <c r="AX462" s="38"/>
      <c r="AY462" s="38"/>
      <c r="AZ462" s="38"/>
      <c r="BA462" s="38"/>
      <c r="BB462" s="38"/>
      <c r="BC462" s="38"/>
      <c r="BD462" s="38"/>
      <c r="BE462" s="38"/>
      <c r="BF462" s="38"/>
      <c r="BG462" s="38"/>
      <c r="BH462" s="38"/>
      <c r="BI462" s="38"/>
      <c r="BJ462" s="38"/>
      <c r="BK462" s="38"/>
      <c r="BL462" s="38"/>
      <c r="BM462" s="38"/>
      <c r="BN462" s="38"/>
      <c r="BO462" s="38"/>
      <c r="BP462" s="38"/>
      <c r="BQ462" s="38"/>
      <c r="BR462" s="38"/>
      <c r="BS462" s="38"/>
      <c r="BT462" s="38"/>
      <c r="BU462" s="38"/>
      <c r="BV462" s="38"/>
      <c r="BW462" s="38"/>
      <c r="BX462" s="38"/>
      <c r="BY462" s="38"/>
      <c r="BZ462" s="38"/>
      <c r="CA462" s="38"/>
      <c r="CB462" s="38"/>
      <c r="CC462" s="38"/>
      <c r="CD462" s="38"/>
      <c r="CE462" s="38"/>
      <c r="CF462" s="38"/>
      <c r="CG462" s="38"/>
      <c r="CH462" s="38"/>
      <c r="CI462" s="38"/>
      <c r="CJ462" s="38"/>
      <c r="CK462" s="38"/>
      <c r="CL462" s="38"/>
      <c r="CM462" s="38"/>
      <c r="CN462" s="38"/>
      <c r="CO462" s="38"/>
    </row>
    <row r="463" spans="1:93" x14ac:dyDescent="0.35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8"/>
      <c r="AK463" s="38"/>
      <c r="AL463" s="38"/>
      <c r="AM463" s="38"/>
      <c r="AN463" s="38"/>
      <c r="AO463" s="38"/>
      <c r="AP463" s="38"/>
      <c r="AQ463" s="38"/>
      <c r="AR463" s="38"/>
      <c r="AS463" s="38"/>
      <c r="AT463" s="38"/>
      <c r="AU463" s="38"/>
      <c r="AV463" s="38"/>
      <c r="AW463" s="38"/>
      <c r="AX463" s="38"/>
      <c r="AY463" s="38"/>
      <c r="AZ463" s="38"/>
      <c r="BA463" s="38"/>
      <c r="BB463" s="38"/>
      <c r="BC463" s="38"/>
      <c r="BD463" s="38"/>
      <c r="BE463" s="38"/>
      <c r="BF463" s="38"/>
      <c r="BG463" s="38"/>
      <c r="BH463" s="38"/>
      <c r="BI463" s="38"/>
      <c r="BJ463" s="38"/>
      <c r="BK463" s="38"/>
      <c r="BL463" s="38"/>
      <c r="BM463" s="38"/>
      <c r="BN463" s="38"/>
      <c r="BO463" s="38"/>
      <c r="BP463" s="38"/>
      <c r="BQ463" s="38"/>
      <c r="BR463" s="38"/>
      <c r="BS463" s="38"/>
      <c r="BT463" s="38"/>
      <c r="BU463" s="38"/>
      <c r="BV463" s="38"/>
      <c r="BW463" s="38"/>
      <c r="BX463" s="38"/>
      <c r="BY463" s="38"/>
      <c r="BZ463" s="38"/>
      <c r="CA463" s="38"/>
      <c r="CB463" s="38"/>
      <c r="CC463" s="38"/>
      <c r="CD463" s="38"/>
      <c r="CE463" s="38"/>
      <c r="CF463" s="38"/>
      <c r="CG463" s="38"/>
      <c r="CH463" s="38"/>
      <c r="CI463" s="38"/>
      <c r="CJ463" s="38"/>
      <c r="CK463" s="38"/>
      <c r="CL463" s="38"/>
      <c r="CM463" s="38"/>
      <c r="CN463" s="38"/>
      <c r="CO463" s="38"/>
    </row>
    <row r="464" spans="1:93" x14ac:dyDescent="0.35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  <c r="AJ464" s="38"/>
      <c r="AK464" s="38"/>
      <c r="AL464" s="38"/>
      <c r="AM464" s="38"/>
      <c r="AN464" s="38"/>
      <c r="AO464" s="38"/>
      <c r="AP464" s="38"/>
      <c r="AQ464" s="38"/>
      <c r="AR464" s="38"/>
      <c r="AS464" s="38"/>
      <c r="AT464" s="38"/>
      <c r="AU464" s="38"/>
      <c r="AV464" s="38"/>
      <c r="AW464" s="38"/>
      <c r="AX464" s="38"/>
      <c r="AY464" s="38"/>
      <c r="AZ464" s="38"/>
      <c r="BA464" s="38"/>
      <c r="BB464" s="38"/>
      <c r="BC464" s="38"/>
      <c r="BD464" s="38"/>
      <c r="BE464" s="38"/>
      <c r="BF464" s="38"/>
      <c r="BG464" s="38"/>
      <c r="BH464" s="38"/>
      <c r="BI464" s="38"/>
      <c r="BJ464" s="38"/>
      <c r="BK464" s="38"/>
      <c r="BL464" s="38"/>
      <c r="BM464" s="38"/>
      <c r="BN464" s="38"/>
      <c r="BO464" s="38"/>
      <c r="BP464" s="38"/>
      <c r="BQ464" s="38"/>
      <c r="BR464" s="38"/>
      <c r="BS464" s="38"/>
      <c r="BT464" s="38"/>
      <c r="BU464" s="38"/>
      <c r="BV464" s="38"/>
      <c r="BW464" s="38"/>
      <c r="BX464" s="38"/>
      <c r="BY464" s="38"/>
      <c r="BZ464" s="38"/>
      <c r="CA464" s="38"/>
      <c r="CB464" s="38"/>
      <c r="CC464" s="38"/>
      <c r="CD464" s="38"/>
      <c r="CE464" s="38"/>
      <c r="CF464" s="38"/>
      <c r="CG464" s="38"/>
      <c r="CH464" s="38"/>
      <c r="CI464" s="38"/>
      <c r="CJ464" s="38"/>
      <c r="CK464" s="38"/>
      <c r="CL464" s="38"/>
      <c r="CM464" s="38"/>
      <c r="CN464" s="38"/>
      <c r="CO464" s="38"/>
    </row>
    <row r="465" spans="1:93" x14ac:dyDescent="0.35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  <c r="AJ465" s="38"/>
      <c r="AK465" s="38"/>
      <c r="AL465" s="38"/>
      <c r="AM465" s="38"/>
      <c r="AN465" s="38"/>
      <c r="AO465" s="38"/>
      <c r="AP465" s="38"/>
      <c r="AQ465" s="38"/>
      <c r="AR465" s="38"/>
      <c r="AS465" s="38"/>
      <c r="AT465" s="38"/>
      <c r="AU465" s="38"/>
      <c r="AV465" s="38"/>
      <c r="AW465" s="38"/>
      <c r="AX465" s="38"/>
      <c r="AY465" s="38"/>
      <c r="AZ465" s="38"/>
      <c r="BA465" s="38"/>
      <c r="BB465" s="38"/>
      <c r="BC465" s="38"/>
      <c r="BD465" s="38"/>
      <c r="BE465" s="38"/>
      <c r="BF465" s="38"/>
      <c r="BG465" s="38"/>
      <c r="BH465" s="38"/>
      <c r="BI465" s="38"/>
      <c r="BJ465" s="38"/>
      <c r="BK465" s="38"/>
      <c r="BL465" s="38"/>
      <c r="BM465" s="38"/>
      <c r="BN465" s="38"/>
      <c r="BO465" s="38"/>
      <c r="BP465" s="38"/>
      <c r="BQ465" s="38"/>
      <c r="BR465" s="38"/>
      <c r="BS465" s="38"/>
      <c r="BT465" s="38"/>
      <c r="BU465" s="38"/>
      <c r="BV465" s="38"/>
      <c r="BW465" s="38"/>
      <c r="BX465" s="38"/>
      <c r="BY465" s="38"/>
      <c r="BZ465" s="38"/>
      <c r="CA465" s="38"/>
      <c r="CB465" s="38"/>
      <c r="CC465" s="38"/>
      <c r="CD465" s="38"/>
      <c r="CE465" s="38"/>
      <c r="CF465" s="38"/>
      <c r="CG465" s="38"/>
      <c r="CH465" s="38"/>
      <c r="CI465" s="38"/>
      <c r="CJ465" s="38"/>
      <c r="CK465" s="38"/>
      <c r="CL465" s="38"/>
      <c r="CM465" s="38"/>
      <c r="CN465" s="38"/>
      <c r="CO465" s="38"/>
    </row>
    <row r="466" spans="1:93" x14ac:dyDescent="0.35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  <c r="AJ466" s="38"/>
      <c r="AK466" s="38"/>
      <c r="AL466" s="38"/>
      <c r="AM466" s="38"/>
      <c r="AN466" s="38"/>
      <c r="AO466" s="38"/>
      <c r="AP466" s="38"/>
      <c r="AQ466" s="38"/>
      <c r="AR466" s="38"/>
      <c r="AS466" s="38"/>
      <c r="AT466" s="38"/>
      <c r="AU466" s="38"/>
      <c r="AV466" s="38"/>
      <c r="AW466" s="38"/>
      <c r="AX466" s="38"/>
      <c r="AY466" s="38"/>
      <c r="AZ466" s="38"/>
      <c r="BA466" s="38"/>
      <c r="BB466" s="38"/>
      <c r="BC466" s="38"/>
      <c r="BD466" s="38"/>
      <c r="BE466" s="38"/>
      <c r="BF466" s="38"/>
      <c r="BG466" s="38"/>
      <c r="BH466" s="38"/>
      <c r="BI466" s="38"/>
      <c r="BJ466" s="38"/>
      <c r="BK466" s="38"/>
      <c r="BL466" s="38"/>
      <c r="BM466" s="38"/>
      <c r="BN466" s="38"/>
      <c r="BO466" s="38"/>
      <c r="BP466" s="38"/>
      <c r="BQ466" s="38"/>
      <c r="BR466" s="38"/>
      <c r="BS466" s="38"/>
      <c r="BT466" s="38"/>
      <c r="BU466" s="38"/>
      <c r="BV466" s="38"/>
      <c r="BW466" s="38"/>
      <c r="BX466" s="38"/>
      <c r="BY466" s="38"/>
      <c r="BZ466" s="38"/>
      <c r="CA466" s="38"/>
      <c r="CB466" s="38"/>
      <c r="CC466" s="38"/>
      <c r="CD466" s="38"/>
      <c r="CE466" s="38"/>
      <c r="CF466" s="38"/>
      <c r="CG466" s="38"/>
      <c r="CH466" s="38"/>
      <c r="CI466" s="38"/>
      <c r="CJ466" s="38"/>
      <c r="CK466" s="38"/>
      <c r="CL466" s="38"/>
      <c r="CM466" s="38"/>
      <c r="CN466" s="38"/>
      <c r="CO466" s="38"/>
    </row>
    <row r="467" spans="1:93" x14ac:dyDescent="0.35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  <c r="AJ467" s="38"/>
      <c r="AK467" s="38"/>
      <c r="AL467" s="38"/>
      <c r="AM467" s="38"/>
      <c r="AN467" s="38"/>
      <c r="AO467" s="38"/>
      <c r="AP467" s="38"/>
      <c r="AQ467" s="38"/>
      <c r="AR467" s="38"/>
      <c r="AS467" s="38"/>
      <c r="AT467" s="38"/>
      <c r="AU467" s="38"/>
      <c r="AV467" s="38"/>
      <c r="AW467" s="38"/>
      <c r="AX467" s="38"/>
      <c r="AY467" s="38"/>
      <c r="AZ467" s="38"/>
      <c r="BA467" s="38"/>
      <c r="BB467" s="38"/>
      <c r="BC467" s="38"/>
      <c r="BD467" s="38"/>
      <c r="BE467" s="38"/>
      <c r="BF467" s="38"/>
      <c r="BG467" s="38"/>
      <c r="BH467" s="38"/>
      <c r="BI467" s="38"/>
      <c r="BJ467" s="38"/>
      <c r="BK467" s="38"/>
      <c r="BL467" s="38"/>
      <c r="BM467" s="38"/>
      <c r="BN467" s="38"/>
      <c r="BO467" s="38"/>
      <c r="BP467" s="38"/>
      <c r="BQ467" s="38"/>
      <c r="BR467" s="38"/>
      <c r="BS467" s="38"/>
      <c r="BT467" s="38"/>
      <c r="BU467" s="38"/>
      <c r="BV467" s="38"/>
      <c r="BW467" s="38"/>
      <c r="BX467" s="38"/>
      <c r="BY467" s="38"/>
      <c r="BZ467" s="38"/>
      <c r="CA467" s="38"/>
      <c r="CB467" s="38"/>
      <c r="CC467" s="38"/>
      <c r="CD467" s="38"/>
      <c r="CE467" s="38"/>
      <c r="CF467" s="38"/>
      <c r="CG467" s="38"/>
      <c r="CH467" s="38"/>
      <c r="CI467" s="38"/>
      <c r="CJ467" s="38"/>
      <c r="CK467" s="38"/>
      <c r="CL467" s="38"/>
      <c r="CM467" s="38"/>
      <c r="CN467" s="38"/>
      <c r="CO467" s="38"/>
    </row>
    <row r="468" spans="1:93" x14ac:dyDescent="0.35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  <c r="AJ468" s="38"/>
      <c r="AK468" s="38"/>
      <c r="AL468" s="38"/>
      <c r="AM468" s="38"/>
      <c r="AN468" s="38"/>
      <c r="AO468" s="38"/>
      <c r="AP468" s="38"/>
      <c r="AQ468" s="38"/>
      <c r="AR468" s="38"/>
      <c r="AS468" s="38"/>
      <c r="AT468" s="38"/>
      <c r="AU468" s="38"/>
      <c r="AV468" s="38"/>
      <c r="AW468" s="38"/>
      <c r="AX468" s="38"/>
      <c r="AY468" s="38"/>
      <c r="AZ468" s="38"/>
      <c r="BA468" s="38"/>
      <c r="BB468" s="38"/>
      <c r="BC468" s="38"/>
      <c r="BD468" s="38"/>
      <c r="BE468" s="38"/>
      <c r="BF468" s="38"/>
      <c r="BG468" s="38"/>
      <c r="BH468" s="38"/>
      <c r="BI468" s="38"/>
      <c r="BJ468" s="38"/>
      <c r="BK468" s="38"/>
      <c r="BL468" s="38"/>
      <c r="BM468" s="38"/>
      <c r="BN468" s="38"/>
      <c r="BO468" s="38"/>
      <c r="BP468" s="38"/>
      <c r="BQ468" s="38"/>
      <c r="BR468" s="38"/>
      <c r="BS468" s="38"/>
      <c r="BT468" s="38"/>
      <c r="BU468" s="38"/>
      <c r="BV468" s="38"/>
      <c r="BW468" s="38"/>
      <c r="BX468" s="38"/>
      <c r="BY468" s="38"/>
      <c r="BZ468" s="38"/>
      <c r="CA468" s="38"/>
      <c r="CB468" s="38"/>
      <c r="CC468" s="38"/>
      <c r="CD468" s="38"/>
      <c r="CE468" s="38"/>
      <c r="CF468" s="38"/>
      <c r="CG468" s="38"/>
      <c r="CH468" s="38"/>
      <c r="CI468" s="38"/>
      <c r="CJ468" s="38"/>
      <c r="CK468" s="38"/>
      <c r="CL468" s="38"/>
      <c r="CM468" s="38"/>
      <c r="CN468" s="38"/>
      <c r="CO468" s="38"/>
    </row>
    <row r="469" spans="1:93" x14ac:dyDescent="0.35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  <c r="AJ469" s="38"/>
      <c r="AK469" s="38"/>
      <c r="AL469" s="38"/>
      <c r="AM469" s="38"/>
      <c r="AN469" s="38"/>
      <c r="AO469" s="38"/>
      <c r="AP469" s="38"/>
      <c r="AQ469" s="38"/>
      <c r="AR469" s="38"/>
      <c r="AS469" s="38"/>
      <c r="AT469" s="38"/>
      <c r="AU469" s="38"/>
      <c r="AV469" s="38"/>
      <c r="AW469" s="38"/>
      <c r="AX469" s="38"/>
      <c r="AY469" s="38"/>
      <c r="AZ469" s="38"/>
      <c r="BA469" s="38"/>
      <c r="BB469" s="38"/>
      <c r="BC469" s="38"/>
      <c r="BD469" s="38"/>
      <c r="BE469" s="38"/>
      <c r="BF469" s="38"/>
      <c r="BG469" s="38"/>
      <c r="BH469" s="38"/>
      <c r="BI469" s="38"/>
      <c r="BJ469" s="38"/>
      <c r="BK469" s="38"/>
      <c r="BL469" s="38"/>
      <c r="BM469" s="38"/>
      <c r="BN469" s="38"/>
      <c r="BO469" s="38"/>
      <c r="BP469" s="38"/>
      <c r="BQ469" s="38"/>
      <c r="BR469" s="38"/>
      <c r="BS469" s="38"/>
      <c r="BT469" s="38"/>
      <c r="BU469" s="38"/>
      <c r="BV469" s="38"/>
      <c r="BW469" s="38"/>
      <c r="BX469" s="38"/>
      <c r="BY469" s="38"/>
      <c r="BZ469" s="38"/>
      <c r="CA469" s="38"/>
      <c r="CB469" s="38"/>
      <c r="CC469" s="38"/>
      <c r="CD469" s="38"/>
      <c r="CE469" s="38"/>
      <c r="CF469" s="38"/>
      <c r="CG469" s="38"/>
      <c r="CH469" s="38"/>
      <c r="CI469" s="38"/>
      <c r="CJ469" s="38"/>
      <c r="CK469" s="38"/>
      <c r="CL469" s="38"/>
      <c r="CM469" s="38"/>
      <c r="CN469" s="38"/>
      <c r="CO469" s="38"/>
    </row>
    <row r="470" spans="1:93" x14ac:dyDescent="0.35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  <c r="AJ470" s="38"/>
      <c r="AK470" s="38"/>
      <c r="AL470" s="38"/>
      <c r="AM470" s="38"/>
      <c r="AN470" s="38"/>
      <c r="AO470" s="38"/>
      <c r="AP470" s="38"/>
      <c r="AQ470" s="38"/>
      <c r="AR470" s="38"/>
      <c r="AS470" s="38"/>
      <c r="AT470" s="38"/>
      <c r="AU470" s="38"/>
      <c r="AV470" s="38"/>
      <c r="AW470" s="38"/>
      <c r="AX470" s="38"/>
      <c r="AY470" s="38"/>
      <c r="AZ470" s="38"/>
      <c r="BA470" s="38"/>
      <c r="BB470" s="38"/>
      <c r="BC470" s="38"/>
      <c r="BD470" s="38"/>
      <c r="BE470" s="38"/>
      <c r="BF470" s="38"/>
      <c r="BG470" s="38"/>
      <c r="BH470" s="38"/>
      <c r="BI470" s="38"/>
      <c r="BJ470" s="38"/>
      <c r="BK470" s="38"/>
      <c r="BL470" s="38"/>
      <c r="BM470" s="38"/>
      <c r="BN470" s="38"/>
      <c r="BO470" s="38"/>
      <c r="BP470" s="38"/>
      <c r="BQ470" s="38"/>
      <c r="BR470" s="38"/>
      <c r="BS470" s="38"/>
      <c r="BT470" s="38"/>
      <c r="BU470" s="38"/>
      <c r="BV470" s="38"/>
      <c r="BW470" s="38"/>
      <c r="BX470" s="38"/>
      <c r="BY470" s="38"/>
      <c r="BZ470" s="38"/>
      <c r="CA470" s="38"/>
      <c r="CB470" s="38"/>
      <c r="CC470" s="38"/>
      <c r="CD470" s="38"/>
      <c r="CE470" s="38"/>
      <c r="CF470" s="38"/>
      <c r="CG470" s="38"/>
      <c r="CH470" s="38"/>
      <c r="CI470" s="38"/>
      <c r="CJ470" s="38"/>
      <c r="CK470" s="38"/>
      <c r="CL470" s="38"/>
      <c r="CM470" s="38"/>
      <c r="CN470" s="38"/>
      <c r="CO470" s="38"/>
    </row>
    <row r="471" spans="1:93" x14ac:dyDescent="0.35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  <c r="AJ471" s="38"/>
      <c r="AK471" s="38"/>
      <c r="AL471" s="38"/>
      <c r="AM471" s="38"/>
      <c r="AN471" s="38"/>
      <c r="AO471" s="38"/>
      <c r="AP471" s="38"/>
      <c r="AQ471" s="38"/>
      <c r="AR471" s="38"/>
      <c r="AS471" s="38"/>
      <c r="AT471" s="38"/>
      <c r="AU471" s="38"/>
      <c r="AV471" s="38"/>
      <c r="AW471" s="38"/>
      <c r="AX471" s="38"/>
      <c r="AY471" s="38"/>
      <c r="AZ471" s="38"/>
      <c r="BA471" s="38"/>
      <c r="BB471" s="38"/>
      <c r="BC471" s="38"/>
      <c r="BD471" s="38"/>
      <c r="BE471" s="38"/>
      <c r="BF471" s="38"/>
      <c r="BG471" s="38"/>
      <c r="BH471" s="38"/>
      <c r="BI471" s="38"/>
      <c r="BJ471" s="38"/>
      <c r="BK471" s="38"/>
      <c r="BL471" s="38"/>
      <c r="BM471" s="38"/>
      <c r="BN471" s="38"/>
      <c r="BO471" s="38"/>
      <c r="BP471" s="38"/>
      <c r="BQ471" s="38"/>
      <c r="BR471" s="38"/>
      <c r="BS471" s="38"/>
      <c r="BT471" s="38"/>
      <c r="BU471" s="38"/>
      <c r="BV471" s="38"/>
      <c r="BW471" s="38"/>
      <c r="BX471" s="38"/>
      <c r="BY471" s="38"/>
      <c r="BZ471" s="38"/>
      <c r="CA471" s="38"/>
      <c r="CB471" s="38"/>
      <c r="CC471" s="38"/>
      <c r="CD471" s="38"/>
      <c r="CE471" s="38"/>
      <c r="CF471" s="38"/>
      <c r="CG471" s="38"/>
      <c r="CH471" s="38"/>
      <c r="CI471" s="38"/>
      <c r="CJ471" s="38"/>
      <c r="CK471" s="38"/>
      <c r="CL471" s="38"/>
      <c r="CM471" s="38"/>
      <c r="CN471" s="38"/>
      <c r="CO471" s="38"/>
    </row>
    <row r="472" spans="1:93" x14ac:dyDescent="0.35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  <c r="AJ472" s="38"/>
      <c r="AK472" s="38"/>
      <c r="AL472" s="38"/>
      <c r="AM472" s="38"/>
      <c r="AN472" s="38"/>
      <c r="AO472" s="38"/>
      <c r="AP472" s="38"/>
      <c r="AQ472" s="38"/>
      <c r="AR472" s="38"/>
      <c r="AS472" s="38"/>
      <c r="AT472" s="38"/>
      <c r="AU472" s="38"/>
      <c r="AV472" s="38"/>
      <c r="AW472" s="38"/>
      <c r="AX472" s="38"/>
      <c r="AY472" s="38"/>
      <c r="AZ472" s="38"/>
      <c r="BA472" s="38"/>
      <c r="BB472" s="38"/>
      <c r="BC472" s="38"/>
      <c r="BD472" s="38"/>
      <c r="BE472" s="38"/>
      <c r="BF472" s="38"/>
      <c r="BG472" s="38"/>
      <c r="BH472" s="38"/>
      <c r="BI472" s="38"/>
      <c r="BJ472" s="38"/>
      <c r="BK472" s="38"/>
      <c r="BL472" s="38"/>
      <c r="BM472" s="38"/>
      <c r="BN472" s="38"/>
      <c r="BO472" s="38"/>
      <c r="BP472" s="38"/>
      <c r="BQ472" s="38"/>
      <c r="BR472" s="38"/>
      <c r="BS472" s="38"/>
      <c r="BT472" s="38"/>
      <c r="BU472" s="38"/>
      <c r="BV472" s="38"/>
      <c r="BW472" s="38"/>
      <c r="BX472" s="38"/>
      <c r="BY472" s="38"/>
      <c r="BZ472" s="38"/>
      <c r="CA472" s="38"/>
      <c r="CB472" s="38"/>
      <c r="CC472" s="38"/>
      <c r="CD472" s="38"/>
      <c r="CE472" s="38"/>
      <c r="CF472" s="38"/>
      <c r="CG472" s="38"/>
      <c r="CH472" s="38"/>
      <c r="CI472" s="38"/>
      <c r="CJ472" s="38"/>
      <c r="CK472" s="38"/>
      <c r="CL472" s="38"/>
      <c r="CM472" s="38"/>
      <c r="CN472" s="38"/>
      <c r="CO472" s="38"/>
    </row>
    <row r="473" spans="1:93" x14ac:dyDescent="0.35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  <c r="AJ473" s="38"/>
      <c r="AK473" s="38"/>
      <c r="AL473" s="38"/>
      <c r="AM473" s="38"/>
      <c r="AN473" s="38"/>
      <c r="AO473" s="38"/>
      <c r="AP473" s="38"/>
      <c r="AQ473" s="38"/>
      <c r="AR473" s="38"/>
      <c r="AS473" s="38"/>
      <c r="AT473" s="38"/>
      <c r="AU473" s="38"/>
      <c r="AV473" s="38"/>
      <c r="AW473" s="38"/>
      <c r="AX473" s="38"/>
      <c r="AY473" s="38"/>
      <c r="AZ473" s="38"/>
      <c r="BA473" s="38"/>
      <c r="BB473" s="38"/>
      <c r="BC473" s="38"/>
      <c r="BD473" s="38"/>
      <c r="BE473" s="38"/>
      <c r="BF473" s="38"/>
      <c r="BG473" s="38"/>
      <c r="BH473" s="38"/>
      <c r="BI473" s="38"/>
      <c r="BJ473" s="38"/>
      <c r="BK473" s="38"/>
      <c r="BL473" s="38"/>
      <c r="BM473" s="38"/>
      <c r="BN473" s="38"/>
      <c r="BO473" s="38"/>
      <c r="BP473" s="38"/>
      <c r="BQ473" s="38"/>
      <c r="BR473" s="38"/>
      <c r="BS473" s="38"/>
      <c r="BT473" s="38"/>
      <c r="BU473" s="38"/>
      <c r="BV473" s="38"/>
      <c r="BW473" s="38"/>
      <c r="BX473" s="38"/>
      <c r="BY473" s="38"/>
      <c r="BZ473" s="38"/>
      <c r="CA473" s="38"/>
      <c r="CB473" s="38"/>
      <c r="CC473" s="38"/>
      <c r="CD473" s="38"/>
      <c r="CE473" s="38"/>
      <c r="CF473" s="38"/>
      <c r="CG473" s="38"/>
      <c r="CH473" s="38"/>
      <c r="CI473" s="38"/>
      <c r="CJ473" s="38"/>
      <c r="CK473" s="38"/>
      <c r="CL473" s="38"/>
      <c r="CM473" s="38"/>
      <c r="CN473" s="38"/>
      <c r="CO473" s="38"/>
    </row>
    <row r="474" spans="1:93" x14ac:dyDescent="0.35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  <c r="AJ474" s="38"/>
      <c r="AK474" s="38"/>
      <c r="AL474" s="38"/>
      <c r="AM474" s="38"/>
      <c r="AN474" s="38"/>
      <c r="AO474" s="38"/>
      <c r="AP474" s="38"/>
      <c r="AQ474" s="38"/>
      <c r="AR474" s="38"/>
      <c r="AS474" s="38"/>
      <c r="AT474" s="38"/>
      <c r="AU474" s="38"/>
      <c r="AV474" s="38"/>
      <c r="AW474" s="38"/>
      <c r="AX474" s="38"/>
      <c r="AY474" s="38"/>
      <c r="AZ474" s="38"/>
      <c r="BA474" s="38"/>
      <c r="BB474" s="38"/>
      <c r="BC474" s="38"/>
      <c r="BD474" s="38"/>
      <c r="BE474" s="38"/>
      <c r="BF474" s="38"/>
      <c r="BG474" s="38"/>
      <c r="BH474" s="38"/>
      <c r="BI474" s="38"/>
      <c r="BJ474" s="38"/>
      <c r="BK474" s="38"/>
      <c r="BL474" s="38"/>
      <c r="BM474" s="38"/>
      <c r="BN474" s="38"/>
      <c r="BO474" s="38"/>
      <c r="BP474" s="38"/>
      <c r="BQ474" s="38"/>
      <c r="BR474" s="38"/>
      <c r="BS474" s="38"/>
      <c r="BT474" s="38"/>
      <c r="BU474" s="38"/>
      <c r="BV474" s="38"/>
      <c r="BW474" s="38"/>
      <c r="BX474" s="38"/>
      <c r="BY474" s="38"/>
      <c r="BZ474" s="38"/>
      <c r="CA474" s="38"/>
      <c r="CB474" s="38"/>
      <c r="CC474" s="38"/>
      <c r="CD474" s="38"/>
      <c r="CE474" s="38"/>
      <c r="CF474" s="38"/>
      <c r="CG474" s="38"/>
      <c r="CH474" s="38"/>
      <c r="CI474" s="38"/>
      <c r="CJ474" s="38"/>
      <c r="CK474" s="38"/>
      <c r="CL474" s="38"/>
      <c r="CM474" s="38"/>
      <c r="CN474" s="38"/>
      <c r="CO474" s="38"/>
    </row>
    <row r="475" spans="1:93" x14ac:dyDescent="0.3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  <c r="AJ475" s="38"/>
      <c r="AK475" s="38"/>
      <c r="AL475" s="38"/>
      <c r="AM475" s="38"/>
      <c r="AN475" s="38"/>
      <c r="AO475" s="38"/>
      <c r="AP475" s="38"/>
      <c r="AQ475" s="38"/>
      <c r="AR475" s="38"/>
      <c r="AS475" s="38"/>
      <c r="AT475" s="38"/>
      <c r="AU475" s="38"/>
      <c r="AV475" s="38"/>
      <c r="AW475" s="38"/>
      <c r="AX475" s="38"/>
      <c r="AY475" s="38"/>
      <c r="AZ475" s="38"/>
      <c r="BA475" s="38"/>
      <c r="BB475" s="38"/>
      <c r="BC475" s="38"/>
      <c r="BD475" s="38"/>
      <c r="BE475" s="38"/>
      <c r="BF475" s="38"/>
      <c r="BG475" s="38"/>
      <c r="BH475" s="38"/>
      <c r="BI475" s="38"/>
      <c r="BJ475" s="38"/>
      <c r="BK475" s="38"/>
      <c r="BL475" s="38"/>
      <c r="BM475" s="38"/>
      <c r="BN475" s="38"/>
      <c r="BO475" s="38"/>
      <c r="BP475" s="38"/>
      <c r="BQ475" s="38"/>
      <c r="BR475" s="38"/>
      <c r="BS475" s="38"/>
      <c r="BT475" s="38"/>
      <c r="BU475" s="38"/>
      <c r="BV475" s="38"/>
      <c r="BW475" s="38"/>
      <c r="BX475" s="38"/>
      <c r="BY475" s="38"/>
      <c r="BZ475" s="38"/>
      <c r="CA475" s="38"/>
      <c r="CB475" s="38"/>
      <c r="CC475" s="38"/>
      <c r="CD475" s="38"/>
      <c r="CE475" s="38"/>
      <c r="CF475" s="38"/>
      <c r="CG475" s="38"/>
      <c r="CH475" s="38"/>
      <c r="CI475" s="38"/>
      <c r="CJ475" s="38"/>
      <c r="CK475" s="38"/>
      <c r="CL475" s="38"/>
      <c r="CM475" s="38"/>
      <c r="CN475" s="38"/>
      <c r="CO475" s="38"/>
    </row>
    <row r="476" spans="1:93" x14ac:dyDescent="0.35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  <c r="AJ476" s="38"/>
      <c r="AK476" s="38"/>
      <c r="AL476" s="38"/>
      <c r="AM476" s="38"/>
      <c r="AN476" s="38"/>
      <c r="AO476" s="38"/>
      <c r="AP476" s="38"/>
      <c r="AQ476" s="38"/>
      <c r="AR476" s="38"/>
      <c r="AS476" s="38"/>
      <c r="AT476" s="38"/>
      <c r="AU476" s="38"/>
      <c r="AV476" s="38"/>
      <c r="AW476" s="38"/>
      <c r="AX476" s="38"/>
      <c r="AY476" s="38"/>
      <c r="AZ476" s="38"/>
      <c r="BA476" s="38"/>
      <c r="BB476" s="38"/>
      <c r="BC476" s="38"/>
      <c r="BD476" s="38"/>
      <c r="BE476" s="38"/>
      <c r="BF476" s="38"/>
      <c r="BG476" s="38"/>
      <c r="BH476" s="38"/>
      <c r="BI476" s="38"/>
      <c r="BJ476" s="38"/>
      <c r="BK476" s="38"/>
      <c r="BL476" s="38"/>
      <c r="BM476" s="38"/>
      <c r="BN476" s="38"/>
      <c r="BO476" s="38"/>
      <c r="BP476" s="38"/>
      <c r="BQ476" s="38"/>
      <c r="BR476" s="38"/>
      <c r="BS476" s="38"/>
      <c r="BT476" s="38"/>
      <c r="BU476" s="38"/>
      <c r="BV476" s="38"/>
      <c r="BW476" s="38"/>
      <c r="BX476" s="38"/>
      <c r="BY476" s="38"/>
      <c r="BZ476" s="38"/>
      <c r="CA476" s="38"/>
      <c r="CB476" s="38"/>
      <c r="CC476" s="38"/>
      <c r="CD476" s="38"/>
      <c r="CE476" s="38"/>
      <c r="CF476" s="38"/>
      <c r="CG476" s="38"/>
      <c r="CH476" s="38"/>
      <c r="CI476" s="38"/>
      <c r="CJ476" s="38"/>
      <c r="CK476" s="38"/>
      <c r="CL476" s="38"/>
      <c r="CM476" s="38"/>
      <c r="CN476" s="38"/>
      <c r="CO476" s="38"/>
    </row>
    <row r="477" spans="1:93" x14ac:dyDescent="0.35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  <c r="AJ477" s="38"/>
      <c r="AK477" s="38"/>
      <c r="AL477" s="38"/>
      <c r="AM477" s="38"/>
      <c r="AN477" s="38"/>
      <c r="AO477" s="38"/>
      <c r="AP477" s="38"/>
      <c r="AQ477" s="38"/>
      <c r="AR477" s="38"/>
      <c r="AS477" s="38"/>
      <c r="AT477" s="38"/>
      <c r="AU477" s="38"/>
      <c r="AV477" s="38"/>
      <c r="AW477" s="38"/>
      <c r="AX477" s="38"/>
      <c r="AY477" s="38"/>
      <c r="AZ477" s="38"/>
      <c r="BA477" s="38"/>
      <c r="BB477" s="38"/>
      <c r="BC477" s="38"/>
      <c r="BD477" s="38"/>
      <c r="BE477" s="38"/>
      <c r="BF477" s="38"/>
      <c r="BG477" s="38"/>
      <c r="BH477" s="38"/>
      <c r="BI477" s="38"/>
      <c r="BJ477" s="38"/>
      <c r="BK477" s="38"/>
      <c r="BL477" s="38"/>
      <c r="BM477" s="38"/>
      <c r="BN477" s="38"/>
      <c r="BO477" s="38"/>
      <c r="BP477" s="38"/>
      <c r="BQ477" s="38"/>
      <c r="BR477" s="38"/>
      <c r="BS477" s="38"/>
      <c r="BT477" s="38"/>
      <c r="BU477" s="38"/>
      <c r="BV477" s="38"/>
      <c r="BW477" s="38"/>
      <c r="BX477" s="38"/>
      <c r="BY477" s="38"/>
      <c r="BZ477" s="38"/>
      <c r="CA477" s="38"/>
      <c r="CB477" s="38"/>
      <c r="CC477" s="38"/>
      <c r="CD477" s="38"/>
      <c r="CE477" s="38"/>
      <c r="CF477" s="38"/>
      <c r="CG477" s="38"/>
      <c r="CH477" s="38"/>
      <c r="CI477" s="38"/>
      <c r="CJ477" s="38"/>
      <c r="CK477" s="38"/>
      <c r="CL477" s="38"/>
      <c r="CM477" s="38"/>
      <c r="CN477" s="38"/>
      <c r="CO477" s="38"/>
    </row>
    <row r="478" spans="1:93" x14ac:dyDescent="0.35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  <c r="AJ478" s="38"/>
      <c r="AK478" s="38"/>
      <c r="AL478" s="38"/>
      <c r="AM478" s="38"/>
      <c r="AN478" s="38"/>
      <c r="AO478" s="38"/>
      <c r="AP478" s="38"/>
      <c r="AQ478" s="38"/>
      <c r="AR478" s="38"/>
      <c r="AS478" s="38"/>
      <c r="AT478" s="38"/>
      <c r="AU478" s="38"/>
      <c r="AV478" s="38"/>
      <c r="AW478" s="38"/>
      <c r="AX478" s="38"/>
      <c r="AY478" s="38"/>
      <c r="AZ478" s="38"/>
      <c r="BA478" s="38"/>
      <c r="BB478" s="38"/>
      <c r="BC478" s="38"/>
      <c r="BD478" s="38"/>
      <c r="BE478" s="38"/>
      <c r="BF478" s="38"/>
      <c r="BG478" s="38"/>
      <c r="BH478" s="38"/>
      <c r="BI478" s="38"/>
      <c r="BJ478" s="38"/>
      <c r="BK478" s="38"/>
      <c r="BL478" s="38"/>
      <c r="BM478" s="38"/>
      <c r="BN478" s="38"/>
      <c r="BO478" s="38"/>
      <c r="BP478" s="38"/>
      <c r="BQ478" s="38"/>
      <c r="BR478" s="38"/>
      <c r="BS478" s="38"/>
      <c r="BT478" s="38"/>
      <c r="BU478" s="38"/>
      <c r="BV478" s="38"/>
      <c r="BW478" s="38"/>
      <c r="BX478" s="38"/>
      <c r="BY478" s="38"/>
      <c r="BZ478" s="38"/>
      <c r="CA478" s="38"/>
      <c r="CB478" s="38"/>
      <c r="CC478" s="38"/>
      <c r="CD478" s="38"/>
      <c r="CE478" s="38"/>
      <c r="CF478" s="38"/>
      <c r="CG478" s="38"/>
      <c r="CH478" s="38"/>
      <c r="CI478" s="38"/>
      <c r="CJ478" s="38"/>
      <c r="CK478" s="38"/>
      <c r="CL478" s="38"/>
      <c r="CM478" s="38"/>
      <c r="CN478" s="38"/>
      <c r="CO478" s="38"/>
    </row>
    <row r="479" spans="1:93" x14ac:dyDescent="0.35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38"/>
      <c r="AO479" s="38"/>
      <c r="AP479" s="38"/>
      <c r="AQ479" s="38"/>
      <c r="AR479" s="38"/>
      <c r="AS479" s="38"/>
      <c r="AT479" s="38"/>
      <c r="AU479" s="38"/>
      <c r="AV479" s="38"/>
      <c r="AW479" s="38"/>
      <c r="AX479" s="38"/>
      <c r="AY479" s="38"/>
      <c r="AZ479" s="38"/>
      <c r="BA479" s="38"/>
      <c r="BB479" s="38"/>
      <c r="BC479" s="38"/>
      <c r="BD479" s="38"/>
      <c r="BE479" s="38"/>
      <c r="BF479" s="38"/>
      <c r="BG479" s="38"/>
      <c r="BH479" s="38"/>
      <c r="BI479" s="38"/>
      <c r="BJ479" s="38"/>
      <c r="BK479" s="38"/>
      <c r="BL479" s="38"/>
      <c r="BM479" s="38"/>
      <c r="BN479" s="38"/>
      <c r="BO479" s="38"/>
      <c r="BP479" s="38"/>
      <c r="BQ479" s="38"/>
      <c r="BR479" s="38"/>
      <c r="BS479" s="38"/>
      <c r="BT479" s="38"/>
      <c r="BU479" s="38"/>
      <c r="BV479" s="38"/>
      <c r="BW479" s="38"/>
      <c r="BX479" s="38"/>
      <c r="BY479" s="38"/>
      <c r="BZ479" s="38"/>
      <c r="CA479" s="38"/>
      <c r="CB479" s="38"/>
      <c r="CC479" s="38"/>
      <c r="CD479" s="38"/>
      <c r="CE479" s="38"/>
      <c r="CF479" s="38"/>
      <c r="CG479" s="38"/>
      <c r="CH479" s="38"/>
      <c r="CI479" s="38"/>
      <c r="CJ479" s="38"/>
      <c r="CK479" s="38"/>
      <c r="CL479" s="38"/>
      <c r="CM479" s="38"/>
      <c r="CN479" s="38"/>
      <c r="CO479" s="38"/>
    </row>
    <row r="480" spans="1:93" x14ac:dyDescent="0.35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38"/>
      <c r="AO480" s="38"/>
      <c r="AP480" s="38"/>
      <c r="AQ480" s="38"/>
      <c r="AR480" s="38"/>
      <c r="AS480" s="38"/>
      <c r="AT480" s="38"/>
      <c r="AU480" s="38"/>
      <c r="AV480" s="38"/>
      <c r="AW480" s="38"/>
      <c r="AX480" s="38"/>
      <c r="AY480" s="38"/>
      <c r="AZ480" s="38"/>
      <c r="BA480" s="38"/>
      <c r="BB480" s="38"/>
      <c r="BC480" s="38"/>
      <c r="BD480" s="38"/>
      <c r="BE480" s="38"/>
      <c r="BF480" s="38"/>
      <c r="BG480" s="38"/>
      <c r="BH480" s="38"/>
      <c r="BI480" s="38"/>
      <c r="BJ480" s="38"/>
      <c r="BK480" s="38"/>
      <c r="BL480" s="38"/>
      <c r="BM480" s="38"/>
      <c r="BN480" s="38"/>
      <c r="BO480" s="38"/>
      <c r="BP480" s="38"/>
      <c r="BQ480" s="38"/>
      <c r="BR480" s="38"/>
      <c r="BS480" s="38"/>
      <c r="BT480" s="38"/>
      <c r="BU480" s="38"/>
      <c r="BV480" s="38"/>
      <c r="BW480" s="38"/>
      <c r="BX480" s="38"/>
      <c r="BY480" s="38"/>
      <c r="BZ480" s="38"/>
      <c r="CA480" s="38"/>
      <c r="CB480" s="38"/>
      <c r="CC480" s="38"/>
      <c r="CD480" s="38"/>
      <c r="CE480" s="38"/>
      <c r="CF480" s="38"/>
      <c r="CG480" s="38"/>
      <c r="CH480" s="38"/>
      <c r="CI480" s="38"/>
      <c r="CJ480" s="38"/>
      <c r="CK480" s="38"/>
      <c r="CL480" s="38"/>
      <c r="CM480" s="38"/>
      <c r="CN480" s="38"/>
      <c r="CO480" s="38"/>
    </row>
    <row r="481" spans="1:93" x14ac:dyDescent="0.35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38"/>
      <c r="AO481" s="38"/>
      <c r="AP481" s="38"/>
      <c r="AQ481" s="38"/>
      <c r="AR481" s="38"/>
      <c r="AS481" s="38"/>
      <c r="AT481" s="38"/>
      <c r="AU481" s="38"/>
      <c r="AV481" s="38"/>
      <c r="AW481" s="38"/>
      <c r="AX481" s="38"/>
      <c r="AY481" s="38"/>
      <c r="AZ481" s="38"/>
      <c r="BA481" s="38"/>
      <c r="BB481" s="38"/>
      <c r="BC481" s="38"/>
      <c r="BD481" s="38"/>
      <c r="BE481" s="38"/>
      <c r="BF481" s="38"/>
      <c r="BG481" s="38"/>
      <c r="BH481" s="38"/>
      <c r="BI481" s="38"/>
      <c r="BJ481" s="38"/>
      <c r="BK481" s="38"/>
      <c r="BL481" s="38"/>
      <c r="BM481" s="38"/>
      <c r="BN481" s="38"/>
      <c r="BO481" s="38"/>
      <c r="BP481" s="38"/>
      <c r="BQ481" s="38"/>
      <c r="BR481" s="38"/>
      <c r="BS481" s="38"/>
      <c r="BT481" s="38"/>
      <c r="BU481" s="38"/>
      <c r="BV481" s="38"/>
      <c r="BW481" s="38"/>
      <c r="BX481" s="38"/>
      <c r="BY481" s="38"/>
      <c r="BZ481" s="38"/>
      <c r="CA481" s="38"/>
      <c r="CB481" s="38"/>
      <c r="CC481" s="38"/>
      <c r="CD481" s="38"/>
      <c r="CE481" s="38"/>
      <c r="CF481" s="38"/>
      <c r="CG481" s="38"/>
      <c r="CH481" s="38"/>
      <c r="CI481" s="38"/>
      <c r="CJ481" s="38"/>
      <c r="CK481" s="38"/>
      <c r="CL481" s="38"/>
      <c r="CM481" s="38"/>
      <c r="CN481" s="38"/>
      <c r="CO481" s="38"/>
    </row>
    <row r="482" spans="1:93" x14ac:dyDescent="0.35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38"/>
      <c r="AO482" s="38"/>
      <c r="AP482" s="38"/>
      <c r="AQ482" s="38"/>
      <c r="AR482" s="38"/>
      <c r="AS482" s="38"/>
      <c r="AT482" s="38"/>
      <c r="AU482" s="38"/>
      <c r="AV482" s="38"/>
      <c r="AW482" s="38"/>
      <c r="AX482" s="38"/>
      <c r="AY482" s="38"/>
      <c r="AZ482" s="38"/>
      <c r="BA482" s="38"/>
      <c r="BB482" s="38"/>
      <c r="BC482" s="38"/>
      <c r="BD482" s="38"/>
      <c r="BE482" s="38"/>
      <c r="BF482" s="38"/>
      <c r="BG482" s="38"/>
      <c r="BH482" s="38"/>
      <c r="BI482" s="38"/>
      <c r="BJ482" s="38"/>
      <c r="BK482" s="38"/>
      <c r="BL482" s="38"/>
      <c r="BM482" s="38"/>
      <c r="BN482" s="38"/>
      <c r="BO482" s="38"/>
      <c r="BP482" s="38"/>
      <c r="BQ482" s="38"/>
      <c r="BR482" s="38"/>
      <c r="BS482" s="38"/>
      <c r="BT482" s="38"/>
      <c r="BU482" s="38"/>
      <c r="BV482" s="38"/>
      <c r="BW482" s="38"/>
      <c r="BX482" s="38"/>
      <c r="BY482" s="38"/>
      <c r="BZ482" s="38"/>
      <c r="CA482" s="38"/>
      <c r="CB482" s="38"/>
      <c r="CC482" s="38"/>
      <c r="CD482" s="38"/>
      <c r="CE482" s="38"/>
      <c r="CF482" s="38"/>
      <c r="CG482" s="38"/>
      <c r="CH482" s="38"/>
      <c r="CI482" s="38"/>
      <c r="CJ482" s="38"/>
      <c r="CK482" s="38"/>
      <c r="CL482" s="38"/>
      <c r="CM482" s="38"/>
      <c r="CN482" s="38"/>
      <c r="CO482" s="38"/>
    </row>
    <row r="483" spans="1:93" x14ac:dyDescent="0.35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38"/>
      <c r="AO483" s="38"/>
      <c r="AP483" s="38"/>
      <c r="AQ483" s="38"/>
      <c r="AR483" s="38"/>
      <c r="AS483" s="38"/>
      <c r="AT483" s="38"/>
      <c r="AU483" s="38"/>
      <c r="AV483" s="38"/>
      <c r="AW483" s="38"/>
      <c r="AX483" s="38"/>
      <c r="AY483" s="38"/>
      <c r="AZ483" s="38"/>
      <c r="BA483" s="38"/>
      <c r="BB483" s="38"/>
      <c r="BC483" s="38"/>
      <c r="BD483" s="38"/>
      <c r="BE483" s="38"/>
      <c r="BF483" s="38"/>
      <c r="BG483" s="38"/>
      <c r="BH483" s="38"/>
      <c r="BI483" s="38"/>
      <c r="BJ483" s="38"/>
      <c r="BK483" s="38"/>
      <c r="BL483" s="38"/>
      <c r="BM483" s="38"/>
      <c r="BN483" s="38"/>
      <c r="BO483" s="38"/>
      <c r="BP483" s="38"/>
      <c r="BQ483" s="38"/>
      <c r="BR483" s="38"/>
      <c r="BS483" s="38"/>
      <c r="BT483" s="38"/>
      <c r="BU483" s="38"/>
      <c r="BV483" s="38"/>
      <c r="BW483" s="38"/>
      <c r="BX483" s="38"/>
      <c r="BY483" s="38"/>
      <c r="BZ483" s="38"/>
      <c r="CA483" s="38"/>
      <c r="CB483" s="38"/>
      <c r="CC483" s="38"/>
      <c r="CD483" s="38"/>
      <c r="CE483" s="38"/>
      <c r="CF483" s="38"/>
      <c r="CG483" s="38"/>
      <c r="CH483" s="38"/>
      <c r="CI483" s="38"/>
      <c r="CJ483" s="38"/>
      <c r="CK483" s="38"/>
      <c r="CL483" s="38"/>
      <c r="CM483" s="38"/>
      <c r="CN483" s="38"/>
      <c r="CO483" s="38"/>
    </row>
    <row r="484" spans="1:93" x14ac:dyDescent="0.35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38"/>
      <c r="AO484" s="38"/>
      <c r="AP484" s="38"/>
      <c r="AQ484" s="38"/>
      <c r="AR484" s="38"/>
      <c r="AS484" s="38"/>
      <c r="AT484" s="38"/>
      <c r="AU484" s="38"/>
      <c r="AV484" s="38"/>
      <c r="AW484" s="38"/>
      <c r="AX484" s="38"/>
      <c r="AY484" s="38"/>
      <c r="AZ484" s="38"/>
      <c r="BA484" s="38"/>
      <c r="BB484" s="38"/>
      <c r="BC484" s="38"/>
      <c r="BD484" s="38"/>
      <c r="BE484" s="38"/>
      <c r="BF484" s="38"/>
      <c r="BG484" s="38"/>
      <c r="BH484" s="38"/>
      <c r="BI484" s="38"/>
      <c r="BJ484" s="38"/>
      <c r="BK484" s="38"/>
      <c r="BL484" s="38"/>
      <c r="BM484" s="38"/>
      <c r="BN484" s="38"/>
      <c r="BO484" s="38"/>
      <c r="BP484" s="38"/>
      <c r="BQ484" s="38"/>
      <c r="BR484" s="38"/>
      <c r="BS484" s="38"/>
      <c r="BT484" s="38"/>
      <c r="BU484" s="38"/>
      <c r="BV484" s="38"/>
      <c r="BW484" s="38"/>
      <c r="BX484" s="38"/>
      <c r="BY484" s="38"/>
      <c r="BZ484" s="38"/>
      <c r="CA484" s="38"/>
      <c r="CB484" s="38"/>
      <c r="CC484" s="38"/>
      <c r="CD484" s="38"/>
      <c r="CE484" s="38"/>
      <c r="CF484" s="38"/>
      <c r="CG484" s="38"/>
      <c r="CH484" s="38"/>
      <c r="CI484" s="38"/>
      <c r="CJ484" s="38"/>
      <c r="CK484" s="38"/>
      <c r="CL484" s="38"/>
      <c r="CM484" s="38"/>
      <c r="CN484" s="38"/>
      <c r="CO484" s="38"/>
    </row>
    <row r="485" spans="1:93" x14ac:dyDescent="0.3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38"/>
      <c r="AK485" s="38"/>
      <c r="AL485" s="38"/>
      <c r="AM485" s="38"/>
      <c r="AN485" s="38"/>
      <c r="AO485" s="38"/>
      <c r="AP485" s="38"/>
      <c r="AQ485" s="38"/>
      <c r="AR485" s="38"/>
      <c r="AS485" s="38"/>
      <c r="AT485" s="38"/>
      <c r="AU485" s="38"/>
      <c r="AV485" s="38"/>
      <c r="AW485" s="38"/>
      <c r="AX485" s="38"/>
      <c r="AY485" s="38"/>
      <c r="AZ485" s="38"/>
      <c r="BA485" s="38"/>
      <c r="BB485" s="38"/>
      <c r="BC485" s="38"/>
      <c r="BD485" s="38"/>
      <c r="BE485" s="38"/>
      <c r="BF485" s="38"/>
      <c r="BG485" s="38"/>
      <c r="BH485" s="38"/>
      <c r="BI485" s="38"/>
      <c r="BJ485" s="38"/>
      <c r="BK485" s="38"/>
      <c r="BL485" s="38"/>
      <c r="BM485" s="38"/>
      <c r="BN485" s="38"/>
      <c r="BO485" s="38"/>
      <c r="BP485" s="38"/>
      <c r="BQ485" s="38"/>
      <c r="BR485" s="38"/>
      <c r="BS485" s="38"/>
      <c r="BT485" s="38"/>
      <c r="BU485" s="38"/>
      <c r="BV485" s="38"/>
      <c r="BW485" s="38"/>
      <c r="BX485" s="38"/>
      <c r="BY485" s="38"/>
      <c r="BZ485" s="38"/>
      <c r="CA485" s="38"/>
      <c r="CB485" s="38"/>
      <c r="CC485" s="38"/>
      <c r="CD485" s="38"/>
      <c r="CE485" s="38"/>
      <c r="CF485" s="38"/>
      <c r="CG485" s="38"/>
      <c r="CH485" s="38"/>
      <c r="CI485" s="38"/>
      <c r="CJ485" s="38"/>
      <c r="CK485" s="38"/>
      <c r="CL485" s="38"/>
      <c r="CM485" s="38"/>
      <c r="CN485" s="38"/>
      <c r="CO485" s="38"/>
    </row>
    <row r="486" spans="1:93" x14ac:dyDescent="0.35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  <c r="AJ486" s="38"/>
      <c r="AK486" s="38"/>
      <c r="AL486" s="38"/>
      <c r="AM486" s="38"/>
      <c r="AN486" s="38"/>
      <c r="AO486" s="38"/>
      <c r="AP486" s="38"/>
      <c r="AQ486" s="38"/>
      <c r="AR486" s="38"/>
      <c r="AS486" s="38"/>
      <c r="AT486" s="38"/>
      <c r="AU486" s="38"/>
      <c r="AV486" s="38"/>
      <c r="AW486" s="38"/>
      <c r="AX486" s="38"/>
      <c r="AY486" s="38"/>
      <c r="AZ486" s="38"/>
      <c r="BA486" s="38"/>
      <c r="BB486" s="38"/>
      <c r="BC486" s="38"/>
      <c r="BD486" s="38"/>
      <c r="BE486" s="38"/>
      <c r="BF486" s="38"/>
      <c r="BG486" s="38"/>
      <c r="BH486" s="38"/>
      <c r="BI486" s="38"/>
      <c r="BJ486" s="38"/>
      <c r="BK486" s="38"/>
      <c r="BL486" s="38"/>
      <c r="BM486" s="38"/>
      <c r="BN486" s="38"/>
      <c r="BO486" s="38"/>
      <c r="BP486" s="38"/>
      <c r="BQ486" s="38"/>
      <c r="BR486" s="38"/>
      <c r="BS486" s="38"/>
      <c r="BT486" s="38"/>
      <c r="BU486" s="38"/>
      <c r="BV486" s="38"/>
      <c r="BW486" s="38"/>
      <c r="BX486" s="38"/>
      <c r="BY486" s="38"/>
      <c r="BZ486" s="38"/>
      <c r="CA486" s="38"/>
      <c r="CB486" s="38"/>
      <c r="CC486" s="38"/>
      <c r="CD486" s="38"/>
      <c r="CE486" s="38"/>
      <c r="CF486" s="38"/>
      <c r="CG486" s="38"/>
      <c r="CH486" s="38"/>
      <c r="CI486" s="38"/>
      <c r="CJ486" s="38"/>
      <c r="CK486" s="38"/>
      <c r="CL486" s="38"/>
      <c r="CM486" s="38"/>
      <c r="CN486" s="38"/>
      <c r="CO486" s="38"/>
    </row>
    <row r="487" spans="1:93" x14ac:dyDescent="0.35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  <c r="AJ487" s="38"/>
      <c r="AK487" s="38"/>
      <c r="AL487" s="38"/>
      <c r="AM487" s="38"/>
      <c r="AN487" s="38"/>
      <c r="AO487" s="38"/>
      <c r="AP487" s="38"/>
      <c r="AQ487" s="38"/>
      <c r="AR487" s="38"/>
      <c r="AS487" s="38"/>
      <c r="AT487" s="38"/>
      <c r="AU487" s="38"/>
      <c r="AV487" s="38"/>
      <c r="AW487" s="38"/>
      <c r="AX487" s="38"/>
      <c r="AY487" s="38"/>
      <c r="AZ487" s="38"/>
      <c r="BA487" s="38"/>
      <c r="BB487" s="38"/>
      <c r="BC487" s="38"/>
      <c r="BD487" s="38"/>
      <c r="BE487" s="38"/>
      <c r="BF487" s="38"/>
      <c r="BG487" s="38"/>
      <c r="BH487" s="38"/>
      <c r="BI487" s="38"/>
      <c r="BJ487" s="38"/>
      <c r="BK487" s="38"/>
      <c r="BL487" s="38"/>
      <c r="BM487" s="38"/>
      <c r="BN487" s="38"/>
      <c r="BO487" s="38"/>
      <c r="BP487" s="38"/>
      <c r="BQ487" s="38"/>
      <c r="BR487" s="38"/>
      <c r="BS487" s="38"/>
      <c r="BT487" s="38"/>
      <c r="BU487" s="38"/>
      <c r="BV487" s="38"/>
      <c r="BW487" s="38"/>
      <c r="BX487" s="38"/>
      <c r="BY487" s="38"/>
      <c r="BZ487" s="38"/>
      <c r="CA487" s="38"/>
      <c r="CB487" s="38"/>
      <c r="CC487" s="38"/>
      <c r="CD487" s="38"/>
      <c r="CE487" s="38"/>
      <c r="CF487" s="38"/>
      <c r="CG487" s="38"/>
      <c r="CH487" s="38"/>
      <c r="CI487" s="38"/>
      <c r="CJ487" s="38"/>
      <c r="CK487" s="38"/>
      <c r="CL487" s="38"/>
      <c r="CM487" s="38"/>
      <c r="CN487" s="38"/>
      <c r="CO487" s="38"/>
    </row>
    <row r="488" spans="1:93" x14ac:dyDescent="0.35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  <c r="AJ488" s="38"/>
      <c r="AK488" s="38"/>
      <c r="AL488" s="38"/>
      <c r="AM488" s="38"/>
      <c r="AN488" s="38"/>
      <c r="AO488" s="38"/>
      <c r="AP488" s="38"/>
      <c r="AQ488" s="38"/>
      <c r="AR488" s="38"/>
      <c r="AS488" s="38"/>
      <c r="AT488" s="38"/>
      <c r="AU488" s="38"/>
      <c r="AV488" s="38"/>
      <c r="AW488" s="38"/>
      <c r="AX488" s="38"/>
      <c r="AY488" s="38"/>
      <c r="AZ488" s="38"/>
      <c r="BA488" s="38"/>
      <c r="BB488" s="38"/>
      <c r="BC488" s="38"/>
      <c r="BD488" s="38"/>
      <c r="BE488" s="38"/>
      <c r="BF488" s="38"/>
      <c r="BG488" s="38"/>
      <c r="BH488" s="38"/>
      <c r="BI488" s="38"/>
      <c r="BJ488" s="38"/>
      <c r="BK488" s="38"/>
      <c r="BL488" s="38"/>
      <c r="BM488" s="38"/>
      <c r="BN488" s="38"/>
      <c r="BO488" s="38"/>
      <c r="BP488" s="38"/>
      <c r="BQ488" s="38"/>
      <c r="BR488" s="38"/>
      <c r="BS488" s="38"/>
      <c r="BT488" s="38"/>
      <c r="BU488" s="38"/>
      <c r="BV488" s="38"/>
      <c r="BW488" s="38"/>
      <c r="BX488" s="38"/>
      <c r="BY488" s="38"/>
      <c r="BZ488" s="38"/>
      <c r="CA488" s="38"/>
      <c r="CB488" s="38"/>
      <c r="CC488" s="38"/>
      <c r="CD488" s="38"/>
      <c r="CE488" s="38"/>
      <c r="CF488" s="38"/>
      <c r="CG488" s="38"/>
      <c r="CH488" s="38"/>
      <c r="CI488" s="38"/>
      <c r="CJ488" s="38"/>
      <c r="CK488" s="38"/>
      <c r="CL488" s="38"/>
      <c r="CM488" s="38"/>
      <c r="CN488" s="38"/>
      <c r="CO488" s="38"/>
    </row>
    <row r="489" spans="1:93" x14ac:dyDescent="0.35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38"/>
      <c r="AO489" s="38"/>
      <c r="AP489" s="38"/>
      <c r="AQ489" s="38"/>
      <c r="AR489" s="38"/>
      <c r="AS489" s="38"/>
      <c r="AT489" s="38"/>
      <c r="AU489" s="38"/>
      <c r="AV489" s="38"/>
      <c r="AW489" s="38"/>
      <c r="AX489" s="38"/>
      <c r="AY489" s="38"/>
      <c r="AZ489" s="38"/>
      <c r="BA489" s="38"/>
      <c r="BB489" s="38"/>
      <c r="BC489" s="38"/>
      <c r="BD489" s="38"/>
      <c r="BE489" s="38"/>
      <c r="BF489" s="38"/>
      <c r="BG489" s="38"/>
      <c r="BH489" s="38"/>
      <c r="BI489" s="38"/>
      <c r="BJ489" s="38"/>
      <c r="BK489" s="38"/>
      <c r="BL489" s="38"/>
      <c r="BM489" s="38"/>
      <c r="BN489" s="38"/>
      <c r="BO489" s="38"/>
      <c r="BP489" s="38"/>
      <c r="BQ489" s="38"/>
      <c r="BR489" s="38"/>
      <c r="BS489" s="38"/>
      <c r="BT489" s="38"/>
      <c r="BU489" s="38"/>
      <c r="BV489" s="38"/>
      <c r="BW489" s="38"/>
      <c r="BX489" s="38"/>
      <c r="BY489" s="38"/>
      <c r="BZ489" s="38"/>
      <c r="CA489" s="38"/>
      <c r="CB489" s="38"/>
      <c r="CC489" s="38"/>
      <c r="CD489" s="38"/>
      <c r="CE489" s="38"/>
      <c r="CF489" s="38"/>
      <c r="CG489" s="38"/>
      <c r="CH489" s="38"/>
      <c r="CI489" s="38"/>
      <c r="CJ489" s="38"/>
      <c r="CK489" s="38"/>
      <c r="CL489" s="38"/>
      <c r="CM489" s="38"/>
      <c r="CN489" s="38"/>
      <c r="CO489" s="38"/>
    </row>
    <row r="490" spans="1:93" x14ac:dyDescent="0.35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38"/>
      <c r="AO490" s="38"/>
      <c r="AP490" s="38"/>
      <c r="AQ490" s="38"/>
      <c r="AR490" s="38"/>
      <c r="AS490" s="38"/>
      <c r="AT490" s="38"/>
      <c r="AU490" s="38"/>
      <c r="AV490" s="38"/>
      <c r="AW490" s="38"/>
      <c r="AX490" s="38"/>
      <c r="AY490" s="38"/>
      <c r="AZ490" s="38"/>
      <c r="BA490" s="38"/>
      <c r="BB490" s="38"/>
      <c r="BC490" s="38"/>
      <c r="BD490" s="38"/>
      <c r="BE490" s="38"/>
      <c r="BF490" s="38"/>
      <c r="BG490" s="38"/>
      <c r="BH490" s="38"/>
      <c r="BI490" s="38"/>
      <c r="BJ490" s="38"/>
      <c r="BK490" s="38"/>
      <c r="BL490" s="38"/>
      <c r="BM490" s="38"/>
      <c r="BN490" s="38"/>
      <c r="BO490" s="38"/>
      <c r="BP490" s="38"/>
      <c r="BQ490" s="38"/>
      <c r="BR490" s="38"/>
      <c r="BS490" s="38"/>
      <c r="BT490" s="38"/>
      <c r="BU490" s="38"/>
      <c r="BV490" s="38"/>
      <c r="BW490" s="38"/>
      <c r="BX490" s="38"/>
      <c r="BY490" s="38"/>
      <c r="BZ490" s="38"/>
      <c r="CA490" s="38"/>
      <c r="CB490" s="38"/>
      <c r="CC490" s="38"/>
      <c r="CD490" s="38"/>
      <c r="CE490" s="38"/>
      <c r="CF490" s="38"/>
      <c r="CG490" s="38"/>
      <c r="CH490" s="38"/>
      <c r="CI490" s="38"/>
      <c r="CJ490" s="38"/>
      <c r="CK490" s="38"/>
      <c r="CL490" s="38"/>
      <c r="CM490" s="38"/>
      <c r="CN490" s="38"/>
      <c r="CO490" s="38"/>
    </row>
    <row r="491" spans="1:93" x14ac:dyDescent="0.35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38"/>
      <c r="AO491" s="38"/>
      <c r="AP491" s="38"/>
      <c r="AQ491" s="38"/>
      <c r="AR491" s="38"/>
      <c r="AS491" s="38"/>
      <c r="AT491" s="38"/>
      <c r="AU491" s="38"/>
      <c r="AV491" s="38"/>
      <c r="AW491" s="38"/>
      <c r="AX491" s="38"/>
      <c r="AY491" s="38"/>
      <c r="AZ491" s="38"/>
      <c r="BA491" s="38"/>
      <c r="BB491" s="38"/>
      <c r="BC491" s="38"/>
      <c r="BD491" s="38"/>
      <c r="BE491" s="38"/>
      <c r="BF491" s="38"/>
      <c r="BG491" s="38"/>
      <c r="BH491" s="38"/>
      <c r="BI491" s="38"/>
      <c r="BJ491" s="38"/>
      <c r="BK491" s="38"/>
      <c r="BL491" s="38"/>
      <c r="BM491" s="38"/>
      <c r="BN491" s="38"/>
      <c r="BO491" s="38"/>
      <c r="BP491" s="38"/>
      <c r="BQ491" s="38"/>
      <c r="BR491" s="38"/>
      <c r="BS491" s="38"/>
      <c r="BT491" s="38"/>
      <c r="BU491" s="38"/>
      <c r="BV491" s="38"/>
      <c r="BW491" s="38"/>
      <c r="BX491" s="38"/>
      <c r="BY491" s="38"/>
      <c r="BZ491" s="38"/>
      <c r="CA491" s="38"/>
      <c r="CB491" s="38"/>
      <c r="CC491" s="38"/>
      <c r="CD491" s="38"/>
      <c r="CE491" s="38"/>
      <c r="CF491" s="38"/>
      <c r="CG491" s="38"/>
      <c r="CH491" s="38"/>
      <c r="CI491" s="38"/>
      <c r="CJ491" s="38"/>
      <c r="CK491" s="38"/>
      <c r="CL491" s="38"/>
      <c r="CM491" s="38"/>
      <c r="CN491" s="38"/>
      <c r="CO491" s="38"/>
    </row>
    <row r="492" spans="1:93" x14ac:dyDescent="0.35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38"/>
      <c r="AO492" s="38"/>
      <c r="AP492" s="38"/>
      <c r="AQ492" s="38"/>
      <c r="AR492" s="38"/>
      <c r="AS492" s="38"/>
      <c r="AT492" s="38"/>
      <c r="AU492" s="38"/>
      <c r="AV492" s="38"/>
      <c r="AW492" s="38"/>
      <c r="AX492" s="38"/>
      <c r="AY492" s="38"/>
      <c r="AZ492" s="38"/>
      <c r="BA492" s="38"/>
      <c r="BB492" s="38"/>
      <c r="BC492" s="38"/>
      <c r="BD492" s="38"/>
      <c r="BE492" s="38"/>
      <c r="BF492" s="38"/>
      <c r="BG492" s="38"/>
      <c r="BH492" s="38"/>
      <c r="BI492" s="38"/>
      <c r="BJ492" s="38"/>
      <c r="BK492" s="38"/>
      <c r="BL492" s="38"/>
      <c r="BM492" s="38"/>
      <c r="BN492" s="38"/>
      <c r="BO492" s="38"/>
      <c r="BP492" s="38"/>
      <c r="BQ492" s="38"/>
      <c r="BR492" s="38"/>
      <c r="BS492" s="38"/>
      <c r="BT492" s="38"/>
      <c r="BU492" s="38"/>
      <c r="BV492" s="38"/>
      <c r="BW492" s="38"/>
      <c r="BX492" s="38"/>
      <c r="BY492" s="38"/>
      <c r="BZ492" s="38"/>
      <c r="CA492" s="38"/>
      <c r="CB492" s="38"/>
      <c r="CC492" s="38"/>
      <c r="CD492" s="38"/>
      <c r="CE492" s="38"/>
      <c r="CF492" s="38"/>
      <c r="CG492" s="38"/>
      <c r="CH492" s="38"/>
      <c r="CI492" s="38"/>
      <c r="CJ492" s="38"/>
      <c r="CK492" s="38"/>
      <c r="CL492" s="38"/>
      <c r="CM492" s="38"/>
      <c r="CN492" s="38"/>
      <c r="CO492" s="38"/>
    </row>
    <row r="493" spans="1:93" x14ac:dyDescent="0.35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38"/>
      <c r="AO493" s="38"/>
      <c r="AP493" s="38"/>
      <c r="AQ493" s="38"/>
      <c r="AR493" s="38"/>
      <c r="AS493" s="38"/>
      <c r="AT493" s="38"/>
      <c r="AU493" s="38"/>
      <c r="AV493" s="38"/>
      <c r="AW493" s="38"/>
      <c r="AX493" s="38"/>
      <c r="AY493" s="38"/>
      <c r="AZ493" s="38"/>
      <c r="BA493" s="38"/>
      <c r="BB493" s="38"/>
      <c r="BC493" s="38"/>
      <c r="BD493" s="38"/>
      <c r="BE493" s="38"/>
      <c r="BF493" s="38"/>
      <c r="BG493" s="38"/>
      <c r="BH493" s="38"/>
      <c r="BI493" s="38"/>
      <c r="BJ493" s="38"/>
      <c r="BK493" s="38"/>
      <c r="BL493" s="38"/>
      <c r="BM493" s="38"/>
      <c r="BN493" s="38"/>
      <c r="BO493" s="38"/>
      <c r="BP493" s="38"/>
      <c r="BQ493" s="38"/>
      <c r="BR493" s="38"/>
      <c r="BS493" s="38"/>
      <c r="BT493" s="38"/>
      <c r="BU493" s="38"/>
      <c r="BV493" s="38"/>
      <c r="BW493" s="38"/>
      <c r="BX493" s="38"/>
      <c r="BY493" s="38"/>
      <c r="BZ493" s="38"/>
      <c r="CA493" s="38"/>
      <c r="CB493" s="38"/>
      <c r="CC493" s="38"/>
      <c r="CD493" s="38"/>
      <c r="CE493" s="38"/>
      <c r="CF493" s="38"/>
      <c r="CG493" s="38"/>
      <c r="CH493" s="38"/>
      <c r="CI493" s="38"/>
      <c r="CJ493" s="38"/>
      <c r="CK493" s="38"/>
      <c r="CL493" s="38"/>
      <c r="CM493" s="38"/>
      <c r="CN493" s="38"/>
      <c r="CO493" s="38"/>
    </row>
    <row r="494" spans="1:93" x14ac:dyDescent="0.35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38"/>
      <c r="AO494" s="38"/>
      <c r="AP494" s="38"/>
      <c r="AQ494" s="38"/>
      <c r="AR494" s="38"/>
      <c r="AS494" s="38"/>
      <c r="AT494" s="38"/>
      <c r="AU494" s="38"/>
      <c r="AV494" s="38"/>
      <c r="AW494" s="38"/>
      <c r="AX494" s="38"/>
      <c r="AY494" s="38"/>
      <c r="AZ494" s="38"/>
      <c r="BA494" s="38"/>
      <c r="BB494" s="38"/>
      <c r="BC494" s="38"/>
      <c r="BD494" s="38"/>
      <c r="BE494" s="38"/>
      <c r="BF494" s="38"/>
      <c r="BG494" s="38"/>
      <c r="BH494" s="38"/>
      <c r="BI494" s="38"/>
      <c r="BJ494" s="38"/>
      <c r="BK494" s="38"/>
      <c r="BL494" s="38"/>
      <c r="BM494" s="38"/>
      <c r="BN494" s="38"/>
      <c r="BO494" s="38"/>
      <c r="BP494" s="38"/>
      <c r="BQ494" s="38"/>
      <c r="BR494" s="38"/>
      <c r="BS494" s="38"/>
      <c r="BT494" s="38"/>
      <c r="BU494" s="38"/>
      <c r="BV494" s="38"/>
      <c r="BW494" s="38"/>
      <c r="BX494" s="38"/>
      <c r="BY494" s="38"/>
      <c r="BZ494" s="38"/>
      <c r="CA494" s="38"/>
      <c r="CB494" s="38"/>
      <c r="CC494" s="38"/>
      <c r="CD494" s="38"/>
      <c r="CE494" s="38"/>
      <c r="CF494" s="38"/>
      <c r="CG494" s="38"/>
      <c r="CH494" s="38"/>
      <c r="CI494" s="38"/>
      <c r="CJ494" s="38"/>
      <c r="CK494" s="38"/>
      <c r="CL494" s="38"/>
      <c r="CM494" s="38"/>
      <c r="CN494" s="38"/>
      <c r="CO494" s="38"/>
    </row>
    <row r="495" spans="1:93" x14ac:dyDescent="0.3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38"/>
      <c r="AK495" s="38"/>
      <c r="AL495" s="38"/>
      <c r="AM495" s="38"/>
      <c r="AN495" s="38"/>
      <c r="AO495" s="38"/>
      <c r="AP495" s="38"/>
      <c r="AQ495" s="38"/>
      <c r="AR495" s="38"/>
      <c r="AS495" s="38"/>
      <c r="AT495" s="38"/>
      <c r="AU495" s="38"/>
      <c r="AV495" s="38"/>
      <c r="AW495" s="38"/>
      <c r="AX495" s="38"/>
      <c r="AY495" s="38"/>
      <c r="AZ495" s="38"/>
      <c r="BA495" s="38"/>
      <c r="BB495" s="38"/>
      <c r="BC495" s="38"/>
      <c r="BD495" s="38"/>
      <c r="BE495" s="38"/>
      <c r="BF495" s="38"/>
      <c r="BG495" s="38"/>
      <c r="BH495" s="38"/>
      <c r="BI495" s="38"/>
      <c r="BJ495" s="38"/>
      <c r="BK495" s="38"/>
      <c r="BL495" s="38"/>
      <c r="BM495" s="38"/>
      <c r="BN495" s="38"/>
      <c r="BO495" s="38"/>
      <c r="BP495" s="38"/>
      <c r="BQ495" s="38"/>
      <c r="BR495" s="38"/>
      <c r="BS495" s="38"/>
      <c r="BT495" s="38"/>
      <c r="BU495" s="38"/>
      <c r="BV495" s="38"/>
      <c r="BW495" s="38"/>
      <c r="BX495" s="38"/>
      <c r="BY495" s="38"/>
      <c r="BZ495" s="38"/>
      <c r="CA495" s="38"/>
      <c r="CB495" s="38"/>
      <c r="CC495" s="38"/>
      <c r="CD495" s="38"/>
      <c r="CE495" s="38"/>
      <c r="CF495" s="38"/>
      <c r="CG495" s="38"/>
      <c r="CH495" s="38"/>
      <c r="CI495" s="38"/>
      <c r="CJ495" s="38"/>
      <c r="CK495" s="38"/>
      <c r="CL495" s="38"/>
      <c r="CM495" s="38"/>
      <c r="CN495" s="38"/>
      <c r="CO495" s="38"/>
    </row>
    <row r="496" spans="1:93" x14ac:dyDescent="0.35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  <c r="AJ496" s="38"/>
      <c r="AK496" s="38"/>
      <c r="AL496" s="38"/>
      <c r="AM496" s="38"/>
      <c r="AN496" s="38"/>
      <c r="AO496" s="38"/>
      <c r="AP496" s="38"/>
      <c r="AQ496" s="38"/>
      <c r="AR496" s="38"/>
      <c r="AS496" s="38"/>
      <c r="AT496" s="38"/>
      <c r="AU496" s="38"/>
      <c r="AV496" s="38"/>
      <c r="AW496" s="38"/>
      <c r="AX496" s="38"/>
      <c r="AY496" s="38"/>
      <c r="AZ496" s="38"/>
      <c r="BA496" s="38"/>
      <c r="BB496" s="38"/>
      <c r="BC496" s="38"/>
      <c r="BD496" s="38"/>
      <c r="BE496" s="38"/>
      <c r="BF496" s="38"/>
      <c r="BG496" s="38"/>
      <c r="BH496" s="38"/>
      <c r="BI496" s="38"/>
      <c r="BJ496" s="38"/>
      <c r="BK496" s="38"/>
      <c r="BL496" s="38"/>
      <c r="BM496" s="38"/>
      <c r="BN496" s="38"/>
      <c r="BO496" s="38"/>
      <c r="BP496" s="38"/>
      <c r="BQ496" s="38"/>
      <c r="BR496" s="38"/>
      <c r="BS496" s="38"/>
      <c r="BT496" s="38"/>
      <c r="BU496" s="38"/>
      <c r="BV496" s="38"/>
      <c r="BW496" s="38"/>
      <c r="BX496" s="38"/>
      <c r="BY496" s="38"/>
      <c r="BZ496" s="38"/>
      <c r="CA496" s="38"/>
      <c r="CB496" s="38"/>
      <c r="CC496" s="38"/>
      <c r="CD496" s="38"/>
      <c r="CE496" s="38"/>
      <c r="CF496" s="38"/>
      <c r="CG496" s="38"/>
      <c r="CH496" s="38"/>
      <c r="CI496" s="38"/>
      <c r="CJ496" s="38"/>
      <c r="CK496" s="38"/>
      <c r="CL496" s="38"/>
      <c r="CM496" s="38"/>
      <c r="CN496" s="38"/>
      <c r="CO496" s="38"/>
    </row>
    <row r="497" spans="1:93" x14ac:dyDescent="0.35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  <c r="AJ497" s="38"/>
      <c r="AK497" s="38"/>
      <c r="AL497" s="38"/>
      <c r="AM497" s="38"/>
      <c r="AN497" s="38"/>
      <c r="AO497" s="38"/>
      <c r="AP497" s="38"/>
      <c r="AQ497" s="38"/>
      <c r="AR497" s="38"/>
      <c r="AS497" s="38"/>
      <c r="AT497" s="38"/>
      <c r="AU497" s="38"/>
      <c r="AV497" s="38"/>
      <c r="AW497" s="38"/>
      <c r="AX497" s="38"/>
      <c r="AY497" s="38"/>
      <c r="AZ497" s="38"/>
      <c r="BA497" s="38"/>
      <c r="BB497" s="38"/>
      <c r="BC497" s="38"/>
      <c r="BD497" s="38"/>
      <c r="BE497" s="38"/>
      <c r="BF497" s="38"/>
      <c r="BG497" s="38"/>
      <c r="BH497" s="38"/>
      <c r="BI497" s="38"/>
      <c r="BJ497" s="38"/>
      <c r="BK497" s="38"/>
      <c r="BL497" s="38"/>
      <c r="BM497" s="38"/>
      <c r="BN497" s="38"/>
      <c r="BO497" s="38"/>
      <c r="BP497" s="38"/>
      <c r="BQ497" s="38"/>
      <c r="BR497" s="38"/>
      <c r="BS497" s="38"/>
      <c r="BT497" s="38"/>
      <c r="BU497" s="38"/>
      <c r="BV497" s="38"/>
      <c r="BW497" s="38"/>
      <c r="BX497" s="38"/>
      <c r="BY497" s="38"/>
      <c r="BZ497" s="38"/>
      <c r="CA497" s="38"/>
      <c r="CB497" s="38"/>
      <c r="CC497" s="38"/>
      <c r="CD497" s="38"/>
      <c r="CE497" s="38"/>
      <c r="CF497" s="38"/>
      <c r="CG497" s="38"/>
      <c r="CH497" s="38"/>
      <c r="CI497" s="38"/>
      <c r="CJ497" s="38"/>
      <c r="CK497" s="38"/>
      <c r="CL497" s="38"/>
      <c r="CM497" s="38"/>
      <c r="CN497" s="38"/>
      <c r="CO497" s="38"/>
    </row>
    <row r="498" spans="1:93" x14ac:dyDescent="0.35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  <c r="AJ498" s="38"/>
      <c r="AK498" s="38"/>
      <c r="AL498" s="38"/>
      <c r="AM498" s="38"/>
      <c r="AN498" s="38"/>
      <c r="AO498" s="38"/>
      <c r="AP498" s="38"/>
      <c r="AQ498" s="38"/>
      <c r="AR498" s="38"/>
      <c r="AS498" s="38"/>
      <c r="AT498" s="38"/>
      <c r="AU498" s="38"/>
      <c r="AV498" s="38"/>
      <c r="AW498" s="38"/>
      <c r="AX498" s="38"/>
      <c r="AY498" s="38"/>
      <c r="AZ498" s="38"/>
      <c r="BA498" s="38"/>
      <c r="BB498" s="38"/>
      <c r="BC498" s="38"/>
      <c r="BD498" s="38"/>
      <c r="BE498" s="38"/>
      <c r="BF498" s="38"/>
      <c r="BG498" s="38"/>
      <c r="BH498" s="38"/>
      <c r="BI498" s="38"/>
      <c r="BJ498" s="38"/>
      <c r="BK498" s="38"/>
      <c r="BL498" s="38"/>
      <c r="BM498" s="38"/>
      <c r="BN498" s="38"/>
      <c r="BO498" s="38"/>
      <c r="BP498" s="38"/>
      <c r="BQ498" s="38"/>
      <c r="BR498" s="38"/>
      <c r="BS498" s="38"/>
      <c r="BT498" s="38"/>
      <c r="BU498" s="38"/>
      <c r="BV498" s="38"/>
      <c r="BW498" s="38"/>
      <c r="BX498" s="38"/>
      <c r="BY498" s="38"/>
      <c r="BZ498" s="38"/>
      <c r="CA498" s="38"/>
      <c r="CB498" s="38"/>
      <c r="CC498" s="38"/>
      <c r="CD498" s="38"/>
      <c r="CE498" s="38"/>
      <c r="CF498" s="38"/>
      <c r="CG498" s="38"/>
      <c r="CH498" s="38"/>
      <c r="CI498" s="38"/>
      <c r="CJ498" s="38"/>
      <c r="CK498" s="38"/>
      <c r="CL498" s="38"/>
      <c r="CM498" s="38"/>
      <c r="CN498" s="38"/>
      <c r="CO498" s="38"/>
    </row>
    <row r="499" spans="1:93" x14ac:dyDescent="0.35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38"/>
      <c r="AO499" s="38"/>
      <c r="AP499" s="38"/>
      <c r="AQ499" s="38"/>
      <c r="AR499" s="38"/>
      <c r="AS499" s="38"/>
      <c r="AT499" s="38"/>
      <c r="AU499" s="38"/>
      <c r="AV499" s="38"/>
      <c r="AW499" s="38"/>
      <c r="AX499" s="38"/>
      <c r="AY499" s="38"/>
      <c r="AZ499" s="38"/>
      <c r="BA499" s="38"/>
      <c r="BB499" s="38"/>
      <c r="BC499" s="38"/>
      <c r="BD499" s="38"/>
      <c r="BE499" s="38"/>
      <c r="BF499" s="38"/>
      <c r="BG499" s="38"/>
      <c r="BH499" s="38"/>
      <c r="BI499" s="38"/>
      <c r="BJ499" s="38"/>
      <c r="BK499" s="38"/>
      <c r="BL499" s="38"/>
      <c r="BM499" s="38"/>
      <c r="BN499" s="38"/>
      <c r="BO499" s="38"/>
      <c r="BP499" s="38"/>
      <c r="BQ499" s="38"/>
      <c r="BR499" s="38"/>
      <c r="BS499" s="38"/>
      <c r="BT499" s="38"/>
      <c r="BU499" s="38"/>
      <c r="BV499" s="38"/>
      <c r="BW499" s="38"/>
      <c r="BX499" s="38"/>
      <c r="BY499" s="38"/>
      <c r="BZ499" s="38"/>
      <c r="CA499" s="38"/>
      <c r="CB499" s="38"/>
      <c r="CC499" s="38"/>
      <c r="CD499" s="38"/>
      <c r="CE499" s="38"/>
      <c r="CF499" s="38"/>
      <c r="CG499" s="38"/>
      <c r="CH499" s="38"/>
      <c r="CI499" s="38"/>
      <c r="CJ499" s="38"/>
      <c r="CK499" s="38"/>
      <c r="CL499" s="38"/>
      <c r="CM499" s="38"/>
      <c r="CN499" s="38"/>
      <c r="CO499" s="38"/>
    </row>
    <row r="500" spans="1:93" x14ac:dyDescent="0.35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38"/>
      <c r="AO500" s="38"/>
      <c r="AP500" s="38"/>
      <c r="AQ500" s="38"/>
      <c r="AR500" s="38"/>
      <c r="AS500" s="38"/>
      <c r="AT500" s="38"/>
      <c r="AU500" s="38"/>
      <c r="AV500" s="38"/>
      <c r="AW500" s="38"/>
      <c r="AX500" s="38"/>
      <c r="AY500" s="38"/>
      <c r="AZ500" s="38"/>
      <c r="BA500" s="38"/>
      <c r="BB500" s="38"/>
      <c r="BC500" s="38"/>
      <c r="BD500" s="38"/>
      <c r="BE500" s="38"/>
      <c r="BF500" s="38"/>
      <c r="BG500" s="38"/>
      <c r="BH500" s="38"/>
      <c r="BI500" s="38"/>
      <c r="BJ500" s="38"/>
      <c r="BK500" s="38"/>
      <c r="BL500" s="38"/>
      <c r="BM500" s="38"/>
      <c r="BN500" s="38"/>
      <c r="BO500" s="38"/>
      <c r="BP500" s="38"/>
      <c r="BQ500" s="38"/>
      <c r="BR500" s="38"/>
      <c r="BS500" s="38"/>
      <c r="BT500" s="38"/>
      <c r="BU500" s="38"/>
      <c r="BV500" s="38"/>
      <c r="BW500" s="38"/>
      <c r="BX500" s="38"/>
      <c r="BY500" s="38"/>
      <c r="BZ500" s="38"/>
      <c r="CA500" s="38"/>
      <c r="CB500" s="38"/>
      <c r="CC500" s="38"/>
      <c r="CD500" s="38"/>
      <c r="CE500" s="38"/>
      <c r="CF500" s="38"/>
      <c r="CG500" s="38"/>
      <c r="CH500" s="38"/>
      <c r="CI500" s="38"/>
      <c r="CJ500" s="38"/>
      <c r="CK500" s="38"/>
      <c r="CL500" s="38"/>
      <c r="CM500" s="38"/>
      <c r="CN500" s="38"/>
      <c r="CO500" s="38"/>
    </row>
    <row r="501" spans="1:93" x14ac:dyDescent="0.35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38"/>
      <c r="AO501" s="38"/>
      <c r="AP501" s="38"/>
      <c r="AQ501" s="38"/>
      <c r="AR501" s="38"/>
      <c r="AS501" s="38"/>
      <c r="AT501" s="38"/>
      <c r="AU501" s="38"/>
      <c r="AV501" s="38"/>
      <c r="AW501" s="38"/>
      <c r="AX501" s="38"/>
      <c r="AY501" s="38"/>
      <c r="AZ501" s="38"/>
      <c r="BA501" s="38"/>
      <c r="BB501" s="38"/>
      <c r="BC501" s="38"/>
      <c r="BD501" s="38"/>
      <c r="BE501" s="38"/>
      <c r="BF501" s="38"/>
      <c r="BG501" s="38"/>
      <c r="BH501" s="38"/>
      <c r="BI501" s="38"/>
      <c r="BJ501" s="38"/>
      <c r="BK501" s="38"/>
      <c r="BL501" s="38"/>
      <c r="BM501" s="38"/>
      <c r="BN501" s="38"/>
      <c r="BO501" s="38"/>
      <c r="BP501" s="38"/>
      <c r="BQ501" s="38"/>
      <c r="BR501" s="38"/>
      <c r="BS501" s="38"/>
      <c r="BT501" s="38"/>
      <c r="BU501" s="38"/>
      <c r="BV501" s="38"/>
      <c r="BW501" s="38"/>
      <c r="BX501" s="38"/>
      <c r="BY501" s="38"/>
      <c r="BZ501" s="38"/>
      <c r="CA501" s="38"/>
      <c r="CB501" s="38"/>
      <c r="CC501" s="38"/>
      <c r="CD501" s="38"/>
      <c r="CE501" s="38"/>
      <c r="CF501" s="38"/>
      <c r="CG501" s="38"/>
      <c r="CH501" s="38"/>
      <c r="CI501" s="38"/>
      <c r="CJ501" s="38"/>
      <c r="CK501" s="38"/>
      <c r="CL501" s="38"/>
      <c r="CM501" s="38"/>
      <c r="CN501" s="38"/>
      <c r="CO501" s="38"/>
    </row>
    <row r="502" spans="1:93" x14ac:dyDescent="0.35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38"/>
      <c r="AO502" s="38"/>
      <c r="AP502" s="38"/>
      <c r="AQ502" s="38"/>
      <c r="AR502" s="38"/>
      <c r="AS502" s="38"/>
      <c r="AT502" s="38"/>
      <c r="AU502" s="38"/>
      <c r="AV502" s="38"/>
      <c r="AW502" s="38"/>
      <c r="AX502" s="38"/>
      <c r="AY502" s="38"/>
      <c r="AZ502" s="38"/>
      <c r="BA502" s="38"/>
      <c r="BB502" s="38"/>
      <c r="BC502" s="38"/>
      <c r="BD502" s="38"/>
      <c r="BE502" s="38"/>
      <c r="BF502" s="38"/>
      <c r="BG502" s="38"/>
      <c r="BH502" s="38"/>
      <c r="BI502" s="38"/>
      <c r="BJ502" s="38"/>
      <c r="BK502" s="38"/>
      <c r="BL502" s="38"/>
      <c r="BM502" s="38"/>
      <c r="BN502" s="38"/>
      <c r="BO502" s="38"/>
      <c r="BP502" s="38"/>
      <c r="BQ502" s="38"/>
      <c r="BR502" s="38"/>
      <c r="BS502" s="38"/>
      <c r="BT502" s="38"/>
      <c r="BU502" s="38"/>
      <c r="BV502" s="38"/>
      <c r="BW502" s="38"/>
      <c r="BX502" s="38"/>
      <c r="BY502" s="38"/>
      <c r="BZ502" s="38"/>
      <c r="CA502" s="38"/>
      <c r="CB502" s="38"/>
      <c r="CC502" s="38"/>
      <c r="CD502" s="38"/>
      <c r="CE502" s="38"/>
      <c r="CF502" s="38"/>
      <c r="CG502" s="38"/>
      <c r="CH502" s="38"/>
      <c r="CI502" s="38"/>
      <c r="CJ502" s="38"/>
      <c r="CK502" s="38"/>
      <c r="CL502" s="38"/>
      <c r="CM502" s="38"/>
      <c r="CN502" s="38"/>
      <c r="CO502" s="38"/>
    </row>
    <row r="503" spans="1:93" x14ac:dyDescent="0.35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38"/>
      <c r="AO503" s="38"/>
      <c r="AP503" s="38"/>
      <c r="AQ503" s="38"/>
      <c r="AR503" s="38"/>
      <c r="AS503" s="38"/>
      <c r="AT503" s="38"/>
      <c r="AU503" s="38"/>
      <c r="AV503" s="38"/>
      <c r="AW503" s="38"/>
      <c r="AX503" s="38"/>
      <c r="AY503" s="38"/>
      <c r="AZ503" s="38"/>
      <c r="BA503" s="38"/>
      <c r="BB503" s="38"/>
      <c r="BC503" s="38"/>
      <c r="BD503" s="38"/>
      <c r="BE503" s="38"/>
      <c r="BF503" s="38"/>
      <c r="BG503" s="38"/>
      <c r="BH503" s="38"/>
      <c r="BI503" s="38"/>
      <c r="BJ503" s="38"/>
      <c r="BK503" s="38"/>
      <c r="BL503" s="38"/>
      <c r="BM503" s="38"/>
      <c r="BN503" s="38"/>
      <c r="BO503" s="38"/>
      <c r="BP503" s="38"/>
      <c r="BQ503" s="38"/>
      <c r="BR503" s="38"/>
      <c r="BS503" s="38"/>
      <c r="BT503" s="38"/>
      <c r="BU503" s="38"/>
      <c r="BV503" s="38"/>
      <c r="BW503" s="38"/>
      <c r="BX503" s="38"/>
      <c r="BY503" s="38"/>
      <c r="BZ503" s="38"/>
      <c r="CA503" s="38"/>
      <c r="CB503" s="38"/>
      <c r="CC503" s="38"/>
      <c r="CD503" s="38"/>
      <c r="CE503" s="38"/>
      <c r="CF503" s="38"/>
      <c r="CG503" s="38"/>
      <c r="CH503" s="38"/>
      <c r="CI503" s="38"/>
      <c r="CJ503" s="38"/>
      <c r="CK503" s="38"/>
      <c r="CL503" s="38"/>
      <c r="CM503" s="38"/>
      <c r="CN503" s="38"/>
      <c r="CO503" s="38"/>
    </row>
    <row r="504" spans="1:93" x14ac:dyDescent="0.35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38"/>
      <c r="AO504" s="38"/>
      <c r="AP504" s="38"/>
      <c r="AQ504" s="38"/>
      <c r="AR504" s="38"/>
      <c r="AS504" s="38"/>
      <c r="AT504" s="38"/>
      <c r="AU504" s="38"/>
      <c r="AV504" s="38"/>
      <c r="AW504" s="38"/>
      <c r="AX504" s="38"/>
      <c r="AY504" s="38"/>
      <c r="AZ504" s="38"/>
      <c r="BA504" s="38"/>
      <c r="BB504" s="38"/>
      <c r="BC504" s="38"/>
      <c r="BD504" s="38"/>
      <c r="BE504" s="38"/>
      <c r="BF504" s="38"/>
      <c r="BG504" s="38"/>
      <c r="BH504" s="38"/>
      <c r="BI504" s="38"/>
      <c r="BJ504" s="38"/>
      <c r="BK504" s="38"/>
      <c r="BL504" s="38"/>
      <c r="BM504" s="38"/>
      <c r="BN504" s="38"/>
      <c r="BO504" s="38"/>
      <c r="BP504" s="38"/>
      <c r="BQ504" s="38"/>
      <c r="BR504" s="38"/>
      <c r="BS504" s="38"/>
      <c r="BT504" s="38"/>
      <c r="BU504" s="38"/>
      <c r="BV504" s="38"/>
      <c r="BW504" s="38"/>
      <c r="BX504" s="38"/>
      <c r="BY504" s="38"/>
      <c r="BZ504" s="38"/>
      <c r="CA504" s="38"/>
      <c r="CB504" s="38"/>
      <c r="CC504" s="38"/>
      <c r="CD504" s="38"/>
      <c r="CE504" s="38"/>
      <c r="CF504" s="38"/>
      <c r="CG504" s="38"/>
      <c r="CH504" s="38"/>
      <c r="CI504" s="38"/>
      <c r="CJ504" s="38"/>
      <c r="CK504" s="38"/>
      <c r="CL504" s="38"/>
      <c r="CM504" s="38"/>
      <c r="CN504" s="38"/>
      <c r="CO504" s="38"/>
    </row>
    <row r="505" spans="1:93" x14ac:dyDescent="0.35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38"/>
      <c r="AO505" s="38"/>
      <c r="AP505" s="38"/>
      <c r="AQ505" s="38"/>
      <c r="AR505" s="38"/>
      <c r="AS505" s="38"/>
      <c r="AT505" s="38"/>
      <c r="AU505" s="38"/>
      <c r="AV505" s="38"/>
      <c r="AW505" s="38"/>
      <c r="AX505" s="38"/>
      <c r="AY505" s="38"/>
      <c r="AZ505" s="38"/>
      <c r="BA505" s="38"/>
      <c r="BB505" s="38"/>
      <c r="BC505" s="38"/>
      <c r="BD505" s="38"/>
      <c r="BE505" s="38"/>
      <c r="BF505" s="38"/>
      <c r="BG505" s="38"/>
      <c r="BH505" s="38"/>
      <c r="BI505" s="38"/>
      <c r="BJ505" s="38"/>
      <c r="BK505" s="38"/>
      <c r="BL505" s="38"/>
      <c r="BM505" s="38"/>
      <c r="BN505" s="38"/>
      <c r="BO505" s="38"/>
      <c r="BP505" s="38"/>
      <c r="BQ505" s="38"/>
      <c r="BR505" s="38"/>
      <c r="BS505" s="38"/>
      <c r="BT505" s="38"/>
      <c r="BU505" s="38"/>
      <c r="BV505" s="38"/>
      <c r="BW505" s="38"/>
      <c r="BX505" s="38"/>
      <c r="BY505" s="38"/>
      <c r="BZ505" s="38"/>
      <c r="CA505" s="38"/>
      <c r="CB505" s="38"/>
      <c r="CC505" s="38"/>
      <c r="CD505" s="38"/>
      <c r="CE505" s="38"/>
      <c r="CF505" s="38"/>
      <c r="CG505" s="38"/>
      <c r="CH505" s="38"/>
      <c r="CI505" s="38"/>
      <c r="CJ505" s="38"/>
      <c r="CK505" s="38"/>
      <c r="CL505" s="38"/>
      <c r="CM505" s="38"/>
      <c r="CN505" s="38"/>
      <c r="CO505" s="38"/>
    </row>
    <row r="506" spans="1:93" x14ac:dyDescent="0.35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38"/>
      <c r="AK506" s="38"/>
      <c r="AL506" s="38"/>
      <c r="AM506" s="38"/>
      <c r="AN506" s="38"/>
      <c r="AO506" s="38"/>
      <c r="AP506" s="38"/>
      <c r="AQ506" s="38"/>
      <c r="AR506" s="38"/>
      <c r="AS506" s="38"/>
      <c r="AT506" s="38"/>
      <c r="AU506" s="38"/>
      <c r="AV506" s="38"/>
      <c r="AW506" s="38"/>
      <c r="AX506" s="38"/>
      <c r="AY506" s="38"/>
      <c r="AZ506" s="38"/>
      <c r="BA506" s="38"/>
      <c r="BB506" s="38"/>
      <c r="BC506" s="38"/>
      <c r="BD506" s="38"/>
      <c r="BE506" s="38"/>
      <c r="BF506" s="38"/>
      <c r="BG506" s="38"/>
      <c r="BH506" s="38"/>
      <c r="BI506" s="38"/>
      <c r="BJ506" s="38"/>
      <c r="BK506" s="38"/>
      <c r="BL506" s="38"/>
      <c r="BM506" s="38"/>
      <c r="BN506" s="38"/>
      <c r="BO506" s="38"/>
      <c r="BP506" s="38"/>
      <c r="BQ506" s="38"/>
      <c r="BR506" s="38"/>
      <c r="BS506" s="38"/>
      <c r="BT506" s="38"/>
      <c r="BU506" s="38"/>
      <c r="BV506" s="38"/>
      <c r="BW506" s="38"/>
      <c r="BX506" s="38"/>
      <c r="BY506" s="38"/>
      <c r="BZ506" s="38"/>
      <c r="CA506" s="38"/>
      <c r="CB506" s="38"/>
      <c r="CC506" s="38"/>
      <c r="CD506" s="38"/>
      <c r="CE506" s="38"/>
      <c r="CF506" s="38"/>
      <c r="CG506" s="38"/>
      <c r="CH506" s="38"/>
      <c r="CI506" s="38"/>
      <c r="CJ506" s="38"/>
      <c r="CK506" s="38"/>
      <c r="CL506" s="38"/>
      <c r="CM506" s="38"/>
      <c r="CN506" s="38"/>
      <c r="CO506" s="38"/>
    </row>
    <row r="507" spans="1:93" x14ac:dyDescent="0.35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  <c r="AJ507" s="38"/>
      <c r="AK507" s="38"/>
      <c r="AL507" s="38"/>
      <c r="AM507" s="38"/>
      <c r="AN507" s="38"/>
      <c r="AO507" s="38"/>
      <c r="AP507" s="38"/>
      <c r="AQ507" s="38"/>
      <c r="AR507" s="38"/>
      <c r="AS507" s="38"/>
      <c r="AT507" s="38"/>
      <c r="AU507" s="38"/>
      <c r="AV507" s="38"/>
      <c r="AW507" s="38"/>
      <c r="AX507" s="38"/>
      <c r="AY507" s="38"/>
      <c r="AZ507" s="38"/>
      <c r="BA507" s="38"/>
      <c r="BB507" s="38"/>
      <c r="BC507" s="38"/>
      <c r="BD507" s="38"/>
      <c r="BE507" s="38"/>
      <c r="BF507" s="38"/>
      <c r="BG507" s="38"/>
      <c r="BH507" s="38"/>
      <c r="BI507" s="38"/>
      <c r="BJ507" s="38"/>
      <c r="BK507" s="38"/>
      <c r="BL507" s="38"/>
      <c r="BM507" s="38"/>
      <c r="BN507" s="38"/>
      <c r="BO507" s="38"/>
      <c r="BP507" s="38"/>
      <c r="BQ507" s="38"/>
      <c r="BR507" s="38"/>
      <c r="BS507" s="38"/>
      <c r="BT507" s="38"/>
      <c r="BU507" s="38"/>
      <c r="BV507" s="38"/>
      <c r="BW507" s="38"/>
      <c r="BX507" s="38"/>
      <c r="BY507" s="38"/>
      <c r="BZ507" s="38"/>
      <c r="CA507" s="38"/>
      <c r="CB507" s="38"/>
      <c r="CC507" s="38"/>
      <c r="CD507" s="38"/>
      <c r="CE507" s="38"/>
      <c r="CF507" s="38"/>
      <c r="CG507" s="38"/>
      <c r="CH507" s="38"/>
      <c r="CI507" s="38"/>
      <c r="CJ507" s="38"/>
      <c r="CK507" s="38"/>
      <c r="CL507" s="38"/>
      <c r="CM507" s="38"/>
      <c r="CN507" s="38"/>
      <c r="CO507" s="38"/>
    </row>
    <row r="508" spans="1:93" x14ac:dyDescent="0.35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  <c r="AJ508" s="38"/>
      <c r="AK508" s="38"/>
      <c r="AL508" s="38"/>
      <c r="AM508" s="38"/>
      <c r="AN508" s="38"/>
      <c r="AO508" s="38"/>
      <c r="AP508" s="38"/>
      <c r="AQ508" s="38"/>
      <c r="AR508" s="38"/>
      <c r="AS508" s="38"/>
      <c r="AT508" s="38"/>
      <c r="AU508" s="38"/>
      <c r="AV508" s="38"/>
      <c r="AW508" s="38"/>
      <c r="AX508" s="38"/>
      <c r="AY508" s="38"/>
      <c r="AZ508" s="38"/>
      <c r="BA508" s="38"/>
      <c r="BB508" s="38"/>
      <c r="BC508" s="38"/>
      <c r="BD508" s="38"/>
      <c r="BE508" s="38"/>
      <c r="BF508" s="38"/>
      <c r="BG508" s="38"/>
      <c r="BH508" s="38"/>
      <c r="BI508" s="38"/>
      <c r="BJ508" s="38"/>
      <c r="BK508" s="38"/>
      <c r="BL508" s="38"/>
      <c r="BM508" s="38"/>
      <c r="BN508" s="38"/>
      <c r="BO508" s="38"/>
      <c r="BP508" s="38"/>
      <c r="BQ508" s="38"/>
      <c r="BR508" s="38"/>
      <c r="BS508" s="38"/>
      <c r="BT508" s="38"/>
      <c r="BU508" s="38"/>
      <c r="BV508" s="38"/>
      <c r="BW508" s="38"/>
      <c r="BX508" s="38"/>
      <c r="BY508" s="38"/>
      <c r="BZ508" s="38"/>
      <c r="CA508" s="38"/>
      <c r="CB508" s="38"/>
      <c r="CC508" s="38"/>
      <c r="CD508" s="38"/>
      <c r="CE508" s="38"/>
      <c r="CF508" s="38"/>
      <c r="CG508" s="38"/>
      <c r="CH508" s="38"/>
      <c r="CI508" s="38"/>
      <c r="CJ508" s="38"/>
      <c r="CK508" s="38"/>
      <c r="CL508" s="38"/>
      <c r="CM508" s="38"/>
      <c r="CN508" s="38"/>
      <c r="CO508" s="38"/>
    </row>
    <row r="509" spans="1:93" x14ac:dyDescent="0.35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  <c r="AJ509" s="38"/>
      <c r="AK509" s="38"/>
      <c r="AL509" s="38"/>
      <c r="AM509" s="38"/>
      <c r="AN509" s="38"/>
      <c r="AO509" s="38"/>
      <c r="AP509" s="38"/>
      <c r="AQ509" s="38"/>
      <c r="AR509" s="38"/>
      <c r="AS509" s="38"/>
      <c r="AT509" s="38"/>
      <c r="AU509" s="38"/>
      <c r="AV509" s="38"/>
      <c r="AW509" s="38"/>
      <c r="AX509" s="38"/>
      <c r="AY509" s="38"/>
      <c r="AZ509" s="38"/>
      <c r="BA509" s="38"/>
      <c r="BB509" s="38"/>
      <c r="BC509" s="38"/>
      <c r="BD509" s="38"/>
      <c r="BE509" s="38"/>
      <c r="BF509" s="38"/>
      <c r="BG509" s="38"/>
      <c r="BH509" s="38"/>
      <c r="BI509" s="38"/>
      <c r="BJ509" s="38"/>
      <c r="BK509" s="38"/>
      <c r="BL509" s="38"/>
      <c r="BM509" s="38"/>
      <c r="BN509" s="38"/>
      <c r="BO509" s="38"/>
      <c r="BP509" s="38"/>
      <c r="BQ509" s="38"/>
      <c r="BR509" s="38"/>
      <c r="BS509" s="38"/>
      <c r="BT509" s="38"/>
      <c r="BU509" s="38"/>
      <c r="BV509" s="38"/>
      <c r="BW509" s="38"/>
      <c r="BX509" s="38"/>
      <c r="BY509" s="38"/>
      <c r="BZ509" s="38"/>
      <c r="CA509" s="38"/>
      <c r="CB509" s="38"/>
      <c r="CC509" s="38"/>
      <c r="CD509" s="38"/>
      <c r="CE509" s="38"/>
      <c r="CF509" s="38"/>
      <c r="CG509" s="38"/>
      <c r="CH509" s="38"/>
      <c r="CI509" s="38"/>
      <c r="CJ509" s="38"/>
      <c r="CK509" s="38"/>
      <c r="CL509" s="38"/>
      <c r="CM509" s="38"/>
      <c r="CN509" s="38"/>
      <c r="CO509" s="38"/>
    </row>
    <row r="510" spans="1:93" x14ac:dyDescent="0.35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  <c r="AJ510" s="38"/>
      <c r="AK510" s="38"/>
      <c r="AL510" s="38"/>
      <c r="AM510" s="38"/>
      <c r="AN510" s="38"/>
      <c r="AO510" s="38"/>
      <c r="AP510" s="38"/>
      <c r="AQ510" s="38"/>
      <c r="AR510" s="38"/>
      <c r="AS510" s="38"/>
      <c r="AT510" s="38"/>
      <c r="AU510" s="38"/>
      <c r="AV510" s="38"/>
      <c r="AW510" s="38"/>
      <c r="AX510" s="38"/>
      <c r="AY510" s="38"/>
      <c r="AZ510" s="38"/>
      <c r="BA510" s="38"/>
      <c r="BB510" s="38"/>
      <c r="BC510" s="38"/>
      <c r="BD510" s="38"/>
      <c r="BE510" s="38"/>
      <c r="BF510" s="38"/>
      <c r="BG510" s="38"/>
      <c r="BH510" s="38"/>
      <c r="BI510" s="38"/>
      <c r="BJ510" s="38"/>
      <c r="BK510" s="38"/>
      <c r="BL510" s="38"/>
      <c r="BM510" s="38"/>
      <c r="BN510" s="38"/>
      <c r="BO510" s="38"/>
      <c r="BP510" s="38"/>
      <c r="BQ510" s="38"/>
      <c r="BR510" s="38"/>
      <c r="BS510" s="38"/>
      <c r="BT510" s="38"/>
      <c r="BU510" s="38"/>
      <c r="BV510" s="38"/>
      <c r="BW510" s="38"/>
      <c r="BX510" s="38"/>
      <c r="BY510" s="38"/>
      <c r="BZ510" s="38"/>
      <c r="CA510" s="38"/>
      <c r="CB510" s="38"/>
      <c r="CC510" s="38"/>
      <c r="CD510" s="38"/>
      <c r="CE510" s="38"/>
      <c r="CF510" s="38"/>
      <c r="CG510" s="38"/>
      <c r="CH510" s="38"/>
      <c r="CI510" s="38"/>
      <c r="CJ510" s="38"/>
      <c r="CK510" s="38"/>
      <c r="CL510" s="38"/>
      <c r="CM510" s="38"/>
      <c r="CN510" s="38"/>
      <c r="CO510" s="38"/>
    </row>
    <row r="511" spans="1:93" x14ac:dyDescent="0.35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  <c r="AJ511" s="38"/>
      <c r="AK511" s="38"/>
      <c r="AL511" s="38"/>
      <c r="AM511" s="38"/>
      <c r="AN511" s="38"/>
      <c r="AO511" s="38"/>
      <c r="AP511" s="38"/>
      <c r="AQ511" s="38"/>
      <c r="AR511" s="38"/>
      <c r="AS511" s="38"/>
      <c r="AT511" s="38"/>
      <c r="AU511" s="38"/>
      <c r="AV511" s="38"/>
      <c r="AW511" s="38"/>
      <c r="AX511" s="38"/>
      <c r="AY511" s="38"/>
      <c r="AZ511" s="38"/>
      <c r="BA511" s="38"/>
      <c r="BB511" s="38"/>
      <c r="BC511" s="38"/>
      <c r="BD511" s="38"/>
      <c r="BE511" s="38"/>
      <c r="BF511" s="38"/>
      <c r="BG511" s="38"/>
      <c r="BH511" s="38"/>
      <c r="BI511" s="38"/>
      <c r="BJ511" s="38"/>
      <c r="BK511" s="38"/>
      <c r="BL511" s="38"/>
      <c r="BM511" s="38"/>
      <c r="BN511" s="38"/>
      <c r="BO511" s="38"/>
      <c r="BP511" s="38"/>
      <c r="BQ511" s="38"/>
      <c r="BR511" s="38"/>
      <c r="BS511" s="38"/>
      <c r="BT511" s="38"/>
      <c r="BU511" s="38"/>
      <c r="BV511" s="38"/>
      <c r="BW511" s="38"/>
      <c r="BX511" s="38"/>
      <c r="BY511" s="38"/>
      <c r="BZ511" s="38"/>
      <c r="CA511" s="38"/>
      <c r="CB511" s="38"/>
      <c r="CC511" s="38"/>
      <c r="CD511" s="38"/>
      <c r="CE511" s="38"/>
      <c r="CF511" s="38"/>
      <c r="CG511" s="38"/>
      <c r="CH511" s="38"/>
      <c r="CI511" s="38"/>
      <c r="CJ511" s="38"/>
      <c r="CK511" s="38"/>
      <c r="CL511" s="38"/>
      <c r="CM511" s="38"/>
      <c r="CN511" s="38"/>
      <c r="CO511" s="38"/>
    </row>
    <row r="512" spans="1:93" x14ac:dyDescent="0.35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  <c r="AJ512" s="38"/>
      <c r="AK512" s="38"/>
      <c r="AL512" s="38"/>
      <c r="AM512" s="38"/>
      <c r="AN512" s="38"/>
      <c r="AO512" s="38"/>
      <c r="AP512" s="38"/>
      <c r="AQ512" s="38"/>
      <c r="AR512" s="38"/>
      <c r="AS512" s="38"/>
      <c r="AT512" s="38"/>
      <c r="AU512" s="38"/>
      <c r="AV512" s="38"/>
      <c r="AW512" s="38"/>
      <c r="AX512" s="38"/>
      <c r="AY512" s="38"/>
      <c r="AZ512" s="38"/>
      <c r="BA512" s="38"/>
      <c r="BB512" s="38"/>
      <c r="BC512" s="38"/>
      <c r="BD512" s="38"/>
      <c r="BE512" s="38"/>
      <c r="BF512" s="38"/>
      <c r="BG512" s="38"/>
      <c r="BH512" s="38"/>
      <c r="BI512" s="38"/>
      <c r="BJ512" s="38"/>
      <c r="BK512" s="38"/>
      <c r="BL512" s="38"/>
      <c r="BM512" s="38"/>
      <c r="BN512" s="38"/>
      <c r="BO512" s="38"/>
      <c r="BP512" s="38"/>
      <c r="BQ512" s="38"/>
      <c r="BR512" s="38"/>
      <c r="BS512" s="38"/>
      <c r="BT512" s="38"/>
      <c r="BU512" s="38"/>
      <c r="BV512" s="38"/>
      <c r="BW512" s="38"/>
      <c r="BX512" s="38"/>
      <c r="BY512" s="38"/>
      <c r="BZ512" s="38"/>
      <c r="CA512" s="38"/>
      <c r="CB512" s="38"/>
      <c r="CC512" s="38"/>
      <c r="CD512" s="38"/>
      <c r="CE512" s="38"/>
      <c r="CF512" s="38"/>
      <c r="CG512" s="38"/>
      <c r="CH512" s="38"/>
      <c r="CI512" s="38"/>
      <c r="CJ512" s="38"/>
      <c r="CK512" s="38"/>
      <c r="CL512" s="38"/>
      <c r="CM512" s="38"/>
      <c r="CN512" s="38"/>
      <c r="CO512" s="38"/>
    </row>
    <row r="513" spans="1:93" x14ac:dyDescent="0.35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  <c r="AJ513" s="38"/>
      <c r="AK513" s="38"/>
      <c r="AL513" s="38"/>
      <c r="AM513" s="38"/>
      <c r="AN513" s="38"/>
      <c r="AO513" s="38"/>
      <c r="AP513" s="38"/>
      <c r="AQ513" s="38"/>
      <c r="AR513" s="38"/>
      <c r="AS513" s="38"/>
      <c r="AT513" s="38"/>
      <c r="AU513" s="38"/>
      <c r="AV513" s="38"/>
      <c r="AW513" s="38"/>
      <c r="AX513" s="38"/>
      <c r="AY513" s="38"/>
      <c r="AZ513" s="38"/>
      <c r="BA513" s="38"/>
      <c r="BB513" s="38"/>
      <c r="BC513" s="38"/>
      <c r="BD513" s="38"/>
      <c r="BE513" s="38"/>
      <c r="BF513" s="38"/>
      <c r="BG513" s="38"/>
      <c r="BH513" s="38"/>
      <c r="BI513" s="38"/>
      <c r="BJ513" s="38"/>
      <c r="BK513" s="38"/>
      <c r="BL513" s="38"/>
      <c r="BM513" s="38"/>
      <c r="BN513" s="38"/>
      <c r="BO513" s="38"/>
      <c r="BP513" s="38"/>
      <c r="BQ513" s="38"/>
      <c r="BR513" s="38"/>
      <c r="BS513" s="38"/>
      <c r="BT513" s="38"/>
      <c r="BU513" s="38"/>
      <c r="BV513" s="38"/>
      <c r="BW513" s="38"/>
      <c r="BX513" s="38"/>
      <c r="BY513" s="38"/>
      <c r="BZ513" s="38"/>
      <c r="CA513" s="38"/>
      <c r="CB513" s="38"/>
      <c r="CC513" s="38"/>
      <c r="CD513" s="38"/>
      <c r="CE513" s="38"/>
      <c r="CF513" s="38"/>
      <c r="CG513" s="38"/>
      <c r="CH513" s="38"/>
      <c r="CI513" s="38"/>
      <c r="CJ513" s="38"/>
      <c r="CK513" s="38"/>
      <c r="CL513" s="38"/>
      <c r="CM513" s="38"/>
      <c r="CN513" s="38"/>
      <c r="CO513" s="38"/>
    </row>
    <row r="514" spans="1:93" x14ac:dyDescent="0.35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  <c r="AJ514" s="38"/>
      <c r="AK514" s="38"/>
      <c r="AL514" s="38"/>
      <c r="AM514" s="38"/>
      <c r="AN514" s="38"/>
      <c r="AO514" s="38"/>
      <c r="AP514" s="38"/>
      <c r="AQ514" s="38"/>
      <c r="AR514" s="38"/>
      <c r="AS514" s="38"/>
      <c r="AT514" s="38"/>
      <c r="AU514" s="38"/>
      <c r="AV514" s="38"/>
      <c r="AW514" s="38"/>
      <c r="AX514" s="38"/>
      <c r="AY514" s="38"/>
      <c r="AZ514" s="38"/>
      <c r="BA514" s="38"/>
      <c r="BB514" s="38"/>
      <c r="BC514" s="38"/>
      <c r="BD514" s="38"/>
      <c r="BE514" s="38"/>
      <c r="BF514" s="38"/>
      <c r="BG514" s="38"/>
      <c r="BH514" s="38"/>
      <c r="BI514" s="38"/>
      <c r="BJ514" s="38"/>
      <c r="BK514" s="38"/>
      <c r="BL514" s="38"/>
      <c r="BM514" s="38"/>
      <c r="BN514" s="38"/>
      <c r="BO514" s="38"/>
      <c r="BP514" s="38"/>
      <c r="BQ514" s="38"/>
      <c r="BR514" s="38"/>
      <c r="BS514" s="38"/>
      <c r="BT514" s="38"/>
      <c r="BU514" s="38"/>
      <c r="BV514" s="38"/>
      <c r="BW514" s="38"/>
      <c r="BX514" s="38"/>
      <c r="BY514" s="38"/>
      <c r="BZ514" s="38"/>
      <c r="CA514" s="38"/>
      <c r="CB514" s="38"/>
      <c r="CC514" s="38"/>
      <c r="CD514" s="38"/>
      <c r="CE514" s="38"/>
      <c r="CF514" s="38"/>
      <c r="CG514" s="38"/>
      <c r="CH514" s="38"/>
      <c r="CI514" s="38"/>
      <c r="CJ514" s="38"/>
      <c r="CK514" s="38"/>
      <c r="CL514" s="38"/>
      <c r="CM514" s="38"/>
      <c r="CN514" s="38"/>
      <c r="CO514" s="38"/>
    </row>
    <row r="515" spans="1:93" x14ac:dyDescent="0.35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  <c r="AJ515" s="38"/>
      <c r="AK515" s="38"/>
      <c r="AL515" s="38"/>
      <c r="AM515" s="38"/>
      <c r="AN515" s="38"/>
      <c r="AO515" s="38"/>
      <c r="AP515" s="38"/>
      <c r="AQ515" s="38"/>
      <c r="AR515" s="38"/>
      <c r="AS515" s="38"/>
      <c r="AT515" s="38"/>
      <c r="AU515" s="38"/>
      <c r="AV515" s="38"/>
      <c r="AW515" s="38"/>
      <c r="AX515" s="38"/>
      <c r="AY515" s="38"/>
      <c r="AZ515" s="38"/>
      <c r="BA515" s="38"/>
      <c r="BB515" s="38"/>
      <c r="BC515" s="38"/>
      <c r="BD515" s="38"/>
      <c r="BE515" s="38"/>
      <c r="BF515" s="38"/>
      <c r="BG515" s="38"/>
      <c r="BH515" s="38"/>
      <c r="BI515" s="38"/>
      <c r="BJ515" s="38"/>
      <c r="BK515" s="38"/>
      <c r="BL515" s="38"/>
      <c r="BM515" s="38"/>
      <c r="BN515" s="38"/>
      <c r="BO515" s="38"/>
      <c r="BP515" s="38"/>
      <c r="BQ515" s="38"/>
      <c r="BR515" s="38"/>
      <c r="BS515" s="38"/>
      <c r="BT515" s="38"/>
      <c r="BU515" s="38"/>
      <c r="BV515" s="38"/>
      <c r="BW515" s="38"/>
      <c r="BX515" s="38"/>
      <c r="BY515" s="38"/>
      <c r="BZ515" s="38"/>
      <c r="CA515" s="38"/>
      <c r="CB515" s="38"/>
      <c r="CC515" s="38"/>
      <c r="CD515" s="38"/>
      <c r="CE515" s="38"/>
      <c r="CF515" s="38"/>
      <c r="CG515" s="38"/>
      <c r="CH515" s="38"/>
      <c r="CI515" s="38"/>
      <c r="CJ515" s="38"/>
      <c r="CK515" s="38"/>
      <c r="CL515" s="38"/>
      <c r="CM515" s="38"/>
      <c r="CN515" s="38"/>
      <c r="CO515" s="38"/>
    </row>
    <row r="516" spans="1:93" x14ac:dyDescent="0.35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  <c r="AJ516" s="38"/>
      <c r="AK516" s="38"/>
      <c r="AL516" s="38"/>
      <c r="AM516" s="38"/>
      <c r="AN516" s="38"/>
      <c r="AO516" s="38"/>
      <c r="AP516" s="38"/>
      <c r="AQ516" s="38"/>
      <c r="AR516" s="38"/>
      <c r="AS516" s="38"/>
      <c r="AT516" s="38"/>
      <c r="AU516" s="38"/>
      <c r="AV516" s="38"/>
      <c r="AW516" s="38"/>
      <c r="AX516" s="38"/>
      <c r="AY516" s="38"/>
      <c r="AZ516" s="38"/>
      <c r="BA516" s="38"/>
      <c r="BB516" s="38"/>
      <c r="BC516" s="38"/>
      <c r="BD516" s="38"/>
      <c r="BE516" s="38"/>
      <c r="BF516" s="38"/>
      <c r="BG516" s="38"/>
      <c r="BH516" s="38"/>
      <c r="BI516" s="38"/>
      <c r="BJ516" s="38"/>
      <c r="BK516" s="38"/>
      <c r="BL516" s="38"/>
      <c r="BM516" s="38"/>
      <c r="BN516" s="38"/>
      <c r="BO516" s="38"/>
      <c r="BP516" s="38"/>
      <c r="BQ516" s="38"/>
      <c r="BR516" s="38"/>
      <c r="BS516" s="38"/>
      <c r="BT516" s="38"/>
      <c r="BU516" s="38"/>
      <c r="BV516" s="38"/>
      <c r="BW516" s="38"/>
      <c r="BX516" s="38"/>
      <c r="BY516" s="38"/>
      <c r="BZ516" s="38"/>
      <c r="CA516" s="38"/>
      <c r="CB516" s="38"/>
      <c r="CC516" s="38"/>
      <c r="CD516" s="38"/>
      <c r="CE516" s="38"/>
      <c r="CF516" s="38"/>
      <c r="CG516" s="38"/>
      <c r="CH516" s="38"/>
      <c r="CI516" s="38"/>
      <c r="CJ516" s="38"/>
      <c r="CK516" s="38"/>
      <c r="CL516" s="38"/>
      <c r="CM516" s="38"/>
      <c r="CN516" s="38"/>
      <c r="CO516" s="38"/>
    </row>
    <row r="517" spans="1:93" x14ac:dyDescent="0.35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  <c r="AJ517" s="38"/>
      <c r="AK517" s="38"/>
      <c r="AL517" s="38"/>
      <c r="AM517" s="38"/>
      <c r="AN517" s="38"/>
      <c r="AO517" s="38"/>
      <c r="AP517" s="38"/>
      <c r="AQ517" s="38"/>
      <c r="AR517" s="38"/>
      <c r="AS517" s="38"/>
      <c r="AT517" s="38"/>
      <c r="AU517" s="38"/>
      <c r="AV517" s="38"/>
      <c r="AW517" s="38"/>
      <c r="AX517" s="38"/>
      <c r="AY517" s="38"/>
      <c r="AZ517" s="38"/>
      <c r="BA517" s="38"/>
      <c r="BB517" s="38"/>
      <c r="BC517" s="38"/>
      <c r="BD517" s="38"/>
      <c r="BE517" s="38"/>
      <c r="BF517" s="38"/>
      <c r="BG517" s="38"/>
      <c r="BH517" s="38"/>
      <c r="BI517" s="38"/>
      <c r="BJ517" s="38"/>
      <c r="BK517" s="38"/>
      <c r="BL517" s="38"/>
      <c r="BM517" s="38"/>
      <c r="BN517" s="38"/>
      <c r="BO517" s="38"/>
      <c r="BP517" s="38"/>
      <c r="BQ517" s="38"/>
      <c r="BR517" s="38"/>
      <c r="BS517" s="38"/>
      <c r="BT517" s="38"/>
      <c r="BU517" s="38"/>
      <c r="BV517" s="38"/>
      <c r="BW517" s="38"/>
      <c r="BX517" s="38"/>
      <c r="BY517" s="38"/>
      <c r="BZ517" s="38"/>
      <c r="CA517" s="38"/>
      <c r="CB517" s="38"/>
      <c r="CC517" s="38"/>
      <c r="CD517" s="38"/>
      <c r="CE517" s="38"/>
      <c r="CF517" s="38"/>
      <c r="CG517" s="38"/>
      <c r="CH517" s="38"/>
      <c r="CI517" s="38"/>
      <c r="CJ517" s="38"/>
      <c r="CK517" s="38"/>
      <c r="CL517" s="38"/>
      <c r="CM517" s="38"/>
      <c r="CN517" s="38"/>
      <c r="CO517" s="38"/>
    </row>
    <row r="518" spans="1:93" x14ac:dyDescent="0.35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  <c r="AJ518" s="38"/>
      <c r="AK518" s="38"/>
      <c r="AL518" s="38"/>
      <c r="AM518" s="38"/>
      <c r="AN518" s="38"/>
      <c r="AO518" s="38"/>
      <c r="AP518" s="38"/>
      <c r="AQ518" s="38"/>
      <c r="AR518" s="38"/>
      <c r="AS518" s="38"/>
      <c r="AT518" s="38"/>
      <c r="AU518" s="38"/>
      <c r="AV518" s="38"/>
      <c r="AW518" s="38"/>
      <c r="AX518" s="38"/>
      <c r="AY518" s="38"/>
      <c r="AZ518" s="38"/>
      <c r="BA518" s="38"/>
      <c r="BB518" s="38"/>
      <c r="BC518" s="38"/>
      <c r="BD518" s="38"/>
      <c r="BE518" s="38"/>
      <c r="BF518" s="38"/>
      <c r="BG518" s="38"/>
      <c r="BH518" s="38"/>
      <c r="BI518" s="38"/>
      <c r="BJ518" s="38"/>
      <c r="BK518" s="38"/>
      <c r="BL518" s="38"/>
      <c r="BM518" s="38"/>
      <c r="BN518" s="38"/>
      <c r="BO518" s="38"/>
      <c r="BP518" s="38"/>
      <c r="BQ518" s="38"/>
      <c r="BR518" s="38"/>
      <c r="BS518" s="38"/>
      <c r="BT518" s="38"/>
      <c r="BU518" s="38"/>
      <c r="BV518" s="38"/>
      <c r="BW518" s="38"/>
      <c r="BX518" s="38"/>
      <c r="BY518" s="38"/>
      <c r="BZ518" s="38"/>
      <c r="CA518" s="38"/>
      <c r="CB518" s="38"/>
      <c r="CC518" s="38"/>
      <c r="CD518" s="38"/>
      <c r="CE518" s="38"/>
      <c r="CF518" s="38"/>
      <c r="CG518" s="38"/>
      <c r="CH518" s="38"/>
      <c r="CI518" s="38"/>
      <c r="CJ518" s="38"/>
      <c r="CK518" s="38"/>
      <c r="CL518" s="38"/>
      <c r="CM518" s="38"/>
      <c r="CN518" s="38"/>
      <c r="CO518" s="38"/>
    </row>
    <row r="519" spans="1:93" x14ac:dyDescent="0.35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  <c r="AJ519" s="38"/>
      <c r="AK519" s="38"/>
      <c r="AL519" s="38"/>
      <c r="AM519" s="38"/>
      <c r="AN519" s="38"/>
      <c r="AO519" s="38"/>
      <c r="AP519" s="38"/>
      <c r="AQ519" s="38"/>
      <c r="AR519" s="38"/>
      <c r="AS519" s="38"/>
      <c r="AT519" s="38"/>
      <c r="AU519" s="38"/>
      <c r="AV519" s="38"/>
      <c r="AW519" s="38"/>
      <c r="AX519" s="38"/>
      <c r="AY519" s="38"/>
      <c r="AZ519" s="38"/>
      <c r="BA519" s="38"/>
      <c r="BB519" s="38"/>
      <c r="BC519" s="38"/>
      <c r="BD519" s="38"/>
      <c r="BE519" s="38"/>
      <c r="BF519" s="38"/>
      <c r="BG519" s="38"/>
      <c r="BH519" s="38"/>
      <c r="BI519" s="38"/>
      <c r="BJ519" s="38"/>
      <c r="BK519" s="38"/>
      <c r="BL519" s="38"/>
      <c r="BM519" s="38"/>
      <c r="BN519" s="38"/>
      <c r="BO519" s="38"/>
      <c r="BP519" s="38"/>
      <c r="BQ519" s="38"/>
      <c r="BR519" s="38"/>
      <c r="BS519" s="38"/>
      <c r="BT519" s="38"/>
      <c r="BU519" s="38"/>
      <c r="BV519" s="38"/>
      <c r="BW519" s="38"/>
      <c r="BX519" s="38"/>
      <c r="BY519" s="38"/>
      <c r="BZ519" s="38"/>
      <c r="CA519" s="38"/>
      <c r="CB519" s="38"/>
      <c r="CC519" s="38"/>
      <c r="CD519" s="38"/>
      <c r="CE519" s="38"/>
      <c r="CF519" s="38"/>
      <c r="CG519" s="38"/>
      <c r="CH519" s="38"/>
      <c r="CI519" s="38"/>
      <c r="CJ519" s="38"/>
      <c r="CK519" s="38"/>
      <c r="CL519" s="38"/>
      <c r="CM519" s="38"/>
      <c r="CN519" s="38"/>
      <c r="CO519" s="38"/>
    </row>
    <row r="520" spans="1:93" x14ac:dyDescent="0.35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  <c r="AJ520" s="38"/>
      <c r="AK520" s="38"/>
      <c r="AL520" s="38"/>
      <c r="AM520" s="38"/>
      <c r="AN520" s="38"/>
      <c r="AO520" s="38"/>
      <c r="AP520" s="38"/>
      <c r="AQ520" s="38"/>
      <c r="AR520" s="38"/>
      <c r="AS520" s="38"/>
      <c r="AT520" s="38"/>
      <c r="AU520" s="38"/>
      <c r="AV520" s="38"/>
      <c r="AW520" s="38"/>
      <c r="AX520" s="38"/>
      <c r="AY520" s="38"/>
      <c r="AZ520" s="38"/>
      <c r="BA520" s="38"/>
      <c r="BB520" s="38"/>
      <c r="BC520" s="38"/>
      <c r="BD520" s="38"/>
      <c r="BE520" s="38"/>
      <c r="BF520" s="38"/>
      <c r="BG520" s="38"/>
      <c r="BH520" s="38"/>
      <c r="BI520" s="38"/>
      <c r="BJ520" s="38"/>
      <c r="BK520" s="38"/>
      <c r="BL520" s="38"/>
      <c r="BM520" s="38"/>
      <c r="BN520" s="38"/>
      <c r="BO520" s="38"/>
      <c r="BP520" s="38"/>
      <c r="BQ520" s="38"/>
      <c r="BR520" s="38"/>
      <c r="BS520" s="38"/>
      <c r="BT520" s="38"/>
      <c r="BU520" s="38"/>
      <c r="BV520" s="38"/>
      <c r="BW520" s="38"/>
      <c r="BX520" s="38"/>
      <c r="BY520" s="38"/>
      <c r="BZ520" s="38"/>
      <c r="CA520" s="38"/>
      <c r="CB520" s="38"/>
      <c r="CC520" s="38"/>
      <c r="CD520" s="38"/>
      <c r="CE520" s="38"/>
      <c r="CF520" s="38"/>
      <c r="CG520" s="38"/>
      <c r="CH520" s="38"/>
      <c r="CI520" s="38"/>
      <c r="CJ520" s="38"/>
      <c r="CK520" s="38"/>
      <c r="CL520" s="38"/>
      <c r="CM520" s="38"/>
      <c r="CN520" s="38"/>
      <c r="CO520" s="38"/>
    </row>
    <row r="521" spans="1:93" x14ac:dyDescent="0.35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  <c r="AJ521" s="38"/>
      <c r="AK521" s="38"/>
      <c r="AL521" s="38"/>
      <c r="AM521" s="38"/>
      <c r="AN521" s="38"/>
      <c r="AO521" s="38"/>
      <c r="AP521" s="38"/>
      <c r="AQ521" s="38"/>
      <c r="AR521" s="38"/>
      <c r="AS521" s="38"/>
      <c r="AT521" s="38"/>
      <c r="AU521" s="38"/>
      <c r="AV521" s="38"/>
      <c r="AW521" s="38"/>
      <c r="AX521" s="38"/>
      <c r="AY521" s="38"/>
      <c r="AZ521" s="38"/>
      <c r="BA521" s="38"/>
      <c r="BB521" s="38"/>
      <c r="BC521" s="38"/>
      <c r="BD521" s="38"/>
      <c r="BE521" s="38"/>
      <c r="BF521" s="38"/>
      <c r="BG521" s="38"/>
      <c r="BH521" s="38"/>
      <c r="BI521" s="38"/>
      <c r="BJ521" s="38"/>
      <c r="BK521" s="38"/>
      <c r="BL521" s="38"/>
      <c r="BM521" s="38"/>
      <c r="BN521" s="38"/>
      <c r="BO521" s="38"/>
      <c r="BP521" s="38"/>
      <c r="BQ521" s="38"/>
      <c r="BR521" s="38"/>
      <c r="BS521" s="38"/>
      <c r="BT521" s="38"/>
      <c r="BU521" s="38"/>
      <c r="BV521" s="38"/>
      <c r="BW521" s="38"/>
      <c r="BX521" s="38"/>
      <c r="BY521" s="38"/>
      <c r="BZ521" s="38"/>
      <c r="CA521" s="38"/>
      <c r="CB521" s="38"/>
      <c r="CC521" s="38"/>
      <c r="CD521" s="38"/>
      <c r="CE521" s="38"/>
      <c r="CF521" s="38"/>
      <c r="CG521" s="38"/>
      <c r="CH521" s="38"/>
      <c r="CI521" s="38"/>
      <c r="CJ521" s="38"/>
      <c r="CK521" s="38"/>
      <c r="CL521" s="38"/>
      <c r="CM521" s="38"/>
      <c r="CN521" s="38"/>
      <c r="CO521" s="38"/>
    </row>
    <row r="522" spans="1:93" x14ac:dyDescent="0.35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38"/>
      <c r="AK522" s="38"/>
      <c r="AL522" s="38"/>
      <c r="AM522" s="38"/>
      <c r="AN522" s="38"/>
      <c r="AO522" s="38"/>
      <c r="AP522" s="38"/>
      <c r="AQ522" s="38"/>
      <c r="AR522" s="38"/>
      <c r="AS522" s="38"/>
      <c r="AT522" s="38"/>
      <c r="AU522" s="38"/>
      <c r="AV522" s="38"/>
      <c r="AW522" s="38"/>
      <c r="AX522" s="38"/>
      <c r="AY522" s="38"/>
      <c r="AZ522" s="38"/>
      <c r="BA522" s="38"/>
      <c r="BB522" s="38"/>
      <c r="BC522" s="38"/>
      <c r="BD522" s="38"/>
      <c r="BE522" s="38"/>
      <c r="BF522" s="38"/>
      <c r="BG522" s="38"/>
      <c r="BH522" s="38"/>
      <c r="BI522" s="38"/>
      <c r="BJ522" s="38"/>
      <c r="BK522" s="38"/>
      <c r="BL522" s="38"/>
      <c r="BM522" s="38"/>
      <c r="BN522" s="38"/>
      <c r="BO522" s="38"/>
      <c r="BP522" s="38"/>
      <c r="BQ522" s="38"/>
      <c r="BR522" s="38"/>
      <c r="BS522" s="38"/>
      <c r="BT522" s="38"/>
      <c r="BU522" s="38"/>
      <c r="BV522" s="38"/>
      <c r="BW522" s="38"/>
      <c r="BX522" s="38"/>
      <c r="BY522" s="38"/>
      <c r="BZ522" s="38"/>
      <c r="CA522" s="38"/>
      <c r="CB522" s="38"/>
      <c r="CC522" s="38"/>
      <c r="CD522" s="38"/>
      <c r="CE522" s="38"/>
      <c r="CF522" s="38"/>
      <c r="CG522" s="38"/>
      <c r="CH522" s="38"/>
      <c r="CI522" s="38"/>
      <c r="CJ522" s="38"/>
      <c r="CK522" s="38"/>
      <c r="CL522" s="38"/>
      <c r="CM522" s="38"/>
      <c r="CN522" s="38"/>
      <c r="CO522" s="38"/>
    </row>
    <row r="523" spans="1:93" x14ac:dyDescent="0.35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  <c r="AK523" s="38"/>
      <c r="AL523" s="38"/>
      <c r="AM523" s="38"/>
      <c r="AN523" s="38"/>
      <c r="AO523" s="38"/>
      <c r="AP523" s="38"/>
      <c r="AQ523" s="38"/>
      <c r="AR523" s="38"/>
      <c r="AS523" s="38"/>
      <c r="AT523" s="38"/>
      <c r="AU523" s="38"/>
      <c r="AV523" s="38"/>
      <c r="AW523" s="38"/>
      <c r="AX523" s="38"/>
      <c r="AY523" s="38"/>
      <c r="AZ523" s="38"/>
      <c r="BA523" s="38"/>
      <c r="BB523" s="38"/>
      <c r="BC523" s="38"/>
      <c r="BD523" s="38"/>
      <c r="BE523" s="38"/>
      <c r="BF523" s="38"/>
      <c r="BG523" s="38"/>
      <c r="BH523" s="38"/>
      <c r="BI523" s="38"/>
      <c r="BJ523" s="38"/>
      <c r="BK523" s="38"/>
      <c r="BL523" s="38"/>
      <c r="BM523" s="38"/>
      <c r="BN523" s="38"/>
      <c r="BO523" s="38"/>
      <c r="BP523" s="38"/>
      <c r="BQ523" s="38"/>
      <c r="BR523" s="38"/>
      <c r="BS523" s="38"/>
      <c r="BT523" s="38"/>
      <c r="BU523" s="38"/>
      <c r="BV523" s="38"/>
      <c r="BW523" s="38"/>
      <c r="BX523" s="38"/>
      <c r="BY523" s="38"/>
      <c r="BZ523" s="38"/>
      <c r="CA523" s="38"/>
      <c r="CB523" s="38"/>
      <c r="CC523" s="38"/>
      <c r="CD523" s="38"/>
      <c r="CE523" s="38"/>
      <c r="CF523" s="38"/>
      <c r="CG523" s="38"/>
      <c r="CH523" s="38"/>
      <c r="CI523" s="38"/>
      <c r="CJ523" s="38"/>
      <c r="CK523" s="38"/>
      <c r="CL523" s="38"/>
      <c r="CM523" s="38"/>
      <c r="CN523" s="38"/>
      <c r="CO523" s="38"/>
    </row>
    <row r="524" spans="1:93" x14ac:dyDescent="0.35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  <c r="AK524" s="38"/>
      <c r="AL524" s="38"/>
      <c r="AM524" s="38"/>
      <c r="AN524" s="38"/>
      <c r="AO524" s="38"/>
      <c r="AP524" s="38"/>
      <c r="AQ524" s="38"/>
      <c r="AR524" s="38"/>
      <c r="AS524" s="38"/>
      <c r="AT524" s="38"/>
      <c r="AU524" s="38"/>
      <c r="AV524" s="38"/>
      <c r="AW524" s="38"/>
      <c r="AX524" s="38"/>
      <c r="AY524" s="38"/>
      <c r="AZ524" s="38"/>
      <c r="BA524" s="38"/>
      <c r="BB524" s="38"/>
      <c r="BC524" s="38"/>
      <c r="BD524" s="38"/>
      <c r="BE524" s="38"/>
      <c r="BF524" s="38"/>
      <c r="BG524" s="38"/>
      <c r="BH524" s="38"/>
      <c r="BI524" s="38"/>
      <c r="BJ524" s="38"/>
      <c r="BK524" s="38"/>
      <c r="BL524" s="38"/>
      <c r="BM524" s="38"/>
      <c r="BN524" s="38"/>
      <c r="BO524" s="38"/>
      <c r="BP524" s="38"/>
      <c r="BQ524" s="38"/>
      <c r="BR524" s="38"/>
      <c r="BS524" s="38"/>
      <c r="BT524" s="38"/>
      <c r="BU524" s="38"/>
      <c r="BV524" s="38"/>
      <c r="BW524" s="38"/>
      <c r="BX524" s="38"/>
      <c r="BY524" s="38"/>
      <c r="BZ524" s="38"/>
      <c r="CA524" s="38"/>
      <c r="CB524" s="38"/>
      <c r="CC524" s="38"/>
      <c r="CD524" s="38"/>
      <c r="CE524" s="38"/>
      <c r="CF524" s="38"/>
      <c r="CG524" s="38"/>
      <c r="CH524" s="38"/>
      <c r="CI524" s="38"/>
      <c r="CJ524" s="38"/>
      <c r="CK524" s="38"/>
      <c r="CL524" s="38"/>
      <c r="CM524" s="38"/>
      <c r="CN524" s="38"/>
      <c r="CO524" s="38"/>
    </row>
    <row r="525" spans="1:93" x14ac:dyDescent="0.35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38"/>
      <c r="AK525" s="38"/>
      <c r="AL525" s="38"/>
      <c r="AM525" s="38"/>
      <c r="AN525" s="38"/>
      <c r="AO525" s="38"/>
      <c r="AP525" s="38"/>
      <c r="AQ525" s="38"/>
      <c r="AR525" s="38"/>
      <c r="AS525" s="38"/>
      <c r="AT525" s="38"/>
      <c r="AU525" s="38"/>
      <c r="AV525" s="38"/>
      <c r="AW525" s="38"/>
      <c r="AX525" s="38"/>
      <c r="AY525" s="38"/>
      <c r="AZ525" s="38"/>
      <c r="BA525" s="38"/>
      <c r="BB525" s="38"/>
      <c r="BC525" s="38"/>
      <c r="BD525" s="38"/>
      <c r="BE525" s="38"/>
      <c r="BF525" s="38"/>
      <c r="BG525" s="38"/>
      <c r="BH525" s="38"/>
      <c r="BI525" s="38"/>
      <c r="BJ525" s="38"/>
      <c r="BK525" s="38"/>
      <c r="BL525" s="38"/>
      <c r="BM525" s="38"/>
      <c r="BN525" s="38"/>
      <c r="BO525" s="38"/>
      <c r="BP525" s="38"/>
      <c r="BQ525" s="38"/>
      <c r="BR525" s="38"/>
      <c r="BS525" s="38"/>
      <c r="BT525" s="38"/>
      <c r="BU525" s="38"/>
      <c r="BV525" s="38"/>
      <c r="BW525" s="38"/>
      <c r="BX525" s="38"/>
      <c r="BY525" s="38"/>
      <c r="BZ525" s="38"/>
      <c r="CA525" s="38"/>
      <c r="CB525" s="38"/>
      <c r="CC525" s="38"/>
      <c r="CD525" s="38"/>
      <c r="CE525" s="38"/>
      <c r="CF525" s="38"/>
      <c r="CG525" s="38"/>
      <c r="CH525" s="38"/>
      <c r="CI525" s="38"/>
      <c r="CJ525" s="38"/>
      <c r="CK525" s="38"/>
      <c r="CL525" s="38"/>
      <c r="CM525" s="38"/>
      <c r="CN525" s="38"/>
      <c r="CO525" s="38"/>
    </row>
    <row r="526" spans="1:93" x14ac:dyDescent="0.35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  <c r="AJ526" s="38"/>
      <c r="AK526" s="38"/>
      <c r="AL526" s="38"/>
      <c r="AM526" s="38"/>
      <c r="AN526" s="38"/>
      <c r="AO526" s="38"/>
      <c r="AP526" s="38"/>
      <c r="AQ526" s="38"/>
      <c r="AR526" s="38"/>
      <c r="AS526" s="38"/>
      <c r="AT526" s="38"/>
      <c r="AU526" s="38"/>
      <c r="AV526" s="38"/>
      <c r="AW526" s="38"/>
      <c r="AX526" s="38"/>
      <c r="AY526" s="38"/>
      <c r="AZ526" s="38"/>
      <c r="BA526" s="38"/>
      <c r="BB526" s="38"/>
      <c r="BC526" s="38"/>
      <c r="BD526" s="38"/>
      <c r="BE526" s="38"/>
      <c r="BF526" s="38"/>
      <c r="BG526" s="38"/>
      <c r="BH526" s="38"/>
      <c r="BI526" s="38"/>
      <c r="BJ526" s="38"/>
      <c r="BK526" s="38"/>
      <c r="BL526" s="38"/>
      <c r="BM526" s="38"/>
      <c r="BN526" s="38"/>
      <c r="BO526" s="38"/>
      <c r="BP526" s="38"/>
      <c r="BQ526" s="38"/>
      <c r="BR526" s="38"/>
      <c r="BS526" s="38"/>
      <c r="BT526" s="38"/>
      <c r="BU526" s="38"/>
      <c r="BV526" s="38"/>
      <c r="BW526" s="38"/>
      <c r="BX526" s="38"/>
      <c r="BY526" s="38"/>
      <c r="BZ526" s="38"/>
      <c r="CA526" s="38"/>
      <c r="CB526" s="38"/>
      <c r="CC526" s="38"/>
      <c r="CD526" s="38"/>
      <c r="CE526" s="38"/>
      <c r="CF526" s="38"/>
      <c r="CG526" s="38"/>
      <c r="CH526" s="38"/>
      <c r="CI526" s="38"/>
      <c r="CJ526" s="38"/>
      <c r="CK526" s="38"/>
      <c r="CL526" s="38"/>
      <c r="CM526" s="38"/>
      <c r="CN526" s="38"/>
      <c r="CO526" s="38"/>
    </row>
    <row r="527" spans="1:93" x14ac:dyDescent="0.35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  <c r="AJ527" s="38"/>
      <c r="AK527" s="38"/>
      <c r="AL527" s="38"/>
      <c r="AM527" s="38"/>
      <c r="AN527" s="38"/>
      <c r="AO527" s="38"/>
      <c r="AP527" s="38"/>
      <c r="AQ527" s="38"/>
      <c r="AR527" s="38"/>
      <c r="AS527" s="38"/>
      <c r="AT527" s="38"/>
      <c r="AU527" s="38"/>
      <c r="AV527" s="38"/>
      <c r="AW527" s="38"/>
      <c r="AX527" s="38"/>
      <c r="AY527" s="38"/>
      <c r="AZ527" s="38"/>
      <c r="BA527" s="38"/>
      <c r="BB527" s="38"/>
      <c r="BC527" s="38"/>
      <c r="BD527" s="38"/>
      <c r="BE527" s="38"/>
      <c r="BF527" s="38"/>
      <c r="BG527" s="38"/>
      <c r="BH527" s="38"/>
      <c r="BI527" s="38"/>
      <c r="BJ527" s="38"/>
      <c r="BK527" s="38"/>
      <c r="BL527" s="38"/>
      <c r="BM527" s="38"/>
      <c r="BN527" s="38"/>
      <c r="BO527" s="38"/>
      <c r="BP527" s="38"/>
      <c r="BQ527" s="38"/>
      <c r="BR527" s="38"/>
      <c r="BS527" s="38"/>
      <c r="BT527" s="38"/>
      <c r="BU527" s="38"/>
      <c r="BV527" s="38"/>
      <c r="BW527" s="38"/>
      <c r="BX527" s="38"/>
      <c r="BY527" s="38"/>
      <c r="BZ527" s="38"/>
      <c r="CA527" s="38"/>
      <c r="CB527" s="38"/>
      <c r="CC527" s="38"/>
      <c r="CD527" s="38"/>
      <c r="CE527" s="38"/>
      <c r="CF527" s="38"/>
      <c r="CG527" s="38"/>
      <c r="CH527" s="38"/>
      <c r="CI527" s="38"/>
      <c r="CJ527" s="38"/>
      <c r="CK527" s="38"/>
      <c r="CL527" s="38"/>
      <c r="CM527" s="38"/>
      <c r="CN527" s="38"/>
      <c r="CO527" s="38"/>
    </row>
    <row r="528" spans="1:93" x14ac:dyDescent="0.35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8"/>
      <c r="AK528" s="38"/>
      <c r="AL528" s="38"/>
      <c r="AM528" s="38"/>
      <c r="AN528" s="38"/>
      <c r="AO528" s="38"/>
      <c r="AP528" s="38"/>
      <c r="AQ528" s="38"/>
      <c r="AR528" s="38"/>
      <c r="AS528" s="38"/>
      <c r="AT528" s="38"/>
      <c r="AU528" s="38"/>
      <c r="AV528" s="38"/>
      <c r="AW528" s="38"/>
      <c r="AX528" s="38"/>
      <c r="AY528" s="38"/>
      <c r="AZ528" s="38"/>
      <c r="BA528" s="38"/>
      <c r="BB528" s="38"/>
      <c r="BC528" s="38"/>
      <c r="BD528" s="38"/>
      <c r="BE528" s="38"/>
      <c r="BF528" s="38"/>
      <c r="BG528" s="38"/>
      <c r="BH528" s="38"/>
      <c r="BI528" s="38"/>
      <c r="BJ528" s="38"/>
      <c r="BK528" s="38"/>
      <c r="BL528" s="38"/>
      <c r="BM528" s="38"/>
      <c r="BN528" s="38"/>
      <c r="BO528" s="38"/>
      <c r="BP528" s="38"/>
      <c r="BQ528" s="38"/>
      <c r="BR528" s="38"/>
      <c r="BS528" s="38"/>
      <c r="BT528" s="38"/>
      <c r="BU528" s="38"/>
      <c r="BV528" s="38"/>
      <c r="BW528" s="38"/>
      <c r="BX528" s="38"/>
      <c r="BY528" s="38"/>
      <c r="BZ528" s="38"/>
      <c r="CA528" s="38"/>
      <c r="CB528" s="38"/>
      <c r="CC528" s="38"/>
      <c r="CD528" s="38"/>
      <c r="CE528" s="38"/>
      <c r="CF528" s="38"/>
      <c r="CG528" s="38"/>
      <c r="CH528" s="38"/>
      <c r="CI528" s="38"/>
      <c r="CJ528" s="38"/>
      <c r="CK528" s="38"/>
      <c r="CL528" s="38"/>
      <c r="CM528" s="38"/>
      <c r="CN528" s="38"/>
      <c r="CO528" s="38"/>
    </row>
    <row r="529" spans="1:93" x14ac:dyDescent="0.35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  <c r="AJ529" s="38"/>
      <c r="AK529" s="38"/>
      <c r="AL529" s="38"/>
      <c r="AM529" s="38"/>
      <c r="AN529" s="38"/>
      <c r="AO529" s="38"/>
      <c r="AP529" s="38"/>
      <c r="AQ529" s="38"/>
      <c r="AR529" s="38"/>
      <c r="AS529" s="38"/>
      <c r="AT529" s="38"/>
      <c r="AU529" s="38"/>
      <c r="AV529" s="38"/>
      <c r="AW529" s="38"/>
      <c r="AX529" s="38"/>
      <c r="AY529" s="38"/>
      <c r="AZ529" s="38"/>
      <c r="BA529" s="38"/>
      <c r="BB529" s="38"/>
      <c r="BC529" s="38"/>
      <c r="BD529" s="38"/>
      <c r="BE529" s="38"/>
      <c r="BF529" s="38"/>
      <c r="BG529" s="38"/>
      <c r="BH529" s="38"/>
      <c r="BI529" s="38"/>
      <c r="BJ529" s="38"/>
      <c r="BK529" s="38"/>
      <c r="BL529" s="38"/>
      <c r="BM529" s="38"/>
      <c r="BN529" s="38"/>
      <c r="BO529" s="38"/>
      <c r="BP529" s="38"/>
      <c r="BQ529" s="38"/>
      <c r="BR529" s="38"/>
      <c r="BS529" s="38"/>
      <c r="BT529" s="38"/>
      <c r="BU529" s="38"/>
      <c r="BV529" s="38"/>
      <c r="BW529" s="38"/>
      <c r="BX529" s="38"/>
      <c r="BY529" s="38"/>
      <c r="BZ529" s="38"/>
      <c r="CA529" s="38"/>
      <c r="CB529" s="38"/>
      <c r="CC529" s="38"/>
      <c r="CD529" s="38"/>
      <c r="CE529" s="38"/>
      <c r="CF529" s="38"/>
      <c r="CG529" s="38"/>
      <c r="CH529" s="38"/>
      <c r="CI529" s="38"/>
      <c r="CJ529" s="38"/>
      <c r="CK529" s="38"/>
      <c r="CL529" s="38"/>
      <c r="CM529" s="38"/>
      <c r="CN529" s="38"/>
      <c r="CO529" s="38"/>
    </row>
    <row r="530" spans="1:93" x14ac:dyDescent="0.35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38"/>
      <c r="AK530" s="38"/>
      <c r="AL530" s="38"/>
      <c r="AM530" s="38"/>
      <c r="AN530" s="38"/>
      <c r="AO530" s="38"/>
      <c r="AP530" s="38"/>
      <c r="AQ530" s="38"/>
      <c r="AR530" s="38"/>
      <c r="AS530" s="38"/>
      <c r="AT530" s="38"/>
      <c r="AU530" s="38"/>
      <c r="AV530" s="38"/>
      <c r="AW530" s="38"/>
      <c r="AX530" s="38"/>
      <c r="AY530" s="38"/>
      <c r="AZ530" s="38"/>
      <c r="BA530" s="38"/>
      <c r="BB530" s="38"/>
      <c r="BC530" s="38"/>
      <c r="BD530" s="38"/>
      <c r="BE530" s="38"/>
      <c r="BF530" s="38"/>
      <c r="BG530" s="38"/>
      <c r="BH530" s="38"/>
      <c r="BI530" s="38"/>
      <c r="BJ530" s="38"/>
      <c r="BK530" s="38"/>
      <c r="BL530" s="38"/>
      <c r="BM530" s="38"/>
      <c r="BN530" s="38"/>
      <c r="BO530" s="38"/>
      <c r="BP530" s="38"/>
      <c r="BQ530" s="38"/>
      <c r="BR530" s="38"/>
      <c r="BS530" s="38"/>
      <c r="BT530" s="38"/>
      <c r="BU530" s="38"/>
      <c r="BV530" s="38"/>
      <c r="BW530" s="38"/>
      <c r="BX530" s="38"/>
      <c r="BY530" s="38"/>
      <c r="BZ530" s="38"/>
      <c r="CA530" s="38"/>
      <c r="CB530" s="38"/>
      <c r="CC530" s="38"/>
      <c r="CD530" s="38"/>
      <c r="CE530" s="38"/>
      <c r="CF530" s="38"/>
      <c r="CG530" s="38"/>
      <c r="CH530" s="38"/>
      <c r="CI530" s="38"/>
      <c r="CJ530" s="38"/>
      <c r="CK530" s="38"/>
      <c r="CL530" s="38"/>
      <c r="CM530" s="38"/>
      <c r="CN530" s="38"/>
      <c r="CO530" s="38"/>
    </row>
    <row r="531" spans="1:93" x14ac:dyDescent="0.35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  <c r="AJ531" s="38"/>
      <c r="AK531" s="38"/>
      <c r="AL531" s="38"/>
      <c r="AM531" s="38"/>
      <c r="AN531" s="38"/>
      <c r="AO531" s="38"/>
      <c r="AP531" s="38"/>
      <c r="AQ531" s="38"/>
      <c r="AR531" s="38"/>
      <c r="AS531" s="38"/>
      <c r="AT531" s="38"/>
      <c r="AU531" s="38"/>
      <c r="AV531" s="38"/>
      <c r="AW531" s="38"/>
      <c r="AX531" s="38"/>
      <c r="AY531" s="38"/>
      <c r="AZ531" s="38"/>
      <c r="BA531" s="38"/>
      <c r="BB531" s="38"/>
      <c r="BC531" s="38"/>
      <c r="BD531" s="38"/>
      <c r="BE531" s="38"/>
      <c r="BF531" s="38"/>
      <c r="BG531" s="38"/>
      <c r="BH531" s="38"/>
      <c r="BI531" s="38"/>
      <c r="BJ531" s="38"/>
      <c r="BK531" s="38"/>
      <c r="BL531" s="38"/>
      <c r="BM531" s="38"/>
      <c r="BN531" s="38"/>
      <c r="BO531" s="38"/>
      <c r="BP531" s="38"/>
      <c r="BQ531" s="38"/>
      <c r="BR531" s="38"/>
      <c r="BS531" s="38"/>
      <c r="BT531" s="38"/>
      <c r="BU531" s="38"/>
      <c r="BV531" s="38"/>
      <c r="BW531" s="38"/>
      <c r="BX531" s="38"/>
      <c r="BY531" s="38"/>
      <c r="BZ531" s="38"/>
      <c r="CA531" s="38"/>
      <c r="CB531" s="38"/>
      <c r="CC531" s="38"/>
      <c r="CD531" s="38"/>
      <c r="CE531" s="38"/>
      <c r="CF531" s="38"/>
      <c r="CG531" s="38"/>
      <c r="CH531" s="38"/>
      <c r="CI531" s="38"/>
      <c r="CJ531" s="38"/>
      <c r="CK531" s="38"/>
      <c r="CL531" s="38"/>
      <c r="CM531" s="38"/>
      <c r="CN531" s="38"/>
      <c r="CO531" s="38"/>
    </row>
    <row r="532" spans="1:93" x14ac:dyDescent="0.35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  <c r="AJ532" s="38"/>
      <c r="AK532" s="38"/>
      <c r="AL532" s="38"/>
      <c r="AM532" s="38"/>
      <c r="AN532" s="38"/>
      <c r="AO532" s="38"/>
      <c r="AP532" s="38"/>
      <c r="AQ532" s="38"/>
      <c r="AR532" s="38"/>
      <c r="AS532" s="38"/>
      <c r="AT532" s="38"/>
      <c r="AU532" s="38"/>
      <c r="AV532" s="38"/>
      <c r="AW532" s="38"/>
      <c r="AX532" s="38"/>
      <c r="AY532" s="38"/>
      <c r="AZ532" s="38"/>
      <c r="BA532" s="38"/>
      <c r="BB532" s="38"/>
      <c r="BC532" s="38"/>
      <c r="BD532" s="38"/>
      <c r="BE532" s="38"/>
      <c r="BF532" s="38"/>
      <c r="BG532" s="38"/>
      <c r="BH532" s="38"/>
      <c r="BI532" s="38"/>
      <c r="BJ532" s="38"/>
      <c r="BK532" s="38"/>
      <c r="BL532" s="38"/>
      <c r="BM532" s="38"/>
      <c r="BN532" s="38"/>
      <c r="BO532" s="38"/>
      <c r="BP532" s="38"/>
      <c r="BQ532" s="38"/>
      <c r="BR532" s="38"/>
      <c r="BS532" s="38"/>
      <c r="BT532" s="38"/>
      <c r="BU532" s="38"/>
      <c r="BV532" s="38"/>
      <c r="BW532" s="38"/>
      <c r="BX532" s="38"/>
      <c r="BY532" s="38"/>
      <c r="BZ532" s="38"/>
      <c r="CA532" s="38"/>
      <c r="CB532" s="38"/>
      <c r="CC532" s="38"/>
      <c r="CD532" s="38"/>
      <c r="CE532" s="38"/>
      <c r="CF532" s="38"/>
      <c r="CG532" s="38"/>
      <c r="CH532" s="38"/>
      <c r="CI532" s="38"/>
      <c r="CJ532" s="38"/>
      <c r="CK532" s="38"/>
      <c r="CL532" s="38"/>
      <c r="CM532" s="38"/>
      <c r="CN532" s="38"/>
      <c r="CO532" s="38"/>
    </row>
    <row r="533" spans="1:93" x14ac:dyDescent="0.35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  <c r="AJ533" s="38"/>
      <c r="AK533" s="38"/>
      <c r="AL533" s="38"/>
      <c r="AM533" s="38"/>
      <c r="AN533" s="38"/>
      <c r="AO533" s="38"/>
      <c r="AP533" s="38"/>
      <c r="AQ533" s="38"/>
      <c r="AR533" s="38"/>
      <c r="AS533" s="38"/>
      <c r="AT533" s="38"/>
      <c r="AU533" s="38"/>
      <c r="AV533" s="38"/>
      <c r="AW533" s="38"/>
      <c r="AX533" s="38"/>
      <c r="AY533" s="38"/>
      <c r="AZ533" s="38"/>
      <c r="BA533" s="38"/>
      <c r="BB533" s="38"/>
      <c r="BC533" s="38"/>
      <c r="BD533" s="38"/>
      <c r="BE533" s="38"/>
      <c r="BF533" s="38"/>
      <c r="BG533" s="38"/>
      <c r="BH533" s="38"/>
      <c r="BI533" s="38"/>
      <c r="BJ533" s="38"/>
      <c r="BK533" s="38"/>
      <c r="BL533" s="38"/>
      <c r="BM533" s="38"/>
      <c r="BN533" s="38"/>
      <c r="BO533" s="38"/>
      <c r="BP533" s="38"/>
      <c r="BQ533" s="38"/>
      <c r="BR533" s="38"/>
      <c r="BS533" s="38"/>
      <c r="BT533" s="38"/>
      <c r="BU533" s="38"/>
      <c r="BV533" s="38"/>
      <c r="BW533" s="38"/>
      <c r="BX533" s="38"/>
      <c r="BY533" s="38"/>
      <c r="BZ533" s="38"/>
      <c r="CA533" s="38"/>
      <c r="CB533" s="38"/>
      <c r="CC533" s="38"/>
      <c r="CD533" s="38"/>
      <c r="CE533" s="38"/>
      <c r="CF533" s="38"/>
      <c r="CG533" s="38"/>
      <c r="CH533" s="38"/>
      <c r="CI533" s="38"/>
      <c r="CJ533" s="38"/>
      <c r="CK533" s="38"/>
      <c r="CL533" s="38"/>
      <c r="CM533" s="38"/>
      <c r="CN533" s="38"/>
      <c r="CO533" s="38"/>
    </row>
    <row r="534" spans="1:93" x14ac:dyDescent="0.35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  <c r="AK534" s="38"/>
      <c r="AL534" s="38"/>
      <c r="AM534" s="38"/>
      <c r="AN534" s="38"/>
      <c r="AO534" s="38"/>
      <c r="AP534" s="38"/>
      <c r="AQ534" s="38"/>
      <c r="AR534" s="38"/>
      <c r="AS534" s="38"/>
      <c r="AT534" s="38"/>
      <c r="AU534" s="38"/>
      <c r="AV534" s="38"/>
      <c r="AW534" s="38"/>
      <c r="AX534" s="38"/>
      <c r="AY534" s="38"/>
      <c r="AZ534" s="38"/>
      <c r="BA534" s="38"/>
      <c r="BB534" s="38"/>
      <c r="BC534" s="38"/>
      <c r="BD534" s="38"/>
      <c r="BE534" s="38"/>
      <c r="BF534" s="38"/>
      <c r="BG534" s="38"/>
      <c r="BH534" s="38"/>
      <c r="BI534" s="38"/>
      <c r="BJ534" s="38"/>
      <c r="BK534" s="38"/>
      <c r="BL534" s="38"/>
      <c r="BM534" s="38"/>
      <c r="BN534" s="38"/>
      <c r="BO534" s="38"/>
      <c r="BP534" s="38"/>
      <c r="BQ534" s="38"/>
      <c r="BR534" s="38"/>
      <c r="BS534" s="38"/>
      <c r="BT534" s="38"/>
      <c r="BU534" s="38"/>
      <c r="BV534" s="38"/>
      <c r="BW534" s="38"/>
      <c r="BX534" s="38"/>
      <c r="BY534" s="38"/>
      <c r="BZ534" s="38"/>
      <c r="CA534" s="38"/>
      <c r="CB534" s="38"/>
      <c r="CC534" s="38"/>
      <c r="CD534" s="38"/>
      <c r="CE534" s="38"/>
      <c r="CF534" s="38"/>
      <c r="CG534" s="38"/>
      <c r="CH534" s="38"/>
      <c r="CI534" s="38"/>
      <c r="CJ534" s="38"/>
      <c r="CK534" s="38"/>
      <c r="CL534" s="38"/>
      <c r="CM534" s="38"/>
      <c r="CN534" s="38"/>
      <c r="CO534" s="38"/>
    </row>
    <row r="535" spans="1:93" x14ac:dyDescent="0.35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  <c r="AK535" s="38"/>
      <c r="AL535" s="38"/>
      <c r="AM535" s="38"/>
      <c r="AN535" s="38"/>
      <c r="AO535" s="38"/>
      <c r="AP535" s="38"/>
      <c r="AQ535" s="38"/>
      <c r="AR535" s="38"/>
      <c r="AS535" s="38"/>
      <c r="AT535" s="38"/>
      <c r="AU535" s="38"/>
      <c r="AV535" s="38"/>
      <c r="AW535" s="38"/>
      <c r="AX535" s="38"/>
      <c r="AY535" s="38"/>
      <c r="AZ535" s="38"/>
      <c r="BA535" s="38"/>
      <c r="BB535" s="38"/>
      <c r="BC535" s="38"/>
      <c r="BD535" s="38"/>
      <c r="BE535" s="38"/>
      <c r="BF535" s="38"/>
      <c r="BG535" s="38"/>
      <c r="BH535" s="38"/>
      <c r="BI535" s="38"/>
      <c r="BJ535" s="38"/>
      <c r="BK535" s="38"/>
      <c r="BL535" s="38"/>
      <c r="BM535" s="38"/>
      <c r="BN535" s="38"/>
      <c r="BO535" s="38"/>
      <c r="BP535" s="38"/>
      <c r="BQ535" s="38"/>
      <c r="BR535" s="38"/>
      <c r="BS535" s="38"/>
      <c r="BT535" s="38"/>
      <c r="BU535" s="38"/>
      <c r="BV535" s="38"/>
      <c r="BW535" s="38"/>
      <c r="BX535" s="38"/>
      <c r="BY535" s="38"/>
      <c r="BZ535" s="38"/>
      <c r="CA535" s="38"/>
      <c r="CB535" s="38"/>
      <c r="CC535" s="38"/>
      <c r="CD535" s="38"/>
      <c r="CE535" s="38"/>
      <c r="CF535" s="38"/>
      <c r="CG535" s="38"/>
      <c r="CH535" s="38"/>
      <c r="CI535" s="38"/>
      <c r="CJ535" s="38"/>
      <c r="CK535" s="38"/>
      <c r="CL535" s="38"/>
      <c r="CM535" s="38"/>
      <c r="CN535" s="38"/>
      <c r="CO535" s="38"/>
    </row>
    <row r="536" spans="1:93" x14ac:dyDescent="0.35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  <c r="AJ536" s="38"/>
      <c r="AK536" s="38"/>
      <c r="AL536" s="38"/>
      <c r="AM536" s="38"/>
      <c r="AN536" s="38"/>
      <c r="AO536" s="38"/>
      <c r="AP536" s="38"/>
      <c r="AQ536" s="38"/>
      <c r="AR536" s="38"/>
      <c r="AS536" s="38"/>
      <c r="AT536" s="38"/>
      <c r="AU536" s="38"/>
      <c r="AV536" s="38"/>
      <c r="AW536" s="38"/>
      <c r="AX536" s="38"/>
      <c r="AY536" s="38"/>
      <c r="AZ536" s="38"/>
      <c r="BA536" s="38"/>
      <c r="BB536" s="38"/>
      <c r="BC536" s="38"/>
      <c r="BD536" s="38"/>
      <c r="BE536" s="38"/>
      <c r="BF536" s="38"/>
      <c r="BG536" s="38"/>
      <c r="BH536" s="38"/>
      <c r="BI536" s="38"/>
      <c r="BJ536" s="38"/>
      <c r="BK536" s="38"/>
      <c r="BL536" s="38"/>
      <c r="BM536" s="38"/>
      <c r="BN536" s="38"/>
      <c r="BO536" s="38"/>
      <c r="BP536" s="38"/>
      <c r="BQ536" s="38"/>
      <c r="BR536" s="38"/>
      <c r="BS536" s="38"/>
      <c r="BT536" s="38"/>
      <c r="BU536" s="38"/>
      <c r="BV536" s="38"/>
      <c r="BW536" s="38"/>
      <c r="BX536" s="38"/>
      <c r="BY536" s="38"/>
      <c r="BZ536" s="38"/>
      <c r="CA536" s="38"/>
      <c r="CB536" s="38"/>
      <c r="CC536" s="38"/>
      <c r="CD536" s="38"/>
      <c r="CE536" s="38"/>
      <c r="CF536" s="38"/>
      <c r="CG536" s="38"/>
      <c r="CH536" s="38"/>
      <c r="CI536" s="38"/>
      <c r="CJ536" s="38"/>
      <c r="CK536" s="38"/>
      <c r="CL536" s="38"/>
      <c r="CM536" s="38"/>
      <c r="CN536" s="38"/>
      <c r="CO536" s="38"/>
    </row>
    <row r="537" spans="1:93" x14ac:dyDescent="0.35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38"/>
      <c r="AK537" s="38"/>
      <c r="AL537" s="38"/>
      <c r="AM537" s="38"/>
      <c r="AN537" s="38"/>
      <c r="AO537" s="38"/>
      <c r="AP537" s="38"/>
      <c r="AQ537" s="38"/>
      <c r="AR537" s="38"/>
      <c r="AS537" s="38"/>
      <c r="AT537" s="38"/>
      <c r="AU537" s="38"/>
      <c r="AV537" s="38"/>
      <c r="AW537" s="38"/>
      <c r="AX537" s="38"/>
      <c r="AY537" s="38"/>
      <c r="AZ537" s="38"/>
      <c r="BA537" s="38"/>
      <c r="BB537" s="38"/>
      <c r="BC537" s="38"/>
      <c r="BD537" s="38"/>
      <c r="BE537" s="38"/>
      <c r="BF537" s="38"/>
      <c r="BG537" s="38"/>
      <c r="BH537" s="38"/>
      <c r="BI537" s="38"/>
      <c r="BJ537" s="38"/>
      <c r="BK537" s="38"/>
      <c r="BL537" s="38"/>
      <c r="BM537" s="38"/>
      <c r="BN537" s="38"/>
      <c r="BO537" s="38"/>
      <c r="BP537" s="38"/>
      <c r="BQ537" s="38"/>
      <c r="BR537" s="38"/>
      <c r="BS537" s="38"/>
      <c r="BT537" s="38"/>
      <c r="BU537" s="38"/>
      <c r="BV537" s="38"/>
      <c r="BW537" s="38"/>
      <c r="BX537" s="38"/>
      <c r="BY537" s="38"/>
      <c r="BZ537" s="38"/>
      <c r="CA537" s="38"/>
      <c r="CB537" s="38"/>
      <c r="CC537" s="38"/>
      <c r="CD537" s="38"/>
      <c r="CE537" s="38"/>
      <c r="CF537" s="38"/>
      <c r="CG537" s="38"/>
      <c r="CH537" s="38"/>
      <c r="CI537" s="38"/>
      <c r="CJ537" s="38"/>
      <c r="CK537" s="38"/>
      <c r="CL537" s="38"/>
      <c r="CM537" s="38"/>
      <c r="CN537" s="38"/>
      <c r="CO537" s="38"/>
    </row>
    <row r="538" spans="1:93" x14ac:dyDescent="0.35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  <c r="AJ538" s="38"/>
      <c r="AK538" s="38"/>
      <c r="AL538" s="38"/>
      <c r="AM538" s="38"/>
      <c r="AN538" s="38"/>
      <c r="AO538" s="38"/>
      <c r="AP538" s="38"/>
      <c r="AQ538" s="38"/>
      <c r="AR538" s="38"/>
      <c r="AS538" s="38"/>
      <c r="AT538" s="38"/>
      <c r="AU538" s="38"/>
      <c r="AV538" s="38"/>
      <c r="AW538" s="38"/>
      <c r="AX538" s="38"/>
      <c r="AY538" s="38"/>
      <c r="AZ538" s="38"/>
      <c r="BA538" s="38"/>
      <c r="BB538" s="38"/>
      <c r="BC538" s="38"/>
      <c r="BD538" s="38"/>
      <c r="BE538" s="38"/>
      <c r="BF538" s="38"/>
      <c r="BG538" s="38"/>
      <c r="BH538" s="38"/>
      <c r="BI538" s="38"/>
      <c r="BJ538" s="38"/>
      <c r="BK538" s="38"/>
      <c r="BL538" s="38"/>
      <c r="BM538" s="38"/>
      <c r="BN538" s="38"/>
      <c r="BO538" s="38"/>
      <c r="BP538" s="38"/>
      <c r="BQ538" s="38"/>
      <c r="BR538" s="38"/>
      <c r="BS538" s="38"/>
      <c r="BT538" s="38"/>
      <c r="BU538" s="38"/>
      <c r="BV538" s="38"/>
      <c r="BW538" s="38"/>
      <c r="BX538" s="38"/>
      <c r="BY538" s="38"/>
      <c r="BZ538" s="38"/>
      <c r="CA538" s="38"/>
      <c r="CB538" s="38"/>
      <c r="CC538" s="38"/>
      <c r="CD538" s="38"/>
      <c r="CE538" s="38"/>
      <c r="CF538" s="38"/>
      <c r="CG538" s="38"/>
      <c r="CH538" s="38"/>
      <c r="CI538" s="38"/>
      <c r="CJ538" s="38"/>
      <c r="CK538" s="38"/>
      <c r="CL538" s="38"/>
      <c r="CM538" s="38"/>
      <c r="CN538" s="38"/>
      <c r="CO538" s="38"/>
    </row>
    <row r="539" spans="1:93" x14ac:dyDescent="0.35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  <c r="AJ539" s="38"/>
      <c r="AK539" s="38"/>
      <c r="AL539" s="38"/>
      <c r="AM539" s="38"/>
      <c r="AN539" s="38"/>
      <c r="AO539" s="38"/>
      <c r="AP539" s="38"/>
      <c r="AQ539" s="38"/>
      <c r="AR539" s="38"/>
      <c r="AS539" s="38"/>
      <c r="AT539" s="38"/>
      <c r="AU539" s="38"/>
      <c r="AV539" s="38"/>
      <c r="AW539" s="38"/>
      <c r="AX539" s="38"/>
      <c r="AY539" s="38"/>
      <c r="AZ539" s="38"/>
      <c r="BA539" s="38"/>
      <c r="BB539" s="38"/>
      <c r="BC539" s="38"/>
      <c r="BD539" s="38"/>
      <c r="BE539" s="38"/>
      <c r="BF539" s="38"/>
      <c r="BG539" s="38"/>
      <c r="BH539" s="38"/>
      <c r="BI539" s="38"/>
      <c r="BJ539" s="38"/>
      <c r="BK539" s="38"/>
      <c r="BL539" s="38"/>
      <c r="BM539" s="38"/>
      <c r="BN539" s="38"/>
      <c r="BO539" s="38"/>
      <c r="BP539" s="38"/>
      <c r="BQ539" s="38"/>
      <c r="BR539" s="38"/>
      <c r="BS539" s="38"/>
      <c r="BT539" s="38"/>
      <c r="BU539" s="38"/>
      <c r="BV539" s="38"/>
      <c r="BW539" s="38"/>
      <c r="BX539" s="38"/>
      <c r="BY539" s="38"/>
      <c r="BZ539" s="38"/>
      <c r="CA539" s="38"/>
      <c r="CB539" s="38"/>
      <c r="CC539" s="38"/>
      <c r="CD539" s="38"/>
      <c r="CE539" s="38"/>
      <c r="CF539" s="38"/>
      <c r="CG539" s="38"/>
      <c r="CH539" s="38"/>
      <c r="CI539" s="38"/>
      <c r="CJ539" s="38"/>
      <c r="CK539" s="38"/>
      <c r="CL539" s="38"/>
      <c r="CM539" s="38"/>
      <c r="CN539" s="38"/>
      <c r="CO539" s="38"/>
    </row>
    <row r="540" spans="1:93" x14ac:dyDescent="0.35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  <c r="AJ540" s="38"/>
      <c r="AK540" s="38"/>
      <c r="AL540" s="38"/>
      <c r="AM540" s="38"/>
      <c r="AN540" s="38"/>
      <c r="AO540" s="38"/>
      <c r="AP540" s="38"/>
      <c r="AQ540" s="38"/>
      <c r="AR540" s="38"/>
      <c r="AS540" s="38"/>
      <c r="AT540" s="38"/>
      <c r="AU540" s="38"/>
      <c r="AV540" s="38"/>
      <c r="AW540" s="38"/>
      <c r="AX540" s="38"/>
      <c r="AY540" s="38"/>
      <c r="AZ540" s="38"/>
      <c r="BA540" s="38"/>
      <c r="BB540" s="38"/>
      <c r="BC540" s="38"/>
      <c r="BD540" s="38"/>
      <c r="BE540" s="38"/>
      <c r="BF540" s="38"/>
      <c r="BG540" s="38"/>
      <c r="BH540" s="38"/>
      <c r="BI540" s="38"/>
      <c r="BJ540" s="38"/>
      <c r="BK540" s="38"/>
      <c r="BL540" s="38"/>
      <c r="BM540" s="38"/>
      <c r="BN540" s="38"/>
      <c r="BO540" s="38"/>
      <c r="BP540" s="38"/>
      <c r="BQ540" s="38"/>
      <c r="BR540" s="38"/>
      <c r="BS540" s="38"/>
      <c r="BT540" s="38"/>
      <c r="BU540" s="38"/>
      <c r="BV540" s="38"/>
      <c r="BW540" s="38"/>
      <c r="BX540" s="38"/>
      <c r="BY540" s="38"/>
      <c r="BZ540" s="38"/>
      <c r="CA540" s="38"/>
      <c r="CB540" s="38"/>
      <c r="CC540" s="38"/>
      <c r="CD540" s="38"/>
      <c r="CE540" s="38"/>
      <c r="CF540" s="38"/>
      <c r="CG540" s="38"/>
      <c r="CH540" s="38"/>
      <c r="CI540" s="38"/>
      <c r="CJ540" s="38"/>
      <c r="CK540" s="38"/>
      <c r="CL540" s="38"/>
      <c r="CM540" s="38"/>
      <c r="CN540" s="38"/>
      <c r="CO540" s="38"/>
    </row>
    <row r="541" spans="1:93" x14ac:dyDescent="0.35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  <c r="AJ541" s="38"/>
      <c r="AK541" s="38"/>
      <c r="AL541" s="38"/>
      <c r="AM541" s="38"/>
      <c r="AN541" s="38"/>
      <c r="AO541" s="38"/>
      <c r="AP541" s="38"/>
      <c r="AQ541" s="38"/>
      <c r="AR541" s="38"/>
      <c r="AS541" s="38"/>
      <c r="AT541" s="38"/>
      <c r="AU541" s="38"/>
      <c r="AV541" s="38"/>
      <c r="AW541" s="38"/>
      <c r="AX541" s="38"/>
      <c r="AY541" s="38"/>
      <c r="AZ541" s="38"/>
      <c r="BA541" s="38"/>
      <c r="BB541" s="38"/>
      <c r="BC541" s="38"/>
      <c r="BD541" s="38"/>
      <c r="BE541" s="38"/>
      <c r="BF541" s="38"/>
      <c r="BG541" s="38"/>
      <c r="BH541" s="38"/>
      <c r="BI541" s="38"/>
      <c r="BJ541" s="38"/>
      <c r="BK541" s="38"/>
      <c r="BL541" s="38"/>
      <c r="BM541" s="38"/>
      <c r="BN541" s="38"/>
      <c r="BO541" s="38"/>
      <c r="BP541" s="38"/>
      <c r="BQ541" s="38"/>
      <c r="BR541" s="38"/>
      <c r="BS541" s="38"/>
      <c r="BT541" s="38"/>
      <c r="BU541" s="38"/>
      <c r="BV541" s="38"/>
      <c r="BW541" s="38"/>
      <c r="BX541" s="38"/>
      <c r="BY541" s="38"/>
      <c r="BZ541" s="38"/>
      <c r="CA541" s="38"/>
      <c r="CB541" s="38"/>
      <c r="CC541" s="38"/>
      <c r="CD541" s="38"/>
      <c r="CE541" s="38"/>
      <c r="CF541" s="38"/>
      <c r="CG541" s="38"/>
      <c r="CH541" s="38"/>
      <c r="CI541" s="38"/>
      <c r="CJ541" s="38"/>
      <c r="CK541" s="38"/>
      <c r="CL541" s="38"/>
      <c r="CM541" s="38"/>
      <c r="CN541" s="38"/>
      <c r="CO541" s="38"/>
    </row>
    <row r="542" spans="1:93" x14ac:dyDescent="0.35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  <c r="AJ542" s="38"/>
      <c r="AK542" s="38"/>
      <c r="AL542" s="38"/>
      <c r="AM542" s="38"/>
      <c r="AN542" s="38"/>
      <c r="AO542" s="38"/>
      <c r="AP542" s="38"/>
      <c r="AQ542" s="38"/>
      <c r="AR542" s="38"/>
      <c r="AS542" s="38"/>
      <c r="AT542" s="38"/>
      <c r="AU542" s="38"/>
      <c r="AV542" s="38"/>
      <c r="AW542" s="38"/>
      <c r="AX542" s="38"/>
      <c r="AY542" s="38"/>
      <c r="AZ542" s="38"/>
      <c r="BA542" s="38"/>
      <c r="BB542" s="38"/>
      <c r="BC542" s="38"/>
      <c r="BD542" s="38"/>
      <c r="BE542" s="38"/>
      <c r="BF542" s="38"/>
      <c r="BG542" s="38"/>
      <c r="BH542" s="38"/>
      <c r="BI542" s="38"/>
      <c r="BJ542" s="38"/>
      <c r="BK542" s="38"/>
      <c r="BL542" s="38"/>
      <c r="BM542" s="38"/>
      <c r="BN542" s="38"/>
      <c r="BO542" s="38"/>
      <c r="BP542" s="38"/>
      <c r="BQ542" s="38"/>
      <c r="BR542" s="38"/>
      <c r="BS542" s="38"/>
      <c r="BT542" s="38"/>
      <c r="BU542" s="38"/>
      <c r="BV542" s="38"/>
      <c r="BW542" s="38"/>
      <c r="BX542" s="38"/>
      <c r="BY542" s="38"/>
      <c r="BZ542" s="38"/>
      <c r="CA542" s="38"/>
      <c r="CB542" s="38"/>
      <c r="CC542" s="38"/>
      <c r="CD542" s="38"/>
      <c r="CE542" s="38"/>
      <c r="CF542" s="38"/>
      <c r="CG542" s="38"/>
      <c r="CH542" s="38"/>
      <c r="CI542" s="38"/>
      <c r="CJ542" s="38"/>
      <c r="CK542" s="38"/>
      <c r="CL542" s="38"/>
      <c r="CM542" s="38"/>
      <c r="CN542" s="38"/>
      <c r="CO542" s="38"/>
    </row>
    <row r="543" spans="1:93" x14ac:dyDescent="0.35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  <c r="AJ543" s="38"/>
      <c r="AK543" s="38"/>
      <c r="AL543" s="38"/>
      <c r="AM543" s="38"/>
      <c r="AN543" s="38"/>
      <c r="AO543" s="38"/>
      <c r="AP543" s="38"/>
      <c r="AQ543" s="38"/>
      <c r="AR543" s="38"/>
      <c r="AS543" s="38"/>
      <c r="AT543" s="38"/>
      <c r="AU543" s="38"/>
      <c r="AV543" s="38"/>
      <c r="AW543" s="38"/>
      <c r="AX543" s="38"/>
      <c r="AY543" s="38"/>
      <c r="AZ543" s="38"/>
      <c r="BA543" s="38"/>
      <c r="BB543" s="38"/>
      <c r="BC543" s="38"/>
      <c r="BD543" s="38"/>
      <c r="BE543" s="38"/>
      <c r="BF543" s="38"/>
      <c r="BG543" s="38"/>
      <c r="BH543" s="38"/>
      <c r="BI543" s="38"/>
      <c r="BJ543" s="38"/>
      <c r="BK543" s="38"/>
      <c r="BL543" s="38"/>
      <c r="BM543" s="38"/>
      <c r="BN543" s="38"/>
      <c r="BO543" s="38"/>
      <c r="BP543" s="38"/>
      <c r="BQ543" s="38"/>
      <c r="BR543" s="38"/>
      <c r="BS543" s="38"/>
      <c r="BT543" s="38"/>
      <c r="BU543" s="38"/>
      <c r="BV543" s="38"/>
      <c r="BW543" s="38"/>
      <c r="BX543" s="38"/>
      <c r="BY543" s="38"/>
      <c r="BZ543" s="38"/>
      <c r="CA543" s="38"/>
      <c r="CB543" s="38"/>
      <c r="CC543" s="38"/>
      <c r="CD543" s="38"/>
      <c r="CE543" s="38"/>
      <c r="CF543" s="38"/>
      <c r="CG543" s="38"/>
      <c r="CH543" s="38"/>
      <c r="CI543" s="38"/>
      <c r="CJ543" s="38"/>
      <c r="CK543" s="38"/>
      <c r="CL543" s="38"/>
      <c r="CM543" s="38"/>
      <c r="CN543" s="38"/>
      <c r="CO543" s="38"/>
    </row>
    <row r="544" spans="1:93" x14ac:dyDescent="0.35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  <c r="AJ544" s="38"/>
      <c r="AK544" s="38"/>
      <c r="AL544" s="38"/>
      <c r="AM544" s="38"/>
      <c r="AN544" s="38"/>
      <c r="AO544" s="38"/>
      <c r="AP544" s="38"/>
      <c r="AQ544" s="38"/>
      <c r="AR544" s="38"/>
      <c r="AS544" s="38"/>
      <c r="AT544" s="38"/>
      <c r="AU544" s="38"/>
      <c r="AV544" s="38"/>
      <c r="AW544" s="38"/>
      <c r="AX544" s="38"/>
      <c r="AY544" s="38"/>
      <c r="AZ544" s="38"/>
      <c r="BA544" s="38"/>
      <c r="BB544" s="38"/>
      <c r="BC544" s="38"/>
      <c r="BD544" s="38"/>
      <c r="BE544" s="38"/>
      <c r="BF544" s="38"/>
      <c r="BG544" s="38"/>
      <c r="BH544" s="38"/>
      <c r="BI544" s="38"/>
      <c r="BJ544" s="38"/>
      <c r="BK544" s="38"/>
      <c r="BL544" s="38"/>
      <c r="BM544" s="38"/>
      <c r="BN544" s="38"/>
      <c r="BO544" s="38"/>
      <c r="BP544" s="38"/>
      <c r="BQ544" s="38"/>
      <c r="BR544" s="38"/>
      <c r="BS544" s="38"/>
      <c r="BT544" s="38"/>
      <c r="BU544" s="38"/>
      <c r="BV544" s="38"/>
      <c r="BW544" s="38"/>
      <c r="BX544" s="38"/>
      <c r="BY544" s="38"/>
      <c r="BZ544" s="38"/>
      <c r="CA544" s="38"/>
      <c r="CB544" s="38"/>
      <c r="CC544" s="38"/>
      <c r="CD544" s="38"/>
      <c r="CE544" s="38"/>
      <c r="CF544" s="38"/>
      <c r="CG544" s="38"/>
      <c r="CH544" s="38"/>
      <c r="CI544" s="38"/>
      <c r="CJ544" s="38"/>
      <c r="CK544" s="38"/>
      <c r="CL544" s="38"/>
      <c r="CM544" s="38"/>
      <c r="CN544" s="38"/>
      <c r="CO544" s="38"/>
    </row>
    <row r="545" spans="1:93" x14ac:dyDescent="0.35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  <c r="AJ545" s="38"/>
      <c r="AK545" s="38"/>
      <c r="AL545" s="38"/>
      <c r="AM545" s="38"/>
      <c r="AN545" s="38"/>
      <c r="AO545" s="38"/>
      <c r="AP545" s="38"/>
      <c r="AQ545" s="38"/>
      <c r="AR545" s="38"/>
      <c r="AS545" s="38"/>
      <c r="AT545" s="38"/>
      <c r="AU545" s="38"/>
      <c r="AV545" s="38"/>
      <c r="AW545" s="38"/>
      <c r="AX545" s="38"/>
      <c r="AY545" s="38"/>
      <c r="AZ545" s="38"/>
      <c r="BA545" s="38"/>
      <c r="BB545" s="38"/>
      <c r="BC545" s="38"/>
      <c r="BD545" s="38"/>
      <c r="BE545" s="38"/>
      <c r="BF545" s="38"/>
      <c r="BG545" s="38"/>
      <c r="BH545" s="38"/>
      <c r="BI545" s="38"/>
      <c r="BJ545" s="38"/>
      <c r="BK545" s="38"/>
      <c r="BL545" s="38"/>
      <c r="BM545" s="38"/>
      <c r="BN545" s="38"/>
      <c r="BO545" s="38"/>
      <c r="BP545" s="38"/>
      <c r="BQ545" s="38"/>
      <c r="BR545" s="38"/>
      <c r="BS545" s="38"/>
      <c r="BT545" s="38"/>
      <c r="BU545" s="38"/>
      <c r="BV545" s="38"/>
      <c r="BW545" s="38"/>
      <c r="BX545" s="38"/>
      <c r="BY545" s="38"/>
      <c r="BZ545" s="38"/>
      <c r="CA545" s="38"/>
      <c r="CB545" s="38"/>
      <c r="CC545" s="38"/>
      <c r="CD545" s="38"/>
      <c r="CE545" s="38"/>
      <c r="CF545" s="38"/>
      <c r="CG545" s="38"/>
      <c r="CH545" s="38"/>
      <c r="CI545" s="38"/>
      <c r="CJ545" s="38"/>
      <c r="CK545" s="38"/>
      <c r="CL545" s="38"/>
      <c r="CM545" s="38"/>
      <c r="CN545" s="38"/>
      <c r="CO545" s="38"/>
    </row>
    <row r="546" spans="1:93" x14ac:dyDescent="0.35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  <c r="AJ546" s="38"/>
      <c r="AK546" s="38"/>
      <c r="AL546" s="38"/>
      <c r="AM546" s="38"/>
      <c r="AN546" s="38"/>
      <c r="AO546" s="38"/>
      <c r="AP546" s="38"/>
      <c r="AQ546" s="38"/>
      <c r="AR546" s="38"/>
      <c r="AS546" s="38"/>
      <c r="AT546" s="38"/>
      <c r="AU546" s="38"/>
      <c r="AV546" s="38"/>
      <c r="AW546" s="38"/>
      <c r="AX546" s="38"/>
      <c r="AY546" s="38"/>
      <c r="AZ546" s="38"/>
      <c r="BA546" s="38"/>
      <c r="BB546" s="38"/>
      <c r="BC546" s="38"/>
      <c r="BD546" s="38"/>
      <c r="BE546" s="38"/>
      <c r="BF546" s="38"/>
      <c r="BG546" s="38"/>
      <c r="BH546" s="38"/>
      <c r="BI546" s="38"/>
      <c r="BJ546" s="38"/>
      <c r="BK546" s="38"/>
      <c r="BL546" s="38"/>
      <c r="BM546" s="38"/>
      <c r="BN546" s="38"/>
      <c r="BO546" s="38"/>
      <c r="BP546" s="38"/>
      <c r="BQ546" s="38"/>
      <c r="BR546" s="38"/>
      <c r="BS546" s="38"/>
      <c r="BT546" s="38"/>
      <c r="BU546" s="38"/>
      <c r="BV546" s="38"/>
      <c r="BW546" s="38"/>
      <c r="BX546" s="38"/>
      <c r="BY546" s="38"/>
      <c r="BZ546" s="38"/>
      <c r="CA546" s="38"/>
      <c r="CB546" s="38"/>
      <c r="CC546" s="38"/>
      <c r="CD546" s="38"/>
      <c r="CE546" s="38"/>
      <c r="CF546" s="38"/>
      <c r="CG546" s="38"/>
      <c r="CH546" s="38"/>
      <c r="CI546" s="38"/>
      <c r="CJ546" s="38"/>
      <c r="CK546" s="38"/>
      <c r="CL546" s="38"/>
      <c r="CM546" s="38"/>
      <c r="CN546" s="38"/>
      <c r="CO546" s="38"/>
    </row>
    <row r="547" spans="1:93" x14ac:dyDescent="0.35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  <c r="AJ547" s="38"/>
      <c r="AK547" s="38"/>
      <c r="AL547" s="38"/>
      <c r="AM547" s="38"/>
      <c r="AN547" s="38"/>
      <c r="AO547" s="38"/>
      <c r="AP547" s="38"/>
      <c r="AQ547" s="38"/>
      <c r="AR547" s="38"/>
      <c r="AS547" s="38"/>
      <c r="AT547" s="38"/>
      <c r="AU547" s="38"/>
      <c r="AV547" s="38"/>
      <c r="AW547" s="38"/>
      <c r="AX547" s="38"/>
      <c r="AY547" s="38"/>
      <c r="AZ547" s="38"/>
      <c r="BA547" s="38"/>
      <c r="BB547" s="38"/>
      <c r="BC547" s="38"/>
      <c r="BD547" s="38"/>
      <c r="BE547" s="38"/>
      <c r="BF547" s="38"/>
      <c r="BG547" s="38"/>
      <c r="BH547" s="38"/>
      <c r="BI547" s="38"/>
      <c r="BJ547" s="38"/>
      <c r="BK547" s="38"/>
      <c r="BL547" s="38"/>
      <c r="BM547" s="38"/>
      <c r="BN547" s="38"/>
      <c r="BO547" s="38"/>
      <c r="BP547" s="38"/>
      <c r="BQ547" s="38"/>
      <c r="BR547" s="38"/>
      <c r="BS547" s="38"/>
      <c r="BT547" s="38"/>
      <c r="BU547" s="38"/>
      <c r="BV547" s="38"/>
      <c r="BW547" s="38"/>
      <c r="BX547" s="38"/>
      <c r="BY547" s="38"/>
      <c r="BZ547" s="38"/>
      <c r="CA547" s="38"/>
      <c r="CB547" s="38"/>
      <c r="CC547" s="38"/>
      <c r="CD547" s="38"/>
      <c r="CE547" s="38"/>
      <c r="CF547" s="38"/>
      <c r="CG547" s="38"/>
      <c r="CH547" s="38"/>
      <c r="CI547" s="38"/>
      <c r="CJ547" s="38"/>
      <c r="CK547" s="38"/>
      <c r="CL547" s="38"/>
      <c r="CM547" s="38"/>
      <c r="CN547" s="38"/>
      <c r="CO547" s="38"/>
    </row>
    <row r="548" spans="1:93" x14ac:dyDescent="0.35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  <c r="AJ548" s="38"/>
      <c r="AK548" s="38"/>
      <c r="AL548" s="38"/>
      <c r="AM548" s="38"/>
      <c r="AN548" s="38"/>
      <c r="AO548" s="38"/>
      <c r="AP548" s="38"/>
      <c r="AQ548" s="38"/>
      <c r="AR548" s="38"/>
      <c r="AS548" s="38"/>
      <c r="AT548" s="38"/>
      <c r="AU548" s="38"/>
      <c r="AV548" s="38"/>
      <c r="AW548" s="38"/>
      <c r="AX548" s="38"/>
      <c r="AY548" s="38"/>
      <c r="AZ548" s="38"/>
      <c r="BA548" s="38"/>
      <c r="BB548" s="38"/>
      <c r="BC548" s="38"/>
      <c r="BD548" s="38"/>
      <c r="BE548" s="38"/>
      <c r="BF548" s="38"/>
      <c r="BG548" s="38"/>
      <c r="BH548" s="38"/>
      <c r="BI548" s="38"/>
      <c r="BJ548" s="38"/>
      <c r="BK548" s="38"/>
      <c r="BL548" s="38"/>
      <c r="BM548" s="38"/>
      <c r="BN548" s="38"/>
      <c r="BO548" s="38"/>
      <c r="BP548" s="38"/>
      <c r="BQ548" s="38"/>
      <c r="BR548" s="38"/>
      <c r="BS548" s="38"/>
      <c r="BT548" s="38"/>
      <c r="BU548" s="38"/>
      <c r="BV548" s="38"/>
      <c r="BW548" s="38"/>
      <c r="BX548" s="38"/>
      <c r="BY548" s="38"/>
      <c r="BZ548" s="38"/>
      <c r="CA548" s="38"/>
      <c r="CB548" s="38"/>
      <c r="CC548" s="38"/>
      <c r="CD548" s="38"/>
      <c r="CE548" s="38"/>
      <c r="CF548" s="38"/>
      <c r="CG548" s="38"/>
      <c r="CH548" s="38"/>
      <c r="CI548" s="38"/>
      <c r="CJ548" s="38"/>
      <c r="CK548" s="38"/>
      <c r="CL548" s="38"/>
      <c r="CM548" s="38"/>
      <c r="CN548" s="38"/>
      <c r="CO548" s="38"/>
    </row>
    <row r="549" spans="1:93" x14ac:dyDescent="0.35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  <c r="AJ549" s="38"/>
      <c r="AK549" s="38"/>
      <c r="AL549" s="38"/>
      <c r="AM549" s="38"/>
      <c r="AN549" s="38"/>
      <c r="AO549" s="38"/>
      <c r="AP549" s="38"/>
      <c r="AQ549" s="38"/>
      <c r="AR549" s="38"/>
      <c r="AS549" s="38"/>
      <c r="AT549" s="38"/>
      <c r="AU549" s="38"/>
      <c r="AV549" s="38"/>
      <c r="AW549" s="38"/>
      <c r="AX549" s="38"/>
      <c r="AY549" s="38"/>
      <c r="AZ549" s="38"/>
      <c r="BA549" s="38"/>
      <c r="BB549" s="38"/>
      <c r="BC549" s="38"/>
      <c r="BD549" s="38"/>
      <c r="BE549" s="38"/>
      <c r="BF549" s="38"/>
      <c r="BG549" s="38"/>
      <c r="BH549" s="38"/>
      <c r="BI549" s="38"/>
      <c r="BJ549" s="38"/>
      <c r="BK549" s="38"/>
      <c r="BL549" s="38"/>
      <c r="BM549" s="38"/>
      <c r="BN549" s="38"/>
      <c r="BO549" s="38"/>
      <c r="BP549" s="38"/>
      <c r="BQ549" s="38"/>
      <c r="BR549" s="38"/>
      <c r="BS549" s="38"/>
      <c r="BT549" s="38"/>
      <c r="BU549" s="38"/>
      <c r="BV549" s="38"/>
      <c r="BW549" s="38"/>
      <c r="BX549" s="38"/>
      <c r="BY549" s="38"/>
      <c r="BZ549" s="38"/>
      <c r="CA549" s="38"/>
      <c r="CB549" s="38"/>
      <c r="CC549" s="38"/>
      <c r="CD549" s="38"/>
      <c r="CE549" s="38"/>
      <c r="CF549" s="38"/>
      <c r="CG549" s="38"/>
      <c r="CH549" s="38"/>
      <c r="CI549" s="38"/>
      <c r="CJ549" s="38"/>
      <c r="CK549" s="38"/>
      <c r="CL549" s="38"/>
      <c r="CM549" s="38"/>
      <c r="CN549" s="38"/>
      <c r="CO549" s="38"/>
    </row>
    <row r="550" spans="1:93" x14ac:dyDescent="0.35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38"/>
      <c r="AK550" s="38"/>
      <c r="AL550" s="38"/>
      <c r="AM550" s="38"/>
      <c r="AN550" s="38"/>
      <c r="AO550" s="38"/>
      <c r="AP550" s="38"/>
      <c r="AQ550" s="38"/>
      <c r="AR550" s="38"/>
      <c r="AS550" s="38"/>
      <c r="AT550" s="38"/>
      <c r="AU550" s="38"/>
      <c r="AV550" s="38"/>
      <c r="AW550" s="38"/>
      <c r="AX550" s="38"/>
      <c r="AY550" s="38"/>
      <c r="AZ550" s="38"/>
      <c r="BA550" s="38"/>
      <c r="BB550" s="38"/>
      <c r="BC550" s="38"/>
      <c r="BD550" s="38"/>
      <c r="BE550" s="38"/>
      <c r="BF550" s="38"/>
      <c r="BG550" s="38"/>
      <c r="BH550" s="38"/>
      <c r="BI550" s="38"/>
      <c r="BJ550" s="38"/>
      <c r="BK550" s="38"/>
      <c r="BL550" s="38"/>
      <c r="BM550" s="38"/>
      <c r="BN550" s="38"/>
      <c r="BO550" s="38"/>
      <c r="BP550" s="38"/>
      <c r="BQ550" s="38"/>
      <c r="BR550" s="38"/>
      <c r="BS550" s="38"/>
      <c r="BT550" s="38"/>
      <c r="BU550" s="38"/>
      <c r="BV550" s="38"/>
      <c r="BW550" s="38"/>
      <c r="BX550" s="38"/>
      <c r="BY550" s="38"/>
      <c r="BZ550" s="38"/>
      <c r="CA550" s="38"/>
      <c r="CB550" s="38"/>
      <c r="CC550" s="38"/>
      <c r="CD550" s="38"/>
      <c r="CE550" s="38"/>
      <c r="CF550" s="38"/>
      <c r="CG550" s="38"/>
      <c r="CH550" s="38"/>
      <c r="CI550" s="38"/>
      <c r="CJ550" s="38"/>
      <c r="CK550" s="38"/>
      <c r="CL550" s="38"/>
      <c r="CM550" s="38"/>
      <c r="CN550" s="38"/>
      <c r="CO550" s="38"/>
    </row>
    <row r="551" spans="1:93" x14ac:dyDescent="0.35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  <c r="AK551" s="38"/>
      <c r="AL551" s="38"/>
      <c r="AM551" s="38"/>
      <c r="AN551" s="38"/>
      <c r="AO551" s="38"/>
      <c r="AP551" s="38"/>
      <c r="AQ551" s="38"/>
      <c r="AR551" s="38"/>
      <c r="AS551" s="38"/>
      <c r="AT551" s="38"/>
      <c r="AU551" s="38"/>
      <c r="AV551" s="38"/>
      <c r="AW551" s="38"/>
      <c r="AX551" s="38"/>
      <c r="AY551" s="38"/>
      <c r="AZ551" s="38"/>
      <c r="BA551" s="38"/>
      <c r="BB551" s="38"/>
      <c r="BC551" s="38"/>
      <c r="BD551" s="38"/>
      <c r="BE551" s="38"/>
      <c r="BF551" s="38"/>
      <c r="BG551" s="38"/>
      <c r="BH551" s="38"/>
      <c r="BI551" s="38"/>
      <c r="BJ551" s="38"/>
      <c r="BK551" s="38"/>
      <c r="BL551" s="38"/>
      <c r="BM551" s="38"/>
      <c r="BN551" s="38"/>
      <c r="BO551" s="38"/>
      <c r="BP551" s="38"/>
      <c r="BQ551" s="38"/>
      <c r="BR551" s="38"/>
      <c r="BS551" s="38"/>
      <c r="BT551" s="38"/>
      <c r="BU551" s="38"/>
      <c r="BV551" s="38"/>
      <c r="BW551" s="38"/>
      <c r="BX551" s="38"/>
      <c r="BY551" s="38"/>
      <c r="BZ551" s="38"/>
      <c r="CA551" s="38"/>
      <c r="CB551" s="38"/>
      <c r="CC551" s="38"/>
      <c r="CD551" s="38"/>
      <c r="CE551" s="38"/>
      <c r="CF551" s="38"/>
      <c r="CG551" s="38"/>
      <c r="CH551" s="38"/>
      <c r="CI551" s="38"/>
      <c r="CJ551" s="38"/>
      <c r="CK551" s="38"/>
      <c r="CL551" s="38"/>
      <c r="CM551" s="38"/>
      <c r="CN551" s="38"/>
      <c r="CO551" s="38"/>
    </row>
    <row r="552" spans="1:93" x14ac:dyDescent="0.35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  <c r="AK552" s="38"/>
      <c r="AL552" s="38"/>
      <c r="AM552" s="38"/>
      <c r="AN552" s="38"/>
      <c r="AO552" s="38"/>
      <c r="AP552" s="38"/>
      <c r="AQ552" s="38"/>
      <c r="AR552" s="38"/>
      <c r="AS552" s="38"/>
      <c r="AT552" s="38"/>
      <c r="AU552" s="38"/>
      <c r="AV552" s="38"/>
      <c r="AW552" s="38"/>
      <c r="AX552" s="38"/>
      <c r="AY552" s="38"/>
      <c r="AZ552" s="38"/>
      <c r="BA552" s="38"/>
      <c r="BB552" s="38"/>
      <c r="BC552" s="38"/>
      <c r="BD552" s="38"/>
      <c r="BE552" s="38"/>
      <c r="BF552" s="38"/>
      <c r="BG552" s="38"/>
      <c r="BH552" s="38"/>
      <c r="BI552" s="38"/>
      <c r="BJ552" s="38"/>
      <c r="BK552" s="38"/>
      <c r="BL552" s="38"/>
      <c r="BM552" s="38"/>
      <c r="BN552" s="38"/>
      <c r="BO552" s="38"/>
      <c r="BP552" s="38"/>
      <c r="BQ552" s="38"/>
      <c r="BR552" s="38"/>
      <c r="BS552" s="38"/>
      <c r="BT552" s="38"/>
      <c r="BU552" s="38"/>
      <c r="BV552" s="38"/>
      <c r="BW552" s="38"/>
      <c r="BX552" s="38"/>
      <c r="BY552" s="38"/>
      <c r="BZ552" s="38"/>
      <c r="CA552" s="38"/>
      <c r="CB552" s="38"/>
      <c r="CC552" s="38"/>
      <c r="CD552" s="38"/>
      <c r="CE552" s="38"/>
      <c r="CF552" s="38"/>
      <c r="CG552" s="38"/>
      <c r="CH552" s="38"/>
      <c r="CI552" s="38"/>
      <c r="CJ552" s="38"/>
      <c r="CK552" s="38"/>
      <c r="CL552" s="38"/>
      <c r="CM552" s="38"/>
      <c r="CN552" s="38"/>
      <c r="CO552" s="38"/>
    </row>
    <row r="553" spans="1:93" x14ac:dyDescent="0.35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38"/>
      <c r="AK553" s="38"/>
      <c r="AL553" s="38"/>
      <c r="AM553" s="38"/>
      <c r="AN553" s="38"/>
      <c r="AO553" s="38"/>
      <c r="AP553" s="38"/>
      <c r="AQ553" s="38"/>
      <c r="AR553" s="38"/>
      <c r="AS553" s="38"/>
      <c r="AT553" s="38"/>
      <c r="AU553" s="38"/>
      <c r="AV553" s="38"/>
      <c r="AW553" s="38"/>
      <c r="AX553" s="38"/>
      <c r="AY553" s="38"/>
      <c r="AZ553" s="38"/>
      <c r="BA553" s="38"/>
      <c r="BB553" s="38"/>
      <c r="BC553" s="38"/>
      <c r="BD553" s="38"/>
      <c r="BE553" s="38"/>
      <c r="BF553" s="38"/>
      <c r="BG553" s="38"/>
      <c r="BH553" s="38"/>
      <c r="BI553" s="38"/>
      <c r="BJ553" s="38"/>
      <c r="BK553" s="38"/>
      <c r="BL553" s="38"/>
      <c r="BM553" s="38"/>
      <c r="BN553" s="38"/>
      <c r="BO553" s="38"/>
      <c r="BP553" s="38"/>
      <c r="BQ553" s="38"/>
      <c r="BR553" s="38"/>
      <c r="BS553" s="38"/>
      <c r="BT553" s="38"/>
      <c r="BU553" s="38"/>
      <c r="BV553" s="38"/>
      <c r="BW553" s="38"/>
      <c r="BX553" s="38"/>
      <c r="BY553" s="38"/>
      <c r="BZ553" s="38"/>
      <c r="CA553" s="38"/>
      <c r="CB553" s="38"/>
      <c r="CC553" s="38"/>
      <c r="CD553" s="38"/>
      <c r="CE553" s="38"/>
      <c r="CF553" s="38"/>
      <c r="CG553" s="38"/>
      <c r="CH553" s="38"/>
      <c r="CI553" s="38"/>
      <c r="CJ553" s="38"/>
      <c r="CK553" s="38"/>
      <c r="CL553" s="38"/>
      <c r="CM553" s="38"/>
      <c r="CN553" s="38"/>
      <c r="CO553" s="38"/>
    </row>
    <row r="554" spans="1:93" x14ac:dyDescent="0.35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  <c r="AJ554" s="38"/>
      <c r="AK554" s="38"/>
      <c r="AL554" s="38"/>
      <c r="AM554" s="38"/>
      <c r="AN554" s="38"/>
      <c r="AO554" s="38"/>
      <c r="AP554" s="38"/>
      <c r="AQ554" s="38"/>
      <c r="AR554" s="38"/>
      <c r="AS554" s="38"/>
      <c r="AT554" s="38"/>
      <c r="AU554" s="38"/>
      <c r="AV554" s="38"/>
      <c r="AW554" s="38"/>
      <c r="AX554" s="38"/>
      <c r="AY554" s="38"/>
      <c r="AZ554" s="38"/>
      <c r="BA554" s="38"/>
      <c r="BB554" s="38"/>
      <c r="BC554" s="38"/>
      <c r="BD554" s="38"/>
      <c r="BE554" s="38"/>
      <c r="BF554" s="38"/>
      <c r="BG554" s="38"/>
      <c r="BH554" s="38"/>
      <c r="BI554" s="38"/>
      <c r="BJ554" s="38"/>
      <c r="BK554" s="38"/>
      <c r="BL554" s="38"/>
      <c r="BM554" s="38"/>
      <c r="BN554" s="38"/>
      <c r="BO554" s="38"/>
      <c r="BP554" s="38"/>
      <c r="BQ554" s="38"/>
      <c r="BR554" s="38"/>
      <c r="BS554" s="38"/>
      <c r="BT554" s="38"/>
      <c r="BU554" s="38"/>
      <c r="BV554" s="38"/>
      <c r="BW554" s="38"/>
      <c r="BX554" s="38"/>
      <c r="BY554" s="38"/>
      <c r="BZ554" s="38"/>
      <c r="CA554" s="38"/>
      <c r="CB554" s="38"/>
      <c r="CC554" s="38"/>
      <c r="CD554" s="38"/>
      <c r="CE554" s="38"/>
      <c r="CF554" s="38"/>
      <c r="CG554" s="38"/>
      <c r="CH554" s="38"/>
      <c r="CI554" s="38"/>
      <c r="CJ554" s="38"/>
      <c r="CK554" s="38"/>
      <c r="CL554" s="38"/>
      <c r="CM554" s="38"/>
      <c r="CN554" s="38"/>
      <c r="CO554" s="38"/>
    </row>
    <row r="555" spans="1:93" x14ac:dyDescent="0.35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  <c r="AJ555" s="38"/>
      <c r="AK555" s="38"/>
      <c r="AL555" s="38"/>
      <c r="AM555" s="38"/>
      <c r="AN555" s="38"/>
      <c r="AO555" s="38"/>
      <c r="AP555" s="38"/>
      <c r="AQ555" s="38"/>
      <c r="AR555" s="38"/>
      <c r="AS555" s="38"/>
      <c r="AT555" s="38"/>
      <c r="AU555" s="38"/>
      <c r="AV555" s="38"/>
      <c r="AW555" s="38"/>
      <c r="AX555" s="38"/>
      <c r="AY555" s="38"/>
      <c r="AZ555" s="38"/>
      <c r="BA555" s="38"/>
      <c r="BB555" s="38"/>
      <c r="BC555" s="38"/>
      <c r="BD555" s="38"/>
      <c r="BE555" s="38"/>
      <c r="BF555" s="38"/>
      <c r="BG555" s="38"/>
      <c r="BH555" s="38"/>
      <c r="BI555" s="38"/>
      <c r="BJ555" s="38"/>
      <c r="BK555" s="38"/>
      <c r="BL555" s="38"/>
      <c r="BM555" s="38"/>
      <c r="BN555" s="38"/>
      <c r="BO555" s="38"/>
      <c r="BP555" s="38"/>
      <c r="BQ555" s="38"/>
      <c r="BR555" s="38"/>
      <c r="BS555" s="38"/>
      <c r="BT555" s="38"/>
      <c r="BU555" s="38"/>
      <c r="BV555" s="38"/>
      <c r="BW555" s="38"/>
      <c r="BX555" s="38"/>
      <c r="BY555" s="38"/>
      <c r="BZ555" s="38"/>
      <c r="CA555" s="38"/>
      <c r="CB555" s="38"/>
      <c r="CC555" s="38"/>
      <c r="CD555" s="38"/>
      <c r="CE555" s="38"/>
      <c r="CF555" s="38"/>
      <c r="CG555" s="38"/>
      <c r="CH555" s="38"/>
      <c r="CI555" s="38"/>
      <c r="CJ555" s="38"/>
      <c r="CK555" s="38"/>
      <c r="CL555" s="38"/>
      <c r="CM555" s="38"/>
      <c r="CN555" s="38"/>
      <c r="CO555" s="38"/>
    </row>
    <row r="556" spans="1:93" x14ac:dyDescent="0.35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  <c r="AJ556" s="38"/>
      <c r="AK556" s="38"/>
      <c r="AL556" s="38"/>
      <c r="AM556" s="38"/>
      <c r="AN556" s="38"/>
      <c r="AO556" s="38"/>
      <c r="AP556" s="38"/>
      <c r="AQ556" s="38"/>
      <c r="AR556" s="38"/>
      <c r="AS556" s="38"/>
      <c r="AT556" s="38"/>
      <c r="AU556" s="38"/>
      <c r="AV556" s="38"/>
      <c r="AW556" s="38"/>
      <c r="AX556" s="38"/>
      <c r="AY556" s="38"/>
      <c r="AZ556" s="38"/>
      <c r="BA556" s="38"/>
      <c r="BB556" s="38"/>
      <c r="BC556" s="38"/>
      <c r="BD556" s="38"/>
      <c r="BE556" s="38"/>
      <c r="BF556" s="38"/>
      <c r="BG556" s="38"/>
      <c r="BH556" s="38"/>
      <c r="BI556" s="38"/>
      <c r="BJ556" s="38"/>
      <c r="BK556" s="38"/>
      <c r="BL556" s="38"/>
      <c r="BM556" s="38"/>
      <c r="BN556" s="38"/>
      <c r="BO556" s="38"/>
      <c r="BP556" s="38"/>
      <c r="BQ556" s="38"/>
      <c r="BR556" s="38"/>
      <c r="BS556" s="38"/>
      <c r="BT556" s="38"/>
      <c r="BU556" s="38"/>
      <c r="BV556" s="38"/>
      <c r="BW556" s="38"/>
      <c r="BX556" s="38"/>
      <c r="BY556" s="38"/>
      <c r="BZ556" s="38"/>
      <c r="CA556" s="38"/>
      <c r="CB556" s="38"/>
      <c r="CC556" s="38"/>
      <c r="CD556" s="38"/>
      <c r="CE556" s="38"/>
      <c r="CF556" s="38"/>
      <c r="CG556" s="38"/>
      <c r="CH556" s="38"/>
      <c r="CI556" s="38"/>
      <c r="CJ556" s="38"/>
      <c r="CK556" s="38"/>
      <c r="CL556" s="38"/>
      <c r="CM556" s="38"/>
      <c r="CN556" s="38"/>
      <c r="CO556" s="38"/>
    </row>
    <row r="557" spans="1:93" x14ac:dyDescent="0.35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  <c r="AJ557" s="38"/>
      <c r="AK557" s="38"/>
      <c r="AL557" s="38"/>
      <c r="AM557" s="38"/>
      <c r="AN557" s="38"/>
      <c r="AO557" s="38"/>
      <c r="AP557" s="38"/>
      <c r="AQ557" s="38"/>
      <c r="AR557" s="38"/>
      <c r="AS557" s="38"/>
      <c r="AT557" s="38"/>
      <c r="AU557" s="38"/>
      <c r="AV557" s="38"/>
      <c r="AW557" s="38"/>
      <c r="AX557" s="38"/>
      <c r="AY557" s="38"/>
      <c r="AZ557" s="38"/>
      <c r="BA557" s="38"/>
      <c r="BB557" s="38"/>
      <c r="BC557" s="38"/>
      <c r="BD557" s="38"/>
      <c r="BE557" s="38"/>
      <c r="BF557" s="38"/>
      <c r="BG557" s="38"/>
      <c r="BH557" s="38"/>
      <c r="BI557" s="38"/>
      <c r="BJ557" s="38"/>
      <c r="BK557" s="38"/>
      <c r="BL557" s="38"/>
      <c r="BM557" s="38"/>
      <c r="BN557" s="38"/>
      <c r="BO557" s="38"/>
      <c r="BP557" s="38"/>
      <c r="BQ557" s="38"/>
      <c r="BR557" s="38"/>
      <c r="BS557" s="38"/>
      <c r="BT557" s="38"/>
      <c r="BU557" s="38"/>
      <c r="BV557" s="38"/>
      <c r="BW557" s="38"/>
      <c r="BX557" s="38"/>
      <c r="BY557" s="38"/>
      <c r="BZ557" s="38"/>
      <c r="CA557" s="38"/>
      <c r="CB557" s="38"/>
      <c r="CC557" s="38"/>
      <c r="CD557" s="38"/>
      <c r="CE557" s="38"/>
      <c r="CF557" s="38"/>
      <c r="CG557" s="38"/>
      <c r="CH557" s="38"/>
      <c r="CI557" s="38"/>
      <c r="CJ557" s="38"/>
      <c r="CK557" s="38"/>
      <c r="CL557" s="38"/>
      <c r="CM557" s="38"/>
      <c r="CN557" s="38"/>
      <c r="CO557" s="38"/>
    </row>
    <row r="558" spans="1:93" x14ac:dyDescent="0.35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/>
      <c r="AK558" s="38"/>
      <c r="AL558" s="38"/>
      <c r="AM558" s="38"/>
      <c r="AN558" s="38"/>
      <c r="AO558" s="38"/>
      <c r="AP558" s="38"/>
      <c r="AQ558" s="38"/>
      <c r="AR558" s="38"/>
      <c r="AS558" s="38"/>
      <c r="AT558" s="38"/>
      <c r="AU558" s="38"/>
      <c r="AV558" s="38"/>
      <c r="AW558" s="38"/>
      <c r="AX558" s="38"/>
      <c r="AY558" s="38"/>
      <c r="AZ558" s="38"/>
      <c r="BA558" s="38"/>
      <c r="BB558" s="38"/>
      <c r="BC558" s="38"/>
      <c r="BD558" s="38"/>
      <c r="BE558" s="38"/>
      <c r="BF558" s="38"/>
      <c r="BG558" s="38"/>
      <c r="BH558" s="38"/>
      <c r="BI558" s="38"/>
      <c r="BJ558" s="38"/>
      <c r="BK558" s="38"/>
      <c r="BL558" s="38"/>
      <c r="BM558" s="38"/>
      <c r="BN558" s="38"/>
      <c r="BO558" s="38"/>
      <c r="BP558" s="38"/>
      <c r="BQ558" s="38"/>
      <c r="BR558" s="38"/>
      <c r="BS558" s="38"/>
      <c r="BT558" s="38"/>
      <c r="BU558" s="38"/>
      <c r="BV558" s="38"/>
      <c r="BW558" s="38"/>
      <c r="BX558" s="38"/>
      <c r="BY558" s="38"/>
      <c r="BZ558" s="38"/>
      <c r="CA558" s="38"/>
      <c r="CB558" s="38"/>
      <c r="CC558" s="38"/>
      <c r="CD558" s="38"/>
      <c r="CE558" s="38"/>
      <c r="CF558" s="38"/>
      <c r="CG558" s="38"/>
      <c r="CH558" s="38"/>
      <c r="CI558" s="38"/>
      <c r="CJ558" s="38"/>
      <c r="CK558" s="38"/>
      <c r="CL558" s="38"/>
      <c r="CM558" s="38"/>
      <c r="CN558" s="38"/>
      <c r="CO558" s="38"/>
    </row>
    <row r="559" spans="1:93" x14ac:dyDescent="0.35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38"/>
      <c r="AK559" s="38"/>
      <c r="AL559" s="38"/>
      <c r="AM559" s="38"/>
      <c r="AN559" s="38"/>
      <c r="AO559" s="38"/>
      <c r="AP559" s="38"/>
      <c r="AQ559" s="38"/>
      <c r="AR559" s="38"/>
      <c r="AS559" s="38"/>
      <c r="AT559" s="38"/>
      <c r="AU559" s="38"/>
      <c r="AV559" s="38"/>
      <c r="AW559" s="38"/>
      <c r="AX559" s="38"/>
      <c r="AY559" s="38"/>
      <c r="AZ559" s="38"/>
      <c r="BA559" s="38"/>
      <c r="BB559" s="38"/>
      <c r="BC559" s="38"/>
      <c r="BD559" s="38"/>
      <c r="BE559" s="38"/>
      <c r="BF559" s="38"/>
      <c r="BG559" s="38"/>
      <c r="BH559" s="38"/>
      <c r="BI559" s="38"/>
      <c r="BJ559" s="38"/>
      <c r="BK559" s="38"/>
      <c r="BL559" s="38"/>
      <c r="BM559" s="38"/>
      <c r="BN559" s="38"/>
      <c r="BO559" s="38"/>
      <c r="BP559" s="38"/>
      <c r="BQ559" s="38"/>
      <c r="BR559" s="38"/>
      <c r="BS559" s="38"/>
      <c r="BT559" s="38"/>
      <c r="BU559" s="38"/>
      <c r="BV559" s="38"/>
      <c r="BW559" s="38"/>
      <c r="BX559" s="38"/>
      <c r="BY559" s="38"/>
      <c r="BZ559" s="38"/>
      <c r="CA559" s="38"/>
      <c r="CB559" s="38"/>
      <c r="CC559" s="38"/>
      <c r="CD559" s="38"/>
      <c r="CE559" s="38"/>
      <c r="CF559" s="38"/>
      <c r="CG559" s="38"/>
      <c r="CH559" s="38"/>
      <c r="CI559" s="38"/>
      <c r="CJ559" s="38"/>
      <c r="CK559" s="38"/>
      <c r="CL559" s="38"/>
      <c r="CM559" s="38"/>
      <c r="CN559" s="38"/>
      <c r="CO559" s="38"/>
    </row>
    <row r="560" spans="1:93" x14ac:dyDescent="0.35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  <c r="AJ560" s="38"/>
      <c r="AK560" s="38"/>
      <c r="AL560" s="38"/>
      <c r="AM560" s="38"/>
      <c r="AN560" s="38"/>
      <c r="AO560" s="38"/>
      <c r="AP560" s="38"/>
      <c r="AQ560" s="38"/>
      <c r="AR560" s="38"/>
      <c r="AS560" s="38"/>
      <c r="AT560" s="38"/>
      <c r="AU560" s="38"/>
      <c r="AV560" s="38"/>
      <c r="AW560" s="38"/>
      <c r="AX560" s="38"/>
      <c r="AY560" s="38"/>
      <c r="AZ560" s="38"/>
      <c r="BA560" s="38"/>
      <c r="BB560" s="38"/>
      <c r="BC560" s="38"/>
      <c r="BD560" s="38"/>
      <c r="BE560" s="38"/>
      <c r="BF560" s="38"/>
      <c r="BG560" s="38"/>
      <c r="BH560" s="38"/>
      <c r="BI560" s="38"/>
      <c r="BJ560" s="38"/>
      <c r="BK560" s="38"/>
      <c r="BL560" s="38"/>
      <c r="BM560" s="38"/>
      <c r="BN560" s="38"/>
      <c r="BO560" s="38"/>
      <c r="BP560" s="38"/>
      <c r="BQ560" s="38"/>
      <c r="BR560" s="38"/>
      <c r="BS560" s="38"/>
      <c r="BT560" s="38"/>
      <c r="BU560" s="38"/>
      <c r="BV560" s="38"/>
      <c r="BW560" s="38"/>
      <c r="BX560" s="38"/>
      <c r="BY560" s="38"/>
      <c r="BZ560" s="38"/>
      <c r="CA560" s="38"/>
      <c r="CB560" s="38"/>
      <c r="CC560" s="38"/>
      <c r="CD560" s="38"/>
      <c r="CE560" s="38"/>
      <c r="CF560" s="38"/>
      <c r="CG560" s="38"/>
      <c r="CH560" s="38"/>
      <c r="CI560" s="38"/>
      <c r="CJ560" s="38"/>
      <c r="CK560" s="38"/>
      <c r="CL560" s="38"/>
      <c r="CM560" s="38"/>
      <c r="CN560" s="38"/>
      <c r="CO560" s="38"/>
    </row>
    <row r="561" spans="1:93" x14ac:dyDescent="0.35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  <c r="AJ561" s="38"/>
      <c r="AK561" s="38"/>
      <c r="AL561" s="38"/>
      <c r="AM561" s="38"/>
      <c r="AN561" s="38"/>
      <c r="AO561" s="38"/>
      <c r="AP561" s="38"/>
      <c r="AQ561" s="38"/>
      <c r="AR561" s="38"/>
      <c r="AS561" s="38"/>
      <c r="AT561" s="38"/>
      <c r="AU561" s="38"/>
      <c r="AV561" s="38"/>
      <c r="AW561" s="38"/>
      <c r="AX561" s="38"/>
      <c r="AY561" s="38"/>
      <c r="AZ561" s="38"/>
      <c r="BA561" s="38"/>
      <c r="BB561" s="38"/>
      <c r="BC561" s="38"/>
      <c r="BD561" s="38"/>
      <c r="BE561" s="38"/>
      <c r="BF561" s="38"/>
      <c r="BG561" s="38"/>
      <c r="BH561" s="38"/>
      <c r="BI561" s="38"/>
      <c r="BJ561" s="38"/>
      <c r="BK561" s="38"/>
      <c r="BL561" s="38"/>
      <c r="BM561" s="38"/>
      <c r="BN561" s="38"/>
      <c r="BO561" s="38"/>
      <c r="BP561" s="38"/>
      <c r="BQ561" s="38"/>
      <c r="BR561" s="38"/>
      <c r="BS561" s="38"/>
      <c r="BT561" s="38"/>
      <c r="BU561" s="38"/>
      <c r="BV561" s="38"/>
      <c r="BW561" s="38"/>
      <c r="BX561" s="38"/>
      <c r="BY561" s="38"/>
      <c r="BZ561" s="38"/>
      <c r="CA561" s="38"/>
      <c r="CB561" s="38"/>
      <c r="CC561" s="38"/>
      <c r="CD561" s="38"/>
      <c r="CE561" s="38"/>
      <c r="CF561" s="38"/>
      <c r="CG561" s="38"/>
      <c r="CH561" s="38"/>
      <c r="CI561" s="38"/>
      <c r="CJ561" s="38"/>
      <c r="CK561" s="38"/>
      <c r="CL561" s="38"/>
      <c r="CM561" s="38"/>
      <c r="CN561" s="38"/>
      <c r="CO561" s="38"/>
    </row>
    <row r="562" spans="1:93" x14ac:dyDescent="0.35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  <c r="AJ562" s="38"/>
      <c r="AK562" s="38"/>
      <c r="AL562" s="38"/>
      <c r="AM562" s="38"/>
      <c r="AN562" s="38"/>
      <c r="AO562" s="38"/>
      <c r="AP562" s="38"/>
      <c r="AQ562" s="38"/>
      <c r="AR562" s="38"/>
      <c r="AS562" s="38"/>
      <c r="AT562" s="38"/>
      <c r="AU562" s="38"/>
      <c r="AV562" s="38"/>
      <c r="AW562" s="38"/>
      <c r="AX562" s="38"/>
      <c r="AY562" s="38"/>
      <c r="AZ562" s="38"/>
      <c r="BA562" s="38"/>
      <c r="BB562" s="38"/>
      <c r="BC562" s="38"/>
      <c r="BD562" s="38"/>
      <c r="BE562" s="38"/>
      <c r="BF562" s="38"/>
      <c r="BG562" s="38"/>
      <c r="BH562" s="38"/>
      <c r="BI562" s="38"/>
      <c r="BJ562" s="38"/>
      <c r="BK562" s="38"/>
      <c r="BL562" s="38"/>
      <c r="BM562" s="38"/>
      <c r="BN562" s="38"/>
      <c r="BO562" s="38"/>
      <c r="BP562" s="38"/>
      <c r="BQ562" s="38"/>
      <c r="BR562" s="38"/>
      <c r="BS562" s="38"/>
      <c r="BT562" s="38"/>
      <c r="BU562" s="38"/>
      <c r="BV562" s="38"/>
      <c r="BW562" s="38"/>
      <c r="BX562" s="38"/>
      <c r="BY562" s="38"/>
      <c r="BZ562" s="38"/>
      <c r="CA562" s="38"/>
      <c r="CB562" s="38"/>
      <c r="CC562" s="38"/>
      <c r="CD562" s="38"/>
      <c r="CE562" s="38"/>
      <c r="CF562" s="38"/>
      <c r="CG562" s="38"/>
      <c r="CH562" s="38"/>
      <c r="CI562" s="38"/>
      <c r="CJ562" s="38"/>
      <c r="CK562" s="38"/>
      <c r="CL562" s="38"/>
      <c r="CM562" s="38"/>
      <c r="CN562" s="38"/>
      <c r="CO562" s="38"/>
    </row>
    <row r="563" spans="1:93" x14ac:dyDescent="0.35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  <c r="AJ563" s="38"/>
      <c r="AK563" s="38"/>
      <c r="AL563" s="38"/>
      <c r="AM563" s="38"/>
      <c r="AN563" s="38"/>
      <c r="AO563" s="38"/>
      <c r="AP563" s="38"/>
      <c r="AQ563" s="38"/>
      <c r="AR563" s="38"/>
      <c r="AS563" s="38"/>
      <c r="AT563" s="38"/>
      <c r="AU563" s="38"/>
      <c r="AV563" s="38"/>
      <c r="AW563" s="38"/>
      <c r="AX563" s="38"/>
      <c r="AY563" s="38"/>
      <c r="AZ563" s="38"/>
      <c r="BA563" s="38"/>
      <c r="BB563" s="38"/>
      <c r="BC563" s="38"/>
      <c r="BD563" s="38"/>
      <c r="BE563" s="38"/>
      <c r="BF563" s="38"/>
      <c r="BG563" s="38"/>
      <c r="BH563" s="38"/>
      <c r="BI563" s="38"/>
      <c r="BJ563" s="38"/>
      <c r="BK563" s="38"/>
      <c r="BL563" s="38"/>
      <c r="BM563" s="38"/>
      <c r="BN563" s="38"/>
      <c r="BO563" s="38"/>
      <c r="BP563" s="38"/>
      <c r="BQ563" s="38"/>
      <c r="BR563" s="38"/>
      <c r="BS563" s="38"/>
      <c r="BT563" s="38"/>
      <c r="BU563" s="38"/>
      <c r="BV563" s="38"/>
      <c r="BW563" s="38"/>
      <c r="BX563" s="38"/>
      <c r="BY563" s="38"/>
      <c r="BZ563" s="38"/>
      <c r="CA563" s="38"/>
      <c r="CB563" s="38"/>
      <c r="CC563" s="38"/>
      <c r="CD563" s="38"/>
      <c r="CE563" s="38"/>
      <c r="CF563" s="38"/>
      <c r="CG563" s="38"/>
      <c r="CH563" s="38"/>
      <c r="CI563" s="38"/>
      <c r="CJ563" s="38"/>
      <c r="CK563" s="38"/>
      <c r="CL563" s="38"/>
      <c r="CM563" s="38"/>
      <c r="CN563" s="38"/>
      <c r="CO563" s="38"/>
    </row>
    <row r="564" spans="1:93" x14ac:dyDescent="0.35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38"/>
      <c r="AK564" s="38"/>
      <c r="AL564" s="38"/>
      <c r="AM564" s="38"/>
      <c r="AN564" s="38"/>
      <c r="AO564" s="38"/>
      <c r="AP564" s="38"/>
      <c r="AQ564" s="38"/>
      <c r="AR564" s="38"/>
      <c r="AS564" s="38"/>
      <c r="AT564" s="38"/>
      <c r="AU564" s="38"/>
      <c r="AV564" s="38"/>
      <c r="AW564" s="38"/>
      <c r="AX564" s="38"/>
      <c r="AY564" s="38"/>
      <c r="AZ564" s="38"/>
      <c r="BA564" s="38"/>
      <c r="BB564" s="38"/>
      <c r="BC564" s="38"/>
      <c r="BD564" s="38"/>
      <c r="BE564" s="38"/>
      <c r="BF564" s="38"/>
      <c r="BG564" s="38"/>
      <c r="BH564" s="38"/>
      <c r="BI564" s="38"/>
      <c r="BJ564" s="38"/>
      <c r="BK564" s="38"/>
      <c r="BL564" s="38"/>
      <c r="BM564" s="38"/>
      <c r="BN564" s="38"/>
      <c r="BO564" s="38"/>
      <c r="BP564" s="38"/>
      <c r="BQ564" s="38"/>
      <c r="BR564" s="38"/>
      <c r="BS564" s="38"/>
      <c r="BT564" s="38"/>
      <c r="BU564" s="38"/>
      <c r="BV564" s="38"/>
      <c r="BW564" s="38"/>
      <c r="BX564" s="38"/>
      <c r="BY564" s="38"/>
      <c r="BZ564" s="38"/>
      <c r="CA564" s="38"/>
      <c r="CB564" s="38"/>
      <c r="CC564" s="38"/>
      <c r="CD564" s="38"/>
      <c r="CE564" s="38"/>
      <c r="CF564" s="38"/>
      <c r="CG564" s="38"/>
      <c r="CH564" s="38"/>
      <c r="CI564" s="38"/>
      <c r="CJ564" s="38"/>
      <c r="CK564" s="38"/>
      <c r="CL564" s="38"/>
      <c r="CM564" s="38"/>
      <c r="CN564" s="38"/>
      <c r="CO564" s="38"/>
    </row>
    <row r="565" spans="1:93" x14ac:dyDescent="0.3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  <c r="AJ565" s="38"/>
      <c r="AK565" s="38"/>
      <c r="AL565" s="38"/>
      <c r="AM565" s="38"/>
      <c r="AN565" s="38"/>
      <c r="AO565" s="38"/>
      <c r="AP565" s="38"/>
      <c r="AQ565" s="38"/>
      <c r="AR565" s="38"/>
      <c r="AS565" s="38"/>
      <c r="AT565" s="38"/>
      <c r="AU565" s="38"/>
      <c r="AV565" s="38"/>
      <c r="AW565" s="38"/>
      <c r="AX565" s="38"/>
      <c r="AY565" s="38"/>
      <c r="AZ565" s="38"/>
      <c r="BA565" s="38"/>
      <c r="BB565" s="38"/>
      <c r="BC565" s="38"/>
      <c r="BD565" s="38"/>
      <c r="BE565" s="38"/>
      <c r="BF565" s="38"/>
      <c r="BG565" s="38"/>
      <c r="BH565" s="38"/>
      <c r="BI565" s="38"/>
      <c r="BJ565" s="38"/>
      <c r="BK565" s="38"/>
      <c r="BL565" s="38"/>
      <c r="BM565" s="38"/>
      <c r="BN565" s="38"/>
      <c r="BO565" s="38"/>
      <c r="BP565" s="38"/>
      <c r="BQ565" s="38"/>
      <c r="BR565" s="38"/>
      <c r="BS565" s="38"/>
      <c r="BT565" s="38"/>
      <c r="BU565" s="38"/>
      <c r="BV565" s="38"/>
      <c r="BW565" s="38"/>
      <c r="BX565" s="38"/>
      <c r="BY565" s="38"/>
      <c r="BZ565" s="38"/>
      <c r="CA565" s="38"/>
      <c r="CB565" s="38"/>
      <c r="CC565" s="38"/>
      <c r="CD565" s="38"/>
      <c r="CE565" s="38"/>
      <c r="CF565" s="38"/>
      <c r="CG565" s="38"/>
      <c r="CH565" s="38"/>
      <c r="CI565" s="38"/>
      <c r="CJ565" s="38"/>
      <c r="CK565" s="38"/>
      <c r="CL565" s="38"/>
      <c r="CM565" s="38"/>
      <c r="CN565" s="38"/>
      <c r="CO565" s="38"/>
    </row>
    <row r="566" spans="1:93" x14ac:dyDescent="0.35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  <c r="AJ566" s="38"/>
      <c r="AK566" s="38"/>
      <c r="AL566" s="38"/>
      <c r="AM566" s="38"/>
      <c r="AN566" s="38"/>
      <c r="AO566" s="38"/>
      <c r="AP566" s="38"/>
      <c r="AQ566" s="38"/>
      <c r="AR566" s="38"/>
      <c r="AS566" s="38"/>
      <c r="AT566" s="38"/>
      <c r="AU566" s="38"/>
      <c r="AV566" s="38"/>
      <c r="AW566" s="38"/>
      <c r="AX566" s="38"/>
      <c r="AY566" s="38"/>
      <c r="AZ566" s="38"/>
      <c r="BA566" s="38"/>
      <c r="BB566" s="38"/>
      <c r="BC566" s="38"/>
      <c r="BD566" s="38"/>
      <c r="BE566" s="38"/>
      <c r="BF566" s="38"/>
      <c r="BG566" s="38"/>
      <c r="BH566" s="38"/>
      <c r="BI566" s="38"/>
      <c r="BJ566" s="38"/>
      <c r="BK566" s="38"/>
      <c r="BL566" s="38"/>
      <c r="BM566" s="38"/>
      <c r="BN566" s="38"/>
      <c r="BO566" s="38"/>
      <c r="BP566" s="38"/>
      <c r="BQ566" s="38"/>
      <c r="BR566" s="38"/>
      <c r="BS566" s="38"/>
      <c r="BT566" s="38"/>
      <c r="BU566" s="38"/>
      <c r="BV566" s="38"/>
      <c r="BW566" s="38"/>
      <c r="BX566" s="38"/>
      <c r="BY566" s="38"/>
      <c r="BZ566" s="38"/>
      <c r="CA566" s="38"/>
      <c r="CB566" s="38"/>
      <c r="CC566" s="38"/>
      <c r="CD566" s="38"/>
      <c r="CE566" s="38"/>
      <c r="CF566" s="38"/>
      <c r="CG566" s="38"/>
      <c r="CH566" s="38"/>
      <c r="CI566" s="38"/>
      <c r="CJ566" s="38"/>
      <c r="CK566" s="38"/>
      <c r="CL566" s="38"/>
      <c r="CM566" s="38"/>
      <c r="CN566" s="38"/>
      <c r="CO566" s="38"/>
    </row>
    <row r="567" spans="1:93" x14ac:dyDescent="0.35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  <c r="AJ567" s="38"/>
      <c r="AK567" s="38"/>
      <c r="AL567" s="38"/>
      <c r="AM567" s="38"/>
      <c r="AN567" s="38"/>
      <c r="AO567" s="38"/>
      <c r="AP567" s="38"/>
      <c r="AQ567" s="38"/>
      <c r="AR567" s="38"/>
      <c r="AS567" s="38"/>
      <c r="AT567" s="38"/>
      <c r="AU567" s="38"/>
      <c r="AV567" s="38"/>
      <c r="AW567" s="38"/>
      <c r="AX567" s="38"/>
      <c r="AY567" s="38"/>
      <c r="AZ567" s="38"/>
      <c r="BA567" s="38"/>
      <c r="BB567" s="38"/>
      <c r="BC567" s="38"/>
      <c r="BD567" s="38"/>
      <c r="BE567" s="38"/>
      <c r="BF567" s="38"/>
      <c r="BG567" s="38"/>
      <c r="BH567" s="38"/>
      <c r="BI567" s="38"/>
      <c r="BJ567" s="38"/>
      <c r="BK567" s="38"/>
      <c r="BL567" s="38"/>
      <c r="BM567" s="38"/>
      <c r="BN567" s="38"/>
      <c r="BO567" s="38"/>
      <c r="BP567" s="38"/>
      <c r="BQ567" s="38"/>
      <c r="BR567" s="38"/>
      <c r="BS567" s="38"/>
      <c r="BT567" s="38"/>
      <c r="BU567" s="38"/>
      <c r="BV567" s="38"/>
      <c r="BW567" s="38"/>
      <c r="BX567" s="38"/>
      <c r="BY567" s="38"/>
      <c r="BZ567" s="38"/>
      <c r="CA567" s="38"/>
      <c r="CB567" s="38"/>
      <c r="CC567" s="38"/>
      <c r="CD567" s="38"/>
      <c r="CE567" s="38"/>
      <c r="CF567" s="38"/>
      <c r="CG567" s="38"/>
      <c r="CH567" s="38"/>
      <c r="CI567" s="38"/>
      <c r="CJ567" s="38"/>
      <c r="CK567" s="38"/>
      <c r="CL567" s="38"/>
      <c r="CM567" s="38"/>
      <c r="CN567" s="38"/>
      <c r="CO567" s="38"/>
    </row>
    <row r="568" spans="1:93" x14ac:dyDescent="0.35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  <c r="AJ568" s="38"/>
      <c r="AK568" s="38"/>
      <c r="AL568" s="38"/>
      <c r="AM568" s="38"/>
      <c r="AN568" s="38"/>
      <c r="AO568" s="38"/>
      <c r="AP568" s="38"/>
      <c r="AQ568" s="38"/>
      <c r="AR568" s="38"/>
      <c r="AS568" s="38"/>
      <c r="AT568" s="38"/>
      <c r="AU568" s="38"/>
      <c r="AV568" s="38"/>
      <c r="AW568" s="38"/>
      <c r="AX568" s="38"/>
      <c r="AY568" s="38"/>
      <c r="AZ568" s="38"/>
      <c r="BA568" s="38"/>
      <c r="BB568" s="38"/>
      <c r="BC568" s="38"/>
      <c r="BD568" s="38"/>
      <c r="BE568" s="38"/>
      <c r="BF568" s="38"/>
      <c r="BG568" s="38"/>
      <c r="BH568" s="38"/>
      <c r="BI568" s="38"/>
      <c r="BJ568" s="38"/>
      <c r="BK568" s="38"/>
      <c r="BL568" s="38"/>
      <c r="BM568" s="38"/>
      <c r="BN568" s="38"/>
      <c r="BO568" s="38"/>
      <c r="BP568" s="38"/>
      <c r="BQ568" s="38"/>
      <c r="BR568" s="38"/>
      <c r="BS568" s="38"/>
      <c r="BT568" s="38"/>
      <c r="BU568" s="38"/>
      <c r="BV568" s="38"/>
      <c r="BW568" s="38"/>
      <c r="BX568" s="38"/>
      <c r="BY568" s="38"/>
      <c r="BZ568" s="38"/>
      <c r="CA568" s="38"/>
      <c r="CB568" s="38"/>
      <c r="CC568" s="38"/>
      <c r="CD568" s="38"/>
      <c r="CE568" s="38"/>
      <c r="CF568" s="38"/>
      <c r="CG568" s="38"/>
      <c r="CH568" s="38"/>
      <c r="CI568" s="38"/>
      <c r="CJ568" s="38"/>
      <c r="CK568" s="38"/>
      <c r="CL568" s="38"/>
      <c r="CM568" s="38"/>
      <c r="CN568" s="38"/>
      <c r="CO568" s="38"/>
    </row>
    <row r="569" spans="1:93" x14ac:dyDescent="0.35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  <c r="AJ569" s="38"/>
      <c r="AK569" s="38"/>
      <c r="AL569" s="38"/>
      <c r="AM569" s="38"/>
      <c r="AN569" s="38"/>
      <c r="AO569" s="38"/>
      <c r="AP569" s="38"/>
      <c r="AQ569" s="38"/>
      <c r="AR569" s="38"/>
      <c r="AS569" s="38"/>
      <c r="AT569" s="38"/>
      <c r="AU569" s="38"/>
      <c r="AV569" s="38"/>
      <c r="AW569" s="38"/>
      <c r="AX569" s="38"/>
      <c r="AY569" s="38"/>
      <c r="AZ569" s="38"/>
      <c r="BA569" s="38"/>
      <c r="BB569" s="38"/>
      <c r="BC569" s="38"/>
      <c r="BD569" s="38"/>
      <c r="BE569" s="38"/>
      <c r="BF569" s="38"/>
      <c r="BG569" s="38"/>
      <c r="BH569" s="38"/>
      <c r="BI569" s="38"/>
      <c r="BJ569" s="38"/>
      <c r="BK569" s="38"/>
      <c r="BL569" s="38"/>
      <c r="BM569" s="38"/>
      <c r="BN569" s="38"/>
      <c r="BO569" s="38"/>
      <c r="BP569" s="38"/>
      <c r="BQ569" s="38"/>
      <c r="BR569" s="38"/>
      <c r="BS569" s="38"/>
      <c r="BT569" s="38"/>
      <c r="BU569" s="38"/>
      <c r="BV569" s="38"/>
      <c r="BW569" s="38"/>
      <c r="BX569" s="38"/>
      <c r="BY569" s="38"/>
      <c r="BZ569" s="38"/>
      <c r="CA569" s="38"/>
      <c r="CB569" s="38"/>
      <c r="CC569" s="38"/>
      <c r="CD569" s="38"/>
      <c r="CE569" s="38"/>
      <c r="CF569" s="38"/>
      <c r="CG569" s="38"/>
      <c r="CH569" s="38"/>
      <c r="CI569" s="38"/>
      <c r="CJ569" s="38"/>
      <c r="CK569" s="38"/>
      <c r="CL569" s="38"/>
      <c r="CM569" s="38"/>
      <c r="CN569" s="38"/>
      <c r="CO569" s="38"/>
    </row>
    <row r="570" spans="1:93" x14ac:dyDescent="0.35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  <c r="AJ570" s="38"/>
      <c r="AK570" s="38"/>
      <c r="AL570" s="38"/>
      <c r="AM570" s="38"/>
      <c r="AN570" s="38"/>
      <c r="AO570" s="38"/>
      <c r="AP570" s="38"/>
      <c r="AQ570" s="38"/>
      <c r="AR570" s="38"/>
      <c r="AS570" s="38"/>
      <c r="AT570" s="38"/>
      <c r="AU570" s="38"/>
      <c r="AV570" s="38"/>
      <c r="AW570" s="38"/>
      <c r="AX570" s="38"/>
      <c r="AY570" s="38"/>
      <c r="AZ570" s="38"/>
      <c r="BA570" s="38"/>
      <c r="BB570" s="38"/>
      <c r="BC570" s="38"/>
      <c r="BD570" s="38"/>
      <c r="BE570" s="38"/>
      <c r="BF570" s="38"/>
      <c r="BG570" s="38"/>
      <c r="BH570" s="38"/>
      <c r="BI570" s="38"/>
      <c r="BJ570" s="38"/>
      <c r="BK570" s="38"/>
      <c r="BL570" s="38"/>
      <c r="BM570" s="38"/>
      <c r="BN570" s="38"/>
      <c r="BO570" s="38"/>
      <c r="BP570" s="38"/>
      <c r="BQ570" s="38"/>
      <c r="BR570" s="38"/>
      <c r="BS570" s="38"/>
      <c r="BT570" s="38"/>
      <c r="BU570" s="38"/>
      <c r="BV570" s="38"/>
      <c r="BW570" s="38"/>
      <c r="BX570" s="38"/>
      <c r="BY570" s="38"/>
      <c r="BZ570" s="38"/>
      <c r="CA570" s="38"/>
      <c r="CB570" s="38"/>
      <c r="CC570" s="38"/>
      <c r="CD570" s="38"/>
      <c r="CE570" s="38"/>
      <c r="CF570" s="38"/>
      <c r="CG570" s="38"/>
      <c r="CH570" s="38"/>
      <c r="CI570" s="38"/>
      <c r="CJ570" s="38"/>
      <c r="CK570" s="38"/>
      <c r="CL570" s="38"/>
      <c r="CM570" s="38"/>
      <c r="CN570" s="38"/>
      <c r="CO570" s="38"/>
    </row>
    <row r="571" spans="1:93" x14ac:dyDescent="0.35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  <c r="AJ571" s="38"/>
      <c r="AK571" s="38"/>
      <c r="AL571" s="38"/>
      <c r="AM571" s="38"/>
      <c r="AN571" s="38"/>
      <c r="AO571" s="38"/>
      <c r="AP571" s="38"/>
      <c r="AQ571" s="38"/>
      <c r="AR571" s="38"/>
      <c r="AS571" s="38"/>
      <c r="AT571" s="38"/>
      <c r="AU571" s="38"/>
      <c r="AV571" s="38"/>
      <c r="AW571" s="38"/>
      <c r="AX571" s="38"/>
      <c r="AY571" s="38"/>
      <c r="AZ571" s="38"/>
      <c r="BA571" s="38"/>
      <c r="BB571" s="38"/>
      <c r="BC571" s="38"/>
      <c r="BD571" s="38"/>
      <c r="BE571" s="38"/>
      <c r="BF571" s="38"/>
      <c r="BG571" s="38"/>
      <c r="BH571" s="38"/>
      <c r="BI571" s="38"/>
      <c r="BJ571" s="38"/>
      <c r="BK571" s="38"/>
      <c r="BL571" s="38"/>
      <c r="BM571" s="38"/>
      <c r="BN571" s="38"/>
      <c r="BO571" s="38"/>
      <c r="BP571" s="38"/>
      <c r="BQ571" s="38"/>
      <c r="BR571" s="38"/>
      <c r="BS571" s="38"/>
      <c r="BT571" s="38"/>
      <c r="BU571" s="38"/>
      <c r="BV571" s="38"/>
      <c r="BW571" s="38"/>
      <c r="BX571" s="38"/>
      <c r="BY571" s="38"/>
      <c r="BZ571" s="38"/>
      <c r="CA571" s="38"/>
      <c r="CB571" s="38"/>
      <c r="CC571" s="38"/>
      <c r="CD571" s="38"/>
      <c r="CE571" s="38"/>
      <c r="CF571" s="38"/>
      <c r="CG571" s="38"/>
      <c r="CH571" s="38"/>
      <c r="CI571" s="38"/>
      <c r="CJ571" s="38"/>
      <c r="CK571" s="38"/>
      <c r="CL571" s="38"/>
      <c r="CM571" s="38"/>
      <c r="CN571" s="38"/>
      <c r="CO571" s="38"/>
    </row>
    <row r="572" spans="1:93" x14ac:dyDescent="0.35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  <c r="AJ572" s="38"/>
      <c r="AK572" s="38"/>
      <c r="AL572" s="38"/>
      <c r="AM572" s="38"/>
      <c r="AN572" s="38"/>
      <c r="AO572" s="38"/>
      <c r="AP572" s="38"/>
      <c r="AQ572" s="38"/>
      <c r="AR572" s="38"/>
      <c r="AS572" s="38"/>
      <c r="AT572" s="38"/>
      <c r="AU572" s="38"/>
      <c r="AV572" s="38"/>
      <c r="AW572" s="38"/>
      <c r="AX572" s="38"/>
      <c r="AY572" s="38"/>
      <c r="AZ572" s="38"/>
      <c r="BA572" s="38"/>
      <c r="BB572" s="38"/>
      <c r="BC572" s="38"/>
      <c r="BD572" s="38"/>
      <c r="BE572" s="38"/>
      <c r="BF572" s="38"/>
      <c r="BG572" s="38"/>
      <c r="BH572" s="38"/>
      <c r="BI572" s="38"/>
      <c r="BJ572" s="38"/>
      <c r="BK572" s="38"/>
      <c r="BL572" s="38"/>
      <c r="BM572" s="38"/>
      <c r="BN572" s="38"/>
      <c r="BO572" s="38"/>
      <c r="BP572" s="38"/>
      <c r="BQ572" s="38"/>
      <c r="BR572" s="38"/>
      <c r="BS572" s="38"/>
      <c r="BT572" s="38"/>
      <c r="BU572" s="38"/>
      <c r="BV572" s="38"/>
      <c r="BW572" s="38"/>
      <c r="BX572" s="38"/>
      <c r="BY572" s="38"/>
      <c r="BZ572" s="38"/>
      <c r="CA572" s="38"/>
      <c r="CB572" s="38"/>
      <c r="CC572" s="38"/>
      <c r="CD572" s="38"/>
      <c r="CE572" s="38"/>
      <c r="CF572" s="38"/>
      <c r="CG572" s="38"/>
      <c r="CH572" s="38"/>
      <c r="CI572" s="38"/>
      <c r="CJ572" s="38"/>
      <c r="CK572" s="38"/>
      <c r="CL572" s="38"/>
      <c r="CM572" s="38"/>
      <c r="CN572" s="38"/>
      <c r="CO572" s="38"/>
    </row>
    <row r="573" spans="1:93" x14ac:dyDescent="0.35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  <c r="AJ573" s="38"/>
      <c r="AK573" s="38"/>
      <c r="AL573" s="38"/>
      <c r="AM573" s="38"/>
      <c r="AN573" s="38"/>
      <c r="AO573" s="38"/>
      <c r="AP573" s="38"/>
      <c r="AQ573" s="38"/>
      <c r="AR573" s="38"/>
      <c r="AS573" s="38"/>
      <c r="AT573" s="38"/>
      <c r="AU573" s="38"/>
      <c r="AV573" s="38"/>
      <c r="AW573" s="38"/>
      <c r="AX573" s="38"/>
      <c r="AY573" s="38"/>
      <c r="AZ573" s="38"/>
      <c r="BA573" s="38"/>
      <c r="BB573" s="38"/>
      <c r="BC573" s="38"/>
      <c r="BD573" s="38"/>
      <c r="BE573" s="38"/>
      <c r="BF573" s="38"/>
      <c r="BG573" s="38"/>
      <c r="BH573" s="38"/>
      <c r="BI573" s="38"/>
      <c r="BJ573" s="38"/>
      <c r="BK573" s="38"/>
      <c r="BL573" s="38"/>
      <c r="BM573" s="38"/>
      <c r="BN573" s="38"/>
      <c r="BO573" s="38"/>
      <c r="BP573" s="38"/>
      <c r="BQ573" s="38"/>
      <c r="BR573" s="38"/>
      <c r="BS573" s="38"/>
      <c r="BT573" s="38"/>
      <c r="BU573" s="38"/>
      <c r="BV573" s="38"/>
      <c r="BW573" s="38"/>
      <c r="BX573" s="38"/>
      <c r="BY573" s="38"/>
      <c r="BZ573" s="38"/>
      <c r="CA573" s="38"/>
      <c r="CB573" s="38"/>
      <c r="CC573" s="38"/>
      <c r="CD573" s="38"/>
      <c r="CE573" s="38"/>
      <c r="CF573" s="38"/>
      <c r="CG573" s="38"/>
      <c r="CH573" s="38"/>
      <c r="CI573" s="38"/>
      <c r="CJ573" s="38"/>
      <c r="CK573" s="38"/>
      <c r="CL573" s="38"/>
      <c r="CM573" s="38"/>
      <c r="CN573" s="38"/>
      <c r="CO573" s="38"/>
    </row>
    <row r="574" spans="1:93" x14ac:dyDescent="0.35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  <c r="AK574" s="38"/>
      <c r="AL574" s="38"/>
      <c r="AM574" s="38"/>
      <c r="AN574" s="38"/>
      <c r="AO574" s="38"/>
      <c r="AP574" s="38"/>
      <c r="AQ574" s="38"/>
      <c r="AR574" s="38"/>
      <c r="AS574" s="38"/>
      <c r="AT574" s="38"/>
      <c r="AU574" s="38"/>
      <c r="AV574" s="38"/>
      <c r="AW574" s="38"/>
      <c r="AX574" s="38"/>
      <c r="AY574" s="38"/>
      <c r="AZ574" s="38"/>
      <c r="BA574" s="38"/>
      <c r="BB574" s="38"/>
      <c r="BC574" s="38"/>
      <c r="BD574" s="38"/>
      <c r="BE574" s="38"/>
      <c r="BF574" s="38"/>
      <c r="BG574" s="38"/>
      <c r="BH574" s="38"/>
      <c r="BI574" s="38"/>
      <c r="BJ574" s="38"/>
      <c r="BK574" s="38"/>
      <c r="BL574" s="38"/>
      <c r="BM574" s="38"/>
      <c r="BN574" s="38"/>
      <c r="BO574" s="38"/>
      <c r="BP574" s="38"/>
      <c r="BQ574" s="38"/>
      <c r="BR574" s="38"/>
      <c r="BS574" s="38"/>
      <c r="BT574" s="38"/>
      <c r="BU574" s="38"/>
      <c r="BV574" s="38"/>
      <c r="BW574" s="38"/>
      <c r="BX574" s="38"/>
      <c r="BY574" s="38"/>
      <c r="BZ574" s="38"/>
      <c r="CA574" s="38"/>
      <c r="CB574" s="38"/>
      <c r="CC574" s="38"/>
      <c r="CD574" s="38"/>
      <c r="CE574" s="38"/>
      <c r="CF574" s="38"/>
      <c r="CG574" s="38"/>
      <c r="CH574" s="38"/>
      <c r="CI574" s="38"/>
      <c r="CJ574" s="38"/>
      <c r="CK574" s="38"/>
      <c r="CL574" s="38"/>
      <c r="CM574" s="38"/>
      <c r="CN574" s="38"/>
      <c r="CO574" s="38"/>
    </row>
    <row r="575" spans="1:93" x14ac:dyDescent="0.3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  <c r="AK575" s="38"/>
      <c r="AL575" s="38"/>
      <c r="AM575" s="38"/>
      <c r="AN575" s="38"/>
      <c r="AO575" s="38"/>
      <c r="AP575" s="38"/>
      <c r="AQ575" s="38"/>
      <c r="AR575" s="38"/>
      <c r="AS575" s="38"/>
      <c r="AT575" s="38"/>
      <c r="AU575" s="38"/>
      <c r="AV575" s="38"/>
      <c r="AW575" s="38"/>
      <c r="AX575" s="38"/>
      <c r="AY575" s="38"/>
      <c r="AZ575" s="38"/>
      <c r="BA575" s="38"/>
      <c r="BB575" s="38"/>
      <c r="BC575" s="38"/>
      <c r="BD575" s="38"/>
      <c r="BE575" s="38"/>
      <c r="BF575" s="38"/>
      <c r="BG575" s="38"/>
      <c r="BH575" s="38"/>
      <c r="BI575" s="38"/>
      <c r="BJ575" s="38"/>
      <c r="BK575" s="38"/>
      <c r="BL575" s="38"/>
      <c r="BM575" s="38"/>
      <c r="BN575" s="38"/>
      <c r="BO575" s="38"/>
      <c r="BP575" s="38"/>
      <c r="BQ575" s="38"/>
      <c r="BR575" s="38"/>
      <c r="BS575" s="38"/>
      <c r="BT575" s="38"/>
      <c r="BU575" s="38"/>
      <c r="BV575" s="38"/>
      <c r="BW575" s="38"/>
      <c r="BX575" s="38"/>
      <c r="BY575" s="38"/>
      <c r="BZ575" s="38"/>
      <c r="CA575" s="38"/>
      <c r="CB575" s="38"/>
      <c r="CC575" s="38"/>
      <c r="CD575" s="38"/>
      <c r="CE575" s="38"/>
      <c r="CF575" s="38"/>
      <c r="CG575" s="38"/>
      <c r="CH575" s="38"/>
      <c r="CI575" s="38"/>
      <c r="CJ575" s="38"/>
      <c r="CK575" s="38"/>
      <c r="CL575" s="38"/>
      <c r="CM575" s="38"/>
      <c r="CN575" s="38"/>
      <c r="CO575" s="38"/>
    </row>
    <row r="576" spans="1:93" x14ac:dyDescent="0.35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  <c r="AJ576" s="38"/>
      <c r="AK576" s="38"/>
      <c r="AL576" s="38"/>
      <c r="AM576" s="38"/>
      <c r="AN576" s="38"/>
      <c r="AO576" s="38"/>
      <c r="AP576" s="38"/>
      <c r="AQ576" s="38"/>
      <c r="AR576" s="38"/>
      <c r="AS576" s="38"/>
      <c r="AT576" s="38"/>
      <c r="AU576" s="38"/>
      <c r="AV576" s="38"/>
      <c r="AW576" s="38"/>
      <c r="AX576" s="38"/>
      <c r="AY576" s="38"/>
      <c r="AZ576" s="38"/>
      <c r="BA576" s="38"/>
      <c r="BB576" s="38"/>
      <c r="BC576" s="38"/>
      <c r="BD576" s="38"/>
      <c r="BE576" s="38"/>
      <c r="BF576" s="38"/>
      <c r="BG576" s="38"/>
      <c r="BH576" s="38"/>
      <c r="BI576" s="38"/>
      <c r="BJ576" s="38"/>
      <c r="BK576" s="38"/>
      <c r="BL576" s="38"/>
      <c r="BM576" s="38"/>
      <c r="BN576" s="38"/>
      <c r="BO576" s="38"/>
      <c r="BP576" s="38"/>
      <c r="BQ576" s="38"/>
      <c r="BR576" s="38"/>
      <c r="BS576" s="38"/>
      <c r="BT576" s="38"/>
      <c r="BU576" s="38"/>
      <c r="BV576" s="38"/>
      <c r="BW576" s="38"/>
      <c r="BX576" s="38"/>
      <c r="BY576" s="38"/>
      <c r="BZ576" s="38"/>
      <c r="CA576" s="38"/>
      <c r="CB576" s="38"/>
      <c r="CC576" s="38"/>
      <c r="CD576" s="38"/>
      <c r="CE576" s="38"/>
      <c r="CF576" s="38"/>
      <c r="CG576" s="38"/>
      <c r="CH576" s="38"/>
      <c r="CI576" s="38"/>
      <c r="CJ576" s="38"/>
      <c r="CK576" s="38"/>
      <c r="CL576" s="38"/>
      <c r="CM576" s="38"/>
      <c r="CN576" s="38"/>
      <c r="CO576" s="38"/>
    </row>
    <row r="577" spans="1:93" x14ac:dyDescent="0.35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  <c r="AJ577" s="38"/>
      <c r="AK577" s="38"/>
      <c r="AL577" s="38"/>
      <c r="AM577" s="38"/>
      <c r="AN577" s="38"/>
      <c r="AO577" s="38"/>
      <c r="AP577" s="38"/>
      <c r="AQ577" s="38"/>
      <c r="AR577" s="38"/>
      <c r="AS577" s="38"/>
      <c r="AT577" s="38"/>
      <c r="AU577" s="38"/>
      <c r="AV577" s="38"/>
      <c r="AW577" s="38"/>
      <c r="AX577" s="38"/>
      <c r="AY577" s="38"/>
      <c r="AZ577" s="38"/>
      <c r="BA577" s="38"/>
      <c r="BB577" s="38"/>
      <c r="BC577" s="38"/>
      <c r="BD577" s="38"/>
      <c r="BE577" s="38"/>
      <c r="BF577" s="38"/>
      <c r="BG577" s="38"/>
      <c r="BH577" s="38"/>
      <c r="BI577" s="38"/>
      <c r="BJ577" s="38"/>
      <c r="BK577" s="38"/>
      <c r="BL577" s="38"/>
      <c r="BM577" s="38"/>
      <c r="BN577" s="38"/>
      <c r="BO577" s="38"/>
      <c r="BP577" s="38"/>
      <c r="BQ577" s="38"/>
      <c r="BR577" s="38"/>
      <c r="BS577" s="38"/>
      <c r="BT577" s="38"/>
      <c r="BU577" s="38"/>
      <c r="BV577" s="38"/>
      <c r="BW577" s="38"/>
      <c r="BX577" s="38"/>
      <c r="BY577" s="38"/>
      <c r="BZ577" s="38"/>
      <c r="CA577" s="38"/>
      <c r="CB577" s="38"/>
      <c r="CC577" s="38"/>
      <c r="CD577" s="38"/>
      <c r="CE577" s="38"/>
      <c r="CF577" s="38"/>
      <c r="CG577" s="38"/>
      <c r="CH577" s="38"/>
      <c r="CI577" s="38"/>
      <c r="CJ577" s="38"/>
      <c r="CK577" s="38"/>
      <c r="CL577" s="38"/>
      <c r="CM577" s="38"/>
      <c r="CN577" s="38"/>
      <c r="CO577" s="38"/>
    </row>
    <row r="578" spans="1:93" x14ac:dyDescent="0.35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  <c r="AK578" s="38"/>
      <c r="AL578" s="38"/>
      <c r="AM578" s="38"/>
      <c r="AN578" s="38"/>
      <c r="AO578" s="38"/>
      <c r="AP578" s="38"/>
      <c r="AQ578" s="38"/>
      <c r="AR578" s="38"/>
      <c r="AS578" s="38"/>
      <c r="AT578" s="38"/>
      <c r="AU578" s="38"/>
      <c r="AV578" s="38"/>
      <c r="AW578" s="38"/>
      <c r="AX578" s="38"/>
      <c r="AY578" s="38"/>
      <c r="AZ578" s="38"/>
      <c r="BA578" s="38"/>
      <c r="BB578" s="38"/>
      <c r="BC578" s="38"/>
      <c r="BD578" s="38"/>
      <c r="BE578" s="38"/>
      <c r="BF578" s="38"/>
      <c r="BG578" s="38"/>
      <c r="BH578" s="38"/>
      <c r="BI578" s="38"/>
      <c r="BJ578" s="38"/>
      <c r="BK578" s="38"/>
      <c r="BL578" s="38"/>
      <c r="BM578" s="38"/>
      <c r="BN578" s="38"/>
      <c r="BO578" s="38"/>
      <c r="BP578" s="38"/>
      <c r="BQ578" s="38"/>
      <c r="BR578" s="38"/>
      <c r="BS578" s="38"/>
      <c r="BT578" s="38"/>
      <c r="BU578" s="38"/>
      <c r="BV578" s="38"/>
      <c r="BW578" s="38"/>
      <c r="BX578" s="38"/>
      <c r="BY578" s="38"/>
      <c r="BZ578" s="38"/>
      <c r="CA578" s="38"/>
      <c r="CB578" s="38"/>
      <c r="CC578" s="38"/>
      <c r="CD578" s="38"/>
      <c r="CE578" s="38"/>
      <c r="CF578" s="38"/>
      <c r="CG578" s="38"/>
      <c r="CH578" s="38"/>
      <c r="CI578" s="38"/>
      <c r="CJ578" s="38"/>
      <c r="CK578" s="38"/>
      <c r="CL578" s="38"/>
      <c r="CM578" s="38"/>
      <c r="CN578" s="38"/>
      <c r="CO578" s="38"/>
    </row>
    <row r="579" spans="1:93" x14ac:dyDescent="0.35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  <c r="AJ579" s="38"/>
      <c r="AK579" s="38"/>
      <c r="AL579" s="38"/>
      <c r="AM579" s="38"/>
      <c r="AN579" s="38"/>
      <c r="AO579" s="38"/>
      <c r="AP579" s="38"/>
      <c r="AQ579" s="38"/>
      <c r="AR579" s="38"/>
      <c r="AS579" s="38"/>
      <c r="AT579" s="38"/>
      <c r="AU579" s="38"/>
      <c r="AV579" s="38"/>
      <c r="AW579" s="38"/>
      <c r="AX579" s="38"/>
      <c r="AY579" s="38"/>
      <c r="AZ579" s="38"/>
      <c r="BA579" s="38"/>
      <c r="BB579" s="38"/>
      <c r="BC579" s="38"/>
      <c r="BD579" s="38"/>
      <c r="BE579" s="38"/>
      <c r="BF579" s="38"/>
      <c r="BG579" s="38"/>
      <c r="BH579" s="38"/>
      <c r="BI579" s="38"/>
      <c r="BJ579" s="38"/>
      <c r="BK579" s="38"/>
      <c r="BL579" s="38"/>
      <c r="BM579" s="38"/>
      <c r="BN579" s="38"/>
      <c r="BO579" s="38"/>
      <c r="BP579" s="38"/>
      <c r="BQ579" s="38"/>
      <c r="BR579" s="38"/>
      <c r="BS579" s="38"/>
      <c r="BT579" s="38"/>
      <c r="BU579" s="38"/>
      <c r="BV579" s="38"/>
      <c r="BW579" s="38"/>
      <c r="BX579" s="38"/>
      <c r="BY579" s="38"/>
      <c r="BZ579" s="38"/>
      <c r="CA579" s="38"/>
      <c r="CB579" s="38"/>
      <c r="CC579" s="38"/>
      <c r="CD579" s="38"/>
      <c r="CE579" s="38"/>
      <c r="CF579" s="38"/>
      <c r="CG579" s="38"/>
      <c r="CH579" s="38"/>
      <c r="CI579" s="38"/>
      <c r="CJ579" s="38"/>
      <c r="CK579" s="38"/>
      <c r="CL579" s="38"/>
      <c r="CM579" s="38"/>
      <c r="CN579" s="38"/>
      <c r="CO579" s="38"/>
    </row>
    <row r="580" spans="1:93" x14ac:dyDescent="0.35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  <c r="AJ580" s="38"/>
      <c r="AK580" s="38"/>
      <c r="AL580" s="38"/>
      <c r="AM580" s="38"/>
      <c r="AN580" s="38"/>
      <c r="AO580" s="38"/>
      <c r="AP580" s="38"/>
      <c r="AQ580" s="38"/>
      <c r="AR580" s="38"/>
      <c r="AS580" s="38"/>
      <c r="AT580" s="38"/>
      <c r="AU580" s="38"/>
      <c r="AV580" s="38"/>
      <c r="AW580" s="38"/>
      <c r="AX580" s="38"/>
      <c r="AY580" s="38"/>
      <c r="AZ580" s="38"/>
      <c r="BA580" s="38"/>
      <c r="BB580" s="38"/>
      <c r="BC580" s="38"/>
      <c r="BD580" s="38"/>
      <c r="BE580" s="38"/>
      <c r="BF580" s="38"/>
      <c r="BG580" s="38"/>
      <c r="BH580" s="38"/>
      <c r="BI580" s="38"/>
      <c r="BJ580" s="38"/>
      <c r="BK580" s="38"/>
      <c r="BL580" s="38"/>
      <c r="BM580" s="38"/>
      <c r="BN580" s="38"/>
      <c r="BO580" s="38"/>
      <c r="BP580" s="38"/>
      <c r="BQ580" s="38"/>
      <c r="BR580" s="38"/>
      <c r="BS580" s="38"/>
      <c r="BT580" s="38"/>
      <c r="BU580" s="38"/>
      <c r="BV580" s="38"/>
      <c r="BW580" s="38"/>
      <c r="BX580" s="38"/>
      <c r="BY580" s="38"/>
      <c r="BZ580" s="38"/>
      <c r="CA580" s="38"/>
      <c r="CB580" s="38"/>
      <c r="CC580" s="38"/>
      <c r="CD580" s="38"/>
      <c r="CE580" s="38"/>
      <c r="CF580" s="38"/>
      <c r="CG580" s="38"/>
      <c r="CH580" s="38"/>
      <c r="CI580" s="38"/>
      <c r="CJ580" s="38"/>
      <c r="CK580" s="38"/>
      <c r="CL580" s="38"/>
      <c r="CM580" s="38"/>
      <c r="CN580" s="38"/>
      <c r="CO580" s="38"/>
    </row>
    <row r="581" spans="1:93" x14ac:dyDescent="0.35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  <c r="AK581" s="38"/>
      <c r="AL581" s="38"/>
      <c r="AM581" s="38"/>
      <c r="AN581" s="38"/>
      <c r="AO581" s="38"/>
      <c r="AP581" s="38"/>
      <c r="AQ581" s="38"/>
      <c r="AR581" s="38"/>
      <c r="AS581" s="38"/>
      <c r="AT581" s="38"/>
      <c r="AU581" s="38"/>
      <c r="AV581" s="38"/>
      <c r="AW581" s="38"/>
      <c r="AX581" s="38"/>
      <c r="AY581" s="38"/>
      <c r="AZ581" s="38"/>
      <c r="BA581" s="38"/>
      <c r="BB581" s="38"/>
      <c r="BC581" s="38"/>
      <c r="BD581" s="38"/>
      <c r="BE581" s="38"/>
      <c r="BF581" s="38"/>
      <c r="BG581" s="38"/>
      <c r="BH581" s="38"/>
      <c r="BI581" s="38"/>
      <c r="BJ581" s="38"/>
      <c r="BK581" s="38"/>
      <c r="BL581" s="38"/>
      <c r="BM581" s="38"/>
      <c r="BN581" s="38"/>
      <c r="BO581" s="38"/>
      <c r="BP581" s="38"/>
      <c r="BQ581" s="38"/>
      <c r="BR581" s="38"/>
      <c r="BS581" s="38"/>
      <c r="BT581" s="38"/>
      <c r="BU581" s="38"/>
      <c r="BV581" s="38"/>
      <c r="BW581" s="38"/>
      <c r="BX581" s="38"/>
      <c r="BY581" s="38"/>
      <c r="BZ581" s="38"/>
      <c r="CA581" s="38"/>
      <c r="CB581" s="38"/>
      <c r="CC581" s="38"/>
      <c r="CD581" s="38"/>
      <c r="CE581" s="38"/>
      <c r="CF581" s="38"/>
      <c r="CG581" s="38"/>
      <c r="CH581" s="38"/>
      <c r="CI581" s="38"/>
      <c r="CJ581" s="38"/>
      <c r="CK581" s="38"/>
      <c r="CL581" s="38"/>
      <c r="CM581" s="38"/>
      <c r="CN581" s="38"/>
      <c r="CO581" s="38"/>
    </row>
    <row r="582" spans="1:93" x14ac:dyDescent="0.35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  <c r="AJ582" s="38"/>
      <c r="AK582" s="38"/>
      <c r="AL582" s="38"/>
      <c r="AM582" s="38"/>
      <c r="AN582" s="38"/>
      <c r="AO582" s="38"/>
      <c r="AP582" s="38"/>
      <c r="AQ582" s="38"/>
      <c r="AR582" s="38"/>
      <c r="AS582" s="38"/>
      <c r="AT582" s="38"/>
      <c r="AU582" s="38"/>
      <c r="AV582" s="38"/>
      <c r="AW582" s="38"/>
      <c r="AX582" s="38"/>
      <c r="AY582" s="38"/>
      <c r="AZ582" s="38"/>
      <c r="BA582" s="38"/>
      <c r="BB582" s="38"/>
      <c r="BC582" s="38"/>
      <c r="BD582" s="38"/>
      <c r="BE582" s="38"/>
      <c r="BF582" s="38"/>
      <c r="BG582" s="38"/>
      <c r="BH582" s="38"/>
      <c r="BI582" s="38"/>
      <c r="BJ582" s="38"/>
      <c r="BK582" s="38"/>
      <c r="BL582" s="38"/>
      <c r="BM582" s="38"/>
      <c r="BN582" s="38"/>
      <c r="BO582" s="38"/>
      <c r="BP582" s="38"/>
      <c r="BQ582" s="38"/>
      <c r="BR582" s="38"/>
      <c r="BS582" s="38"/>
      <c r="BT582" s="38"/>
      <c r="BU582" s="38"/>
      <c r="BV582" s="38"/>
      <c r="BW582" s="38"/>
      <c r="BX582" s="38"/>
      <c r="BY582" s="38"/>
      <c r="BZ582" s="38"/>
      <c r="CA582" s="38"/>
      <c r="CB582" s="38"/>
      <c r="CC582" s="38"/>
      <c r="CD582" s="38"/>
      <c r="CE582" s="38"/>
      <c r="CF582" s="38"/>
      <c r="CG582" s="38"/>
      <c r="CH582" s="38"/>
      <c r="CI582" s="38"/>
      <c r="CJ582" s="38"/>
      <c r="CK582" s="38"/>
      <c r="CL582" s="38"/>
      <c r="CM582" s="38"/>
      <c r="CN582" s="38"/>
      <c r="CO582" s="38"/>
    </row>
    <row r="583" spans="1:93" x14ac:dyDescent="0.35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  <c r="AJ583" s="38"/>
      <c r="AK583" s="38"/>
      <c r="AL583" s="38"/>
      <c r="AM583" s="38"/>
      <c r="AN583" s="38"/>
      <c r="AO583" s="38"/>
      <c r="AP583" s="38"/>
      <c r="AQ583" s="38"/>
      <c r="AR583" s="38"/>
      <c r="AS583" s="38"/>
      <c r="AT583" s="38"/>
      <c r="AU583" s="38"/>
      <c r="AV583" s="38"/>
      <c r="AW583" s="38"/>
      <c r="AX583" s="38"/>
      <c r="AY583" s="38"/>
      <c r="AZ583" s="38"/>
      <c r="BA583" s="38"/>
      <c r="BB583" s="38"/>
      <c r="BC583" s="38"/>
      <c r="BD583" s="38"/>
      <c r="BE583" s="38"/>
      <c r="BF583" s="38"/>
      <c r="BG583" s="38"/>
      <c r="BH583" s="38"/>
      <c r="BI583" s="38"/>
      <c r="BJ583" s="38"/>
      <c r="BK583" s="38"/>
      <c r="BL583" s="38"/>
      <c r="BM583" s="38"/>
      <c r="BN583" s="38"/>
      <c r="BO583" s="38"/>
      <c r="BP583" s="38"/>
      <c r="BQ583" s="38"/>
      <c r="BR583" s="38"/>
      <c r="BS583" s="38"/>
      <c r="BT583" s="38"/>
      <c r="BU583" s="38"/>
      <c r="BV583" s="38"/>
      <c r="BW583" s="38"/>
      <c r="BX583" s="38"/>
      <c r="BY583" s="38"/>
      <c r="BZ583" s="38"/>
      <c r="CA583" s="38"/>
      <c r="CB583" s="38"/>
      <c r="CC583" s="38"/>
      <c r="CD583" s="38"/>
      <c r="CE583" s="38"/>
      <c r="CF583" s="38"/>
      <c r="CG583" s="38"/>
      <c r="CH583" s="38"/>
      <c r="CI583" s="38"/>
      <c r="CJ583" s="38"/>
      <c r="CK583" s="38"/>
      <c r="CL583" s="38"/>
      <c r="CM583" s="38"/>
      <c r="CN583" s="38"/>
      <c r="CO583" s="38"/>
    </row>
    <row r="584" spans="1:93" x14ac:dyDescent="0.35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  <c r="AJ584" s="38"/>
      <c r="AK584" s="38"/>
      <c r="AL584" s="38"/>
      <c r="AM584" s="38"/>
      <c r="AN584" s="38"/>
      <c r="AO584" s="38"/>
      <c r="AP584" s="38"/>
      <c r="AQ584" s="38"/>
      <c r="AR584" s="38"/>
      <c r="AS584" s="38"/>
      <c r="AT584" s="38"/>
      <c r="AU584" s="38"/>
      <c r="AV584" s="38"/>
      <c r="AW584" s="38"/>
      <c r="AX584" s="38"/>
      <c r="AY584" s="38"/>
      <c r="AZ584" s="38"/>
      <c r="BA584" s="38"/>
      <c r="BB584" s="38"/>
      <c r="BC584" s="38"/>
      <c r="BD584" s="38"/>
      <c r="BE584" s="38"/>
      <c r="BF584" s="38"/>
      <c r="BG584" s="38"/>
      <c r="BH584" s="38"/>
      <c r="BI584" s="38"/>
      <c r="BJ584" s="38"/>
      <c r="BK584" s="38"/>
      <c r="BL584" s="38"/>
      <c r="BM584" s="38"/>
      <c r="BN584" s="38"/>
      <c r="BO584" s="38"/>
      <c r="BP584" s="38"/>
      <c r="BQ584" s="38"/>
      <c r="BR584" s="38"/>
      <c r="BS584" s="38"/>
      <c r="BT584" s="38"/>
      <c r="BU584" s="38"/>
      <c r="BV584" s="38"/>
      <c r="BW584" s="38"/>
      <c r="BX584" s="38"/>
      <c r="BY584" s="38"/>
      <c r="BZ584" s="38"/>
      <c r="CA584" s="38"/>
      <c r="CB584" s="38"/>
      <c r="CC584" s="38"/>
      <c r="CD584" s="38"/>
      <c r="CE584" s="38"/>
      <c r="CF584" s="38"/>
      <c r="CG584" s="38"/>
      <c r="CH584" s="38"/>
      <c r="CI584" s="38"/>
      <c r="CJ584" s="38"/>
      <c r="CK584" s="38"/>
      <c r="CL584" s="38"/>
      <c r="CM584" s="38"/>
      <c r="CN584" s="38"/>
      <c r="CO584" s="38"/>
    </row>
    <row r="585" spans="1:93" x14ac:dyDescent="0.3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  <c r="AJ585" s="38"/>
      <c r="AK585" s="38"/>
      <c r="AL585" s="38"/>
      <c r="AM585" s="38"/>
      <c r="AN585" s="38"/>
      <c r="AO585" s="38"/>
      <c r="AP585" s="38"/>
      <c r="AQ585" s="38"/>
      <c r="AR585" s="38"/>
      <c r="AS585" s="38"/>
      <c r="AT585" s="38"/>
      <c r="AU585" s="38"/>
      <c r="AV585" s="38"/>
      <c r="AW585" s="38"/>
      <c r="AX585" s="38"/>
      <c r="AY585" s="38"/>
      <c r="AZ585" s="38"/>
      <c r="BA585" s="38"/>
      <c r="BB585" s="38"/>
      <c r="BC585" s="38"/>
      <c r="BD585" s="38"/>
      <c r="BE585" s="38"/>
      <c r="BF585" s="38"/>
      <c r="BG585" s="38"/>
      <c r="BH585" s="38"/>
      <c r="BI585" s="38"/>
      <c r="BJ585" s="38"/>
      <c r="BK585" s="38"/>
      <c r="BL585" s="38"/>
      <c r="BM585" s="38"/>
      <c r="BN585" s="38"/>
      <c r="BO585" s="38"/>
      <c r="BP585" s="38"/>
      <c r="BQ585" s="38"/>
      <c r="BR585" s="38"/>
      <c r="BS585" s="38"/>
      <c r="BT585" s="38"/>
      <c r="BU585" s="38"/>
      <c r="BV585" s="38"/>
      <c r="BW585" s="38"/>
      <c r="BX585" s="38"/>
      <c r="BY585" s="38"/>
      <c r="BZ585" s="38"/>
      <c r="CA585" s="38"/>
      <c r="CB585" s="38"/>
      <c r="CC585" s="38"/>
      <c r="CD585" s="38"/>
      <c r="CE585" s="38"/>
      <c r="CF585" s="38"/>
      <c r="CG585" s="38"/>
      <c r="CH585" s="38"/>
      <c r="CI585" s="38"/>
      <c r="CJ585" s="38"/>
      <c r="CK585" s="38"/>
      <c r="CL585" s="38"/>
      <c r="CM585" s="38"/>
      <c r="CN585" s="38"/>
      <c r="CO585" s="38"/>
    </row>
    <row r="586" spans="1:93" x14ac:dyDescent="0.35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  <c r="AJ586" s="38"/>
      <c r="AK586" s="38"/>
      <c r="AL586" s="38"/>
      <c r="AM586" s="38"/>
      <c r="AN586" s="38"/>
      <c r="AO586" s="38"/>
      <c r="AP586" s="38"/>
      <c r="AQ586" s="38"/>
      <c r="AR586" s="38"/>
      <c r="AS586" s="38"/>
      <c r="AT586" s="38"/>
      <c r="AU586" s="38"/>
      <c r="AV586" s="38"/>
      <c r="AW586" s="38"/>
      <c r="AX586" s="38"/>
      <c r="AY586" s="38"/>
      <c r="AZ586" s="38"/>
      <c r="BA586" s="38"/>
      <c r="BB586" s="38"/>
      <c r="BC586" s="38"/>
      <c r="BD586" s="38"/>
      <c r="BE586" s="38"/>
      <c r="BF586" s="38"/>
      <c r="BG586" s="38"/>
      <c r="BH586" s="38"/>
      <c r="BI586" s="38"/>
      <c r="BJ586" s="38"/>
      <c r="BK586" s="38"/>
      <c r="BL586" s="38"/>
      <c r="BM586" s="38"/>
      <c r="BN586" s="38"/>
      <c r="BO586" s="38"/>
      <c r="BP586" s="38"/>
      <c r="BQ586" s="38"/>
      <c r="BR586" s="38"/>
      <c r="BS586" s="38"/>
      <c r="BT586" s="38"/>
      <c r="BU586" s="38"/>
      <c r="BV586" s="38"/>
      <c r="BW586" s="38"/>
      <c r="BX586" s="38"/>
      <c r="BY586" s="38"/>
      <c r="BZ586" s="38"/>
      <c r="CA586" s="38"/>
      <c r="CB586" s="38"/>
      <c r="CC586" s="38"/>
      <c r="CD586" s="38"/>
      <c r="CE586" s="38"/>
      <c r="CF586" s="38"/>
      <c r="CG586" s="38"/>
      <c r="CH586" s="38"/>
      <c r="CI586" s="38"/>
      <c r="CJ586" s="38"/>
      <c r="CK586" s="38"/>
      <c r="CL586" s="38"/>
      <c r="CM586" s="38"/>
      <c r="CN586" s="38"/>
      <c r="CO586" s="38"/>
    </row>
    <row r="587" spans="1:93" x14ac:dyDescent="0.35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  <c r="AJ587" s="38"/>
      <c r="AK587" s="38"/>
      <c r="AL587" s="38"/>
      <c r="AM587" s="38"/>
      <c r="AN587" s="38"/>
      <c r="AO587" s="38"/>
      <c r="AP587" s="38"/>
      <c r="AQ587" s="38"/>
      <c r="AR587" s="38"/>
      <c r="AS587" s="38"/>
      <c r="AT587" s="38"/>
      <c r="AU587" s="38"/>
      <c r="AV587" s="38"/>
      <c r="AW587" s="38"/>
      <c r="AX587" s="38"/>
      <c r="AY587" s="38"/>
      <c r="AZ587" s="38"/>
      <c r="BA587" s="38"/>
      <c r="BB587" s="38"/>
      <c r="BC587" s="38"/>
      <c r="BD587" s="38"/>
      <c r="BE587" s="38"/>
      <c r="BF587" s="38"/>
      <c r="BG587" s="38"/>
      <c r="BH587" s="38"/>
      <c r="BI587" s="38"/>
      <c r="BJ587" s="38"/>
      <c r="BK587" s="38"/>
      <c r="BL587" s="38"/>
      <c r="BM587" s="38"/>
      <c r="BN587" s="38"/>
      <c r="BO587" s="38"/>
      <c r="BP587" s="38"/>
      <c r="BQ587" s="38"/>
      <c r="BR587" s="38"/>
      <c r="BS587" s="38"/>
      <c r="BT587" s="38"/>
      <c r="BU587" s="38"/>
      <c r="BV587" s="38"/>
      <c r="BW587" s="38"/>
      <c r="BX587" s="38"/>
      <c r="BY587" s="38"/>
      <c r="BZ587" s="38"/>
      <c r="CA587" s="38"/>
      <c r="CB587" s="38"/>
      <c r="CC587" s="38"/>
      <c r="CD587" s="38"/>
      <c r="CE587" s="38"/>
      <c r="CF587" s="38"/>
      <c r="CG587" s="38"/>
      <c r="CH587" s="38"/>
      <c r="CI587" s="38"/>
      <c r="CJ587" s="38"/>
      <c r="CK587" s="38"/>
      <c r="CL587" s="38"/>
      <c r="CM587" s="38"/>
      <c r="CN587" s="38"/>
      <c r="CO587" s="38"/>
    </row>
    <row r="588" spans="1:93" x14ac:dyDescent="0.35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  <c r="AJ588" s="38"/>
      <c r="AK588" s="38"/>
      <c r="AL588" s="38"/>
      <c r="AM588" s="38"/>
      <c r="AN588" s="38"/>
      <c r="AO588" s="38"/>
      <c r="AP588" s="38"/>
      <c r="AQ588" s="38"/>
      <c r="AR588" s="38"/>
      <c r="AS588" s="38"/>
      <c r="AT588" s="38"/>
      <c r="AU588" s="38"/>
      <c r="AV588" s="38"/>
      <c r="AW588" s="38"/>
      <c r="AX588" s="38"/>
      <c r="AY588" s="38"/>
      <c r="AZ588" s="38"/>
      <c r="BA588" s="38"/>
      <c r="BB588" s="38"/>
      <c r="BC588" s="38"/>
      <c r="BD588" s="38"/>
      <c r="BE588" s="38"/>
      <c r="BF588" s="38"/>
      <c r="BG588" s="38"/>
      <c r="BH588" s="38"/>
      <c r="BI588" s="38"/>
      <c r="BJ588" s="38"/>
      <c r="BK588" s="38"/>
      <c r="BL588" s="38"/>
      <c r="BM588" s="38"/>
      <c r="BN588" s="38"/>
      <c r="BO588" s="38"/>
      <c r="BP588" s="38"/>
      <c r="BQ588" s="38"/>
      <c r="BR588" s="38"/>
      <c r="BS588" s="38"/>
      <c r="BT588" s="38"/>
      <c r="BU588" s="38"/>
      <c r="BV588" s="38"/>
      <c r="BW588" s="38"/>
      <c r="BX588" s="38"/>
      <c r="BY588" s="38"/>
      <c r="BZ588" s="38"/>
      <c r="CA588" s="38"/>
      <c r="CB588" s="38"/>
      <c r="CC588" s="38"/>
      <c r="CD588" s="38"/>
      <c r="CE588" s="38"/>
      <c r="CF588" s="38"/>
      <c r="CG588" s="38"/>
      <c r="CH588" s="38"/>
      <c r="CI588" s="38"/>
      <c r="CJ588" s="38"/>
      <c r="CK588" s="38"/>
      <c r="CL588" s="38"/>
      <c r="CM588" s="38"/>
      <c r="CN588" s="38"/>
      <c r="CO588" s="38"/>
    </row>
    <row r="589" spans="1:93" x14ac:dyDescent="0.35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  <c r="AJ589" s="38"/>
      <c r="AK589" s="38"/>
      <c r="AL589" s="38"/>
      <c r="AM589" s="38"/>
      <c r="AN589" s="38"/>
      <c r="AO589" s="38"/>
      <c r="AP589" s="38"/>
      <c r="AQ589" s="38"/>
      <c r="AR589" s="38"/>
      <c r="AS589" s="38"/>
      <c r="AT589" s="38"/>
      <c r="AU589" s="38"/>
      <c r="AV589" s="38"/>
      <c r="AW589" s="38"/>
      <c r="AX589" s="38"/>
      <c r="AY589" s="38"/>
      <c r="AZ589" s="38"/>
      <c r="BA589" s="38"/>
      <c r="BB589" s="38"/>
      <c r="BC589" s="38"/>
      <c r="BD589" s="38"/>
      <c r="BE589" s="38"/>
      <c r="BF589" s="38"/>
      <c r="BG589" s="38"/>
      <c r="BH589" s="38"/>
      <c r="BI589" s="38"/>
      <c r="BJ589" s="38"/>
      <c r="BK589" s="38"/>
      <c r="BL589" s="38"/>
      <c r="BM589" s="38"/>
      <c r="BN589" s="38"/>
      <c r="BO589" s="38"/>
      <c r="BP589" s="38"/>
      <c r="BQ589" s="38"/>
      <c r="BR589" s="38"/>
      <c r="BS589" s="38"/>
      <c r="BT589" s="38"/>
      <c r="BU589" s="38"/>
      <c r="BV589" s="38"/>
      <c r="BW589" s="38"/>
      <c r="BX589" s="38"/>
      <c r="BY589" s="38"/>
      <c r="BZ589" s="38"/>
      <c r="CA589" s="38"/>
      <c r="CB589" s="38"/>
      <c r="CC589" s="38"/>
      <c r="CD589" s="38"/>
      <c r="CE589" s="38"/>
      <c r="CF589" s="38"/>
      <c r="CG589" s="38"/>
      <c r="CH589" s="38"/>
      <c r="CI589" s="38"/>
      <c r="CJ589" s="38"/>
      <c r="CK589" s="38"/>
      <c r="CL589" s="38"/>
      <c r="CM589" s="38"/>
      <c r="CN589" s="38"/>
      <c r="CO589" s="38"/>
    </row>
    <row r="590" spans="1:93" x14ac:dyDescent="0.35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  <c r="AJ590" s="38"/>
      <c r="AK590" s="38"/>
      <c r="AL590" s="38"/>
      <c r="AM590" s="38"/>
      <c r="AN590" s="38"/>
      <c r="AO590" s="38"/>
      <c r="AP590" s="38"/>
      <c r="AQ590" s="38"/>
      <c r="AR590" s="38"/>
      <c r="AS590" s="38"/>
      <c r="AT590" s="38"/>
      <c r="AU590" s="38"/>
      <c r="AV590" s="38"/>
      <c r="AW590" s="38"/>
      <c r="AX590" s="38"/>
      <c r="AY590" s="38"/>
      <c r="AZ590" s="38"/>
      <c r="BA590" s="38"/>
      <c r="BB590" s="38"/>
      <c r="BC590" s="38"/>
      <c r="BD590" s="38"/>
      <c r="BE590" s="38"/>
      <c r="BF590" s="38"/>
      <c r="BG590" s="38"/>
      <c r="BH590" s="38"/>
      <c r="BI590" s="38"/>
      <c r="BJ590" s="38"/>
      <c r="BK590" s="38"/>
      <c r="BL590" s="38"/>
      <c r="BM590" s="38"/>
      <c r="BN590" s="38"/>
      <c r="BO590" s="38"/>
      <c r="BP590" s="38"/>
      <c r="BQ590" s="38"/>
      <c r="BR590" s="38"/>
      <c r="BS590" s="38"/>
      <c r="BT590" s="38"/>
      <c r="BU590" s="38"/>
      <c r="BV590" s="38"/>
      <c r="BW590" s="38"/>
      <c r="BX590" s="38"/>
      <c r="BY590" s="38"/>
      <c r="BZ590" s="38"/>
      <c r="CA590" s="38"/>
      <c r="CB590" s="38"/>
      <c r="CC590" s="38"/>
      <c r="CD590" s="38"/>
      <c r="CE590" s="38"/>
      <c r="CF590" s="38"/>
      <c r="CG590" s="38"/>
      <c r="CH590" s="38"/>
      <c r="CI590" s="38"/>
      <c r="CJ590" s="38"/>
      <c r="CK590" s="38"/>
      <c r="CL590" s="38"/>
      <c r="CM590" s="38"/>
      <c r="CN590" s="38"/>
      <c r="CO590" s="38"/>
    </row>
    <row r="591" spans="1:93" x14ac:dyDescent="0.35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  <c r="AJ591" s="38"/>
      <c r="AK591" s="38"/>
      <c r="AL591" s="38"/>
      <c r="AM591" s="38"/>
      <c r="AN591" s="38"/>
      <c r="AO591" s="38"/>
      <c r="AP591" s="38"/>
      <c r="AQ591" s="38"/>
      <c r="AR591" s="38"/>
      <c r="AS591" s="38"/>
      <c r="AT591" s="38"/>
      <c r="AU591" s="38"/>
      <c r="AV591" s="38"/>
      <c r="AW591" s="38"/>
      <c r="AX591" s="38"/>
      <c r="AY591" s="38"/>
      <c r="AZ591" s="38"/>
      <c r="BA591" s="38"/>
      <c r="BB591" s="38"/>
      <c r="BC591" s="38"/>
      <c r="BD591" s="38"/>
      <c r="BE591" s="38"/>
      <c r="BF591" s="38"/>
      <c r="BG591" s="38"/>
      <c r="BH591" s="38"/>
      <c r="BI591" s="38"/>
      <c r="BJ591" s="38"/>
      <c r="BK591" s="38"/>
      <c r="BL591" s="38"/>
      <c r="BM591" s="38"/>
      <c r="BN591" s="38"/>
      <c r="BO591" s="38"/>
      <c r="BP591" s="38"/>
      <c r="BQ591" s="38"/>
      <c r="BR591" s="38"/>
      <c r="BS591" s="38"/>
      <c r="BT591" s="38"/>
      <c r="BU591" s="38"/>
      <c r="BV591" s="38"/>
      <c r="BW591" s="38"/>
      <c r="BX591" s="38"/>
      <c r="BY591" s="38"/>
      <c r="BZ591" s="38"/>
      <c r="CA591" s="38"/>
      <c r="CB591" s="38"/>
      <c r="CC591" s="38"/>
      <c r="CD591" s="38"/>
      <c r="CE591" s="38"/>
      <c r="CF591" s="38"/>
      <c r="CG591" s="38"/>
      <c r="CH591" s="38"/>
      <c r="CI591" s="38"/>
      <c r="CJ591" s="38"/>
      <c r="CK591" s="38"/>
      <c r="CL591" s="38"/>
      <c r="CM591" s="38"/>
      <c r="CN591" s="38"/>
      <c r="CO591" s="38"/>
    </row>
    <row r="592" spans="1:93" x14ac:dyDescent="0.35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  <c r="AJ592" s="38"/>
      <c r="AK592" s="38"/>
      <c r="AL592" s="38"/>
      <c r="AM592" s="38"/>
      <c r="AN592" s="38"/>
      <c r="AO592" s="38"/>
      <c r="AP592" s="38"/>
      <c r="AQ592" s="38"/>
      <c r="AR592" s="38"/>
      <c r="AS592" s="38"/>
      <c r="AT592" s="38"/>
      <c r="AU592" s="38"/>
      <c r="AV592" s="38"/>
      <c r="AW592" s="38"/>
      <c r="AX592" s="38"/>
      <c r="AY592" s="38"/>
      <c r="AZ592" s="38"/>
      <c r="BA592" s="38"/>
      <c r="BB592" s="38"/>
      <c r="BC592" s="38"/>
      <c r="BD592" s="38"/>
      <c r="BE592" s="38"/>
      <c r="BF592" s="38"/>
      <c r="BG592" s="38"/>
      <c r="BH592" s="38"/>
      <c r="BI592" s="38"/>
      <c r="BJ592" s="38"/>
      <c r="BK592" s="38"/>
      <c r="BL592" s="38"/>
      <c r="BM592" s="38"/>
      <c r="BN592" s="38"/>
      <c r="BO592" s="38"/>
      <c r="BP592" s="38"/>
      <c r="BQ592" s="38"/>
      <c r="BR592" s="38"/>
      <c r="BS592" s="38"/>
      <c r="BT592" s="38"/>
      <c r="BU592" s="38"/>
      <c r="BV592" s="38"/>
      <c r="BW592" s="38"/>
      <c r="BX592" s="38"/>
      <c r="BY592" s="38"/>
      <c r="BZ592" s="38"/>
      <c r="CA592" s="38"/>
      <c r="CB592" s="38"/>
      <c r="CC592" s="38"/>
      <c r="CD592" s="38"/>
      <c r="CE592" s="38"/>
      <c r="CF592" s="38"/>
      <c r="CG592" s="38"/>
      <c r="CH592" s="38"/>
      <c r="CI592" s="38"/>
      <c r="CJ592" s="38"/>
      <c r="CK592" s="38"/>
      <c r="CL592" s="38"/>
      <c r="CM592" s="38"/>
      <c r="CN592" s="38"/>
      <c r="CO592" s="38"/>
    </row>
    <row r="593" spans="1:93" x14ac:dyDescent="0.35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  <c r="AJ593" s="38"/>
      <c r="AK593" s="38"/>
      <c r="AL593" s="38"/>
      <c r="AM593" s="38"/>
      <c r="AN593" s="38"/>
      <c r="AO593" s="38"/>
      <c r="AP593" s="38"/>
      <c r="AQ593" s="38"/>
      <c r="AR593" s="38"/>
      <c r="AS593" s="38"/>
      <c r="AT593" s="38"/>
      <c r="AU593" s="38"/>
      <c r="AV593" s="38"/>
      <c r="AW593" s="38"/>
      <c r="AX593" s="38"/>
      <c r="AY593" s="38"/>
      <c r="AZ593" s="38"/>
      <c r="BA593" s="38"/>
      <c r="BB593" s="38"/>
      <c r="BC593" s="38"/>
      <c r="BD593" s="38"/>
      <c r="BE593" s="38"/>
      <c r="BF593" s="38"/>
      <c r="BG593" s="38"/>
      <c r="BH593" s="38"/>
      <c r="BI593" s="38"/>
      <c r="BJ593" s="38"/>
      <c r="BK593" s="38"/>
      <c r="BL593" s="38"/>
      <c r="BM593" s="38"/>
      <c r="BN593" s="38"/>
      <c r="BO593" s="38"/>
      <c r="BP593" s="38"/>
      <c r="BQ593" s="38"/>
      <c r="BR593" s="38"/>
      <c r="BS593" s="38"/>
      <c r="BT593" s="38"/>
      <c r="BU593" s="38"/>
      <c r="BV593" s="38"/>
      <c r="BW593" s="38"/>
      <c r="BX593" s="38"/>
      <c r="BY593" s="38"/>
      <c r="BZ593" s="38"/>
      <c r="CA593" s="38"/>
      <c r="CB593" s="38"/>
      <c r="CC593" s="38"/>
      <c r="CD593" s="38"/>
      <c r="CE593" s="38"/>
      <c r="CF593" s="38"/>
      <c r="CG593" s="38"/>
      <c r="CH593" s="38"/>
      <c r="CI593" s="38"/>
      <c r="CJ593" s="38"/>
      <c r="CK593" s="38"/>
      <c r="CL593" s="38"/>
      <c r="CM593" s="38"/>
      <c r="CN593" s="38"/>
      <c r="CO593" s="38"/>
    </row>
    <row r="594" spans="1:93" x14ac:dyDescent="0.35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  <c r="AJ594" s="38"/>
      <c r="AK594" s="38"/>
      <c r="AL594" s="38"/>
      <c r="AM594" s="38"/>
      <c r="AN594" s="38"/>
      <c r="AO594" s="38"/>
      <c r="AP594" s="38"/>
      <c r="AQ594" s="38"/>
      <c r="AR594" s="38"/>
      <c r="AS594" s="38"/>
      <c r="AT594" s="38"/>
      <c r="AU594" s="38"/>
      <c r="AV594" s="38"/>
      <c r="AW594" s="38"/>
      <c r="AX594" s="38"/>
      <c r="AY594" s="38"/>
      <c r="AZ594" s="38"/>
      <c r="BA594" s="38"/>
      <c r="BB594" s="38"/>
      <c r="BC594" s="38"/>
      <c r="BD594" s="38"/>
      <c r="BE594" s="38"/>
      <c r="BF594" s="38"/>
      <c r="BG594" s="38"/>
      <c r="BH594" s="38"/>
      <c r="BI594" s="38"/>
      <c r="BJ594" s="38"/>
      <c r="BK594" s="38"/>
      <c r="BL594" s="38"/>
      <c r="BM594" s="38"/>
      <c r="BN594" s="38"/>
      <c r="BO594" s="38"/>
      <c r="BP594" s="38"/>
      <c r="BQ594" s="38"/>
      <c r="BR594" s="38"/>
      <c r="BS594" s="38"/>
      <c r="BT594" s="38"/>
      <c r="BU594" s="38"/>
      <c r="BV594" s="38"/>
      <c r="BW594" s="38"/>
      <c r="BX594" s="38"/>
      <c r="BY594" s="38"/>
      <c r="BZ594" s="38"/>
      <c r="CA594" s="38"/>
      <c r="CB594" s="38"/>
      <c r="CC594" s="38"/>
      <c r="CD594" s="38"/>
      <c r="CE594" s="38"/>
      <c r="CF594" s="38"/>
      <c r="CG594" s="38"/>
      <c r="CH594" s="38"/>
      <c r="CI594" s="38"/>
      <c r="CJ594" s="38"/>
      <c r="CK594" s="38"/>
      <c r="CL594" s="38"/>
      <c r="CM594" s="38"/>
      <c r="CN594" s="38"/>
      <c r="CO594" s="38"/>
    </row>
    <row r="595" spans="1:93" x14ac:dyDescent="0.3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38"/>
      <c r="AO595" s="38"/>
      <c r="AP595" s="38"/>
      <c r="AQ595" s="38"/>
      <c r="AR595" s="38"/>
      <c r="AS595" s="38"/>
      <c r="AT595" s="38"/>
      <c r="AU595" s="38"/>
      <c r="AV595" s="38"/>
      <c r="AW595" s="38"/>
      <c r="AX595" s="38"/>
      <c r="AY595" s="38"/>
      <c r="AZ595" s="38"/>
      <c r="BA595" s="38"/>
      <c r="BB595" s="38"/>
      <c r="BC595" s="38"/>
      <c r="BD595" s="38"/>
      <c r="BE595" s="38"/>
      <c r="BF595" s="38"/>
      <c r="BG595" s="38"/>
      <c r="BH595" s="38"/>
      <c r="BI595" s="38"/>
      <c r="BJ595" s="38"/>
      <c r="BK595" s="38"/>
      <c r="BL595" s="38"/>
      <c r="BM595" s="38"/>
      <c r="BN595" s="38"/>
      <c r="BO595" s="38"/>
      <c r="BP595" s="38"/>
      <c r="BQ595" s="38"/>
      <c r="BR595" s="38"/>
      <c r="BS595" s="38"/>
      <c r="BT595" s="38"/>
      <c r="BU595" s="38"/>
      <c r="BV595" s="38"/>
      <c r="BW595" s="38"/>
      <c r="BX595" s="38"/>
      <c r="BY595" s="38"/>
      <c r="BZ595" s="38"/>
      <c r="CA595" s="38"/>
      <c r="CB595" s="38"/>
      <c r="CC595" s="38"/>
      <c r="CD595" s="38"/>
      <c r="CE595" s="38"/>
      <c r="CF595" s="38"/>
      <c r="CG595" s="38"/>
      <c r="CH595" s="38"/>
      <c r="CI595" s="38"/>
      <c r="CJ595" s="38"/>
      <c r="CK595" s="38"/>
      <c r="CL595" s="38"/>
      <c r="CM595" s="38"/>
      <c r="CN595" s="38"/>
      <c r="CO595" s="38"/>
    </row>
    <row r="596" spans="1:93" x14ac:dyDescent="0.35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38"/>
      <c r="AK596" s="38"/>
      <c r="AL596" s="38"/>
      <c r="AM596" s="38"/>
      <c r="AN596" s="38"/>
      <c r="AO596" s="38"/>
      <c r="AP596" s="38"/>
      <c r="AQ596" s="38"/>
      <c r="AR596" s="38"/>
      <c r="AS596" s="38"/>
      <c r="AT596" s="38"/>
      <c r="AU596" s="38"/>
      <c r="AV596" s="38"/>
      <c r="AW596" s="38"/>
      <c r="AX596" s="38"/>
      <c r="AY596" s="38"/>
      <c r="AZ596" s="38"/>
      <c r="BA596" s="38"/>
      <c r="BB596" s="38"/>
      <c r="BC596" s="38"/>
      <c r="BD596" s="38"/>
      <c r="BE596" s="38"/>
      <c r="BF596" s="38"/>
      <c r="BG596" s="38"/>
      <c r="BH596" s="38"/>
      <c r="BI596" s="38"/>
      <c r="BJ596" s="38"/>
      <c r="BK596" s="38"/>
      <c r="BL596" s="38"/>
      <c r="BM596" s="38"/>
      <c r="BN596" s="38"/>
      <c r="BO596" s="38"/>
      <c r="BP596" s="38"/>
      <c r="BQ596" s="38"/>
      <c r="BR596" s="38"/>
      <c r="BS596" s="38"/>
      <c r="BT596" s="38"/>
      <c r="BU596" s="38"/>
      <c r="BV596" s="38"/>
      <c r="BW596" s="38"/>
      <c r="BX596" s="38"/>
      <c r="BY596" s="38"/>
      <c r="BZ596" s="38"/>
      <c r="CA596" s="38"/>
      <c r="CB596" s="38"/>
      <c r="CC596" s="38"/>
      <c r="CD596" s="38"/>
      <c r="CE596" s="38"/>
      <c r="CF596" s="38"/>
      <c r="CG596" s="38"/>
      <c r="CH596" s="38"/>
      <c r="CI596" s="38"/>
      <c r="CJ596" s="38"/>
      <c r="CK596" s="38"/>
      <c r="CL596" s="38"/>
      <c r="CM596" s="38"/>
      <c r="CN596" s="38"/>
      <c r="CO596" s="38"/>
    </row>
    <row r="597" spans="1:93" x14ac:dyDescent="0.35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8"/>
      <c r="AJ597" s="38"/>
      <c r="AK597" s="38"/>
      <c r="AL597" s="38"/>
      <c r="AM597" s="38"/>
      <c r="AN597" s="38"/>
      <c r="AO597" s="38"/>
      <c r="AP597" s="38"/>
      <c r="AQ597" s="38"/>
      <c r="AR597" s="38"/>
      <c r="AS597" s="38"/>
      <c r="AT597" s="38"/>
      <c r="AU597" s="38"/>
      <c r="AV597" s="38"/>
      <c r="AW597" s="38"/>
      <c r="AX597" s="38"/>
      <c r="AY597" s="38"/>
      <c r="AZ597" s="38"/>
      <c r="BA597" s="38"/>
      <c r="BB597" s="38"/>
      <c r="BC597" s="38"/>
      <c r="BD597" s="38"/>
      <c r="BE597" s="38"/>
      <c r="BF597" s="38"/>
      <c r="BG597" s="38"/>
      <c r="BH597" s="38"/>
      <c r="BI597" s="38"/>
      <c r="BJ597" s="38"/>
      <c r="BK597" s="38"/>
      <c r="BL597" s="38"/>
      <c r="BM597" s="38"/>
      <c r="BN597" s="38"/>
      <c r="BO597" s="38"/>
      <c r="BP597" s="38"/>
      <c r="BQ597" s="38"/>
      <c r="BR597" s="38"/>
      <c r="BS597" s="38"/>
      <c r="BT597" s="38"/>
      <c r="BU597" s="38"/>
      <c r="BV597" s="38"/>
      <c r="BW597" s="38"/>
      <c r="BX597" s="38"/>
      <c r="BY597" s="38"/>
      <c r="BZ597" s="38"/>
      <c r="CA597" s="38"/>
      <c r="CB597" s="38"/>
      <c r="CC597" s="38"/>
      <c r="CD597" s="38"/>
      <c r="CE597" s="38"/>
      <c r="CF597" s="38"/>
      <c r="CG597" s="38"/>
      <c r="CH597" s="38"/>
      <c r="CI597" s="38"/>
      <c r="CJ597" s="38"/>
      <c r="CK597" s="38"/>
      <c r="CL597" s="38"/>
      <c r="CM597" s="38"/>
      <c r="CN597" s="38"/>
      <c r="CO597" s="38"/>
    </row>
    <row r="598" spans="1:93" x14ac:dyDescent="0.35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8"/>
      <c r="AJ598" s="38"/>
      <c r="AK598" s="38"/>
      <c r="AL598" s="38"/>
      <c r="AM598" s="38"/>
      <c r="AN598" s="38"/>
      <c r="AO598" s="38"/>
      <c r="AP598" s="38"/>
      <c r="AQ598" s="38"/>
      <c r="AR598" s="38"/>
      <c r="AS598" s="38"/>
      <c r="AT598" s="38"/>
      <c r="AU598" s="38"/>
      <c r="AV598" s="38"/>
      <c r="AW598" s="38"/>
      <c r="AX598" s="38"/>
      <c r="AY598" s="38"/>
      <c r="AZ598" s="38"/>
      <c r="BA598" s="38"/>
      <c r="BB598" s="38"/>
      <c r="BC598" s="38"/>
      <c r="BD598" s="38"/>
      <c r="BE598" s="38"/>
      <c r="BF598" s="38"/>
      <c r="BG598" s="38"/>
      <c r="BH598" s="38"/>
      <c r="BI598" s="38"/>
      <c r="BJ598" s="38"/>
      <c r="BK598" s="38"/>
      <c r="BL598" s="38"/>
      <c r="BM598" s="38"/>
      <c r="BN598" s="38"/>
      <c r="BO598" s="38"/>
      <c r="BP598" s="38"/>
      <c r="BQ598" s="38"/>
      <c r="BR598" s="38"/>
      <c r="BS598" s="38"/>
      <c r="BT598" s="38"/>
      <c r="BU598" s="38"/>
      <c r="BV598" s="38"/>
      <c r="BW598" s="38"/>
      <c r="BX598" s="38"/>
      <c r="BY598" s="38"/>
      <c r="BZ598" s="38"/>
      <c r="CA598" s="38"/>
      <c r="CB598" s="38"/>
      <c r="CC598" s="38"/>
      <c r="CD598" s="38"/>
      <c r="CE598" s="38"/>
      <c r="CF598" s="38"/>
      <c r="CG598" s="38"/>
      <c r="CH598" s="38"/>
      <c r="CI598" s="38"/>
      <c r="CJ598" s="38"/>
      <c r="CK598" s="38"/>
      <c r="CL598" s="38"/>
      <c r="CM598" s="38"/>
      <c r="CN598" s="38"/>
      <c r="CO598" s="38"/>
    </row>
    <row r="599" spans="1:93" x14ac:dyDescent="0.35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8"/>
      <c r="AJ599" s="38"/>
      <c r="AK599" s="38"/>
      <c r="AL599" s="38"/>
      <c r="AM599" s="38"/>
      <c r="AN599" s="38"/>
      <c r="AO599" s="38"/>
      <c r="AP599" s="38"/>
      <c r="AQ599" s="38"/>
      <c r="AR599" s="38"/>
      <c r="AS599" s="38"/>
      <c r="AT599" s="38"/>
      <c r="AU599" s="38"/>
      <c r="AV599" s="38"/>
      <c r="AW599" s="38"/>
      <c r="AX599" s="38"/>
      <c r="AY599" s="38"/>
      <c r="AZ599" s="38"/>
      <c r="BA599" s="38"/>
      <c r="BB599" s="38"/>
      <c r="BC599" s="38"/>
      <c r="BD599" s="38"/>
      <c r="BE599" s="38"/>
      <c r="BF599" s="38"/>
      <c r="BG599" s="38"/>
      <c r="BH599" s="38"/>
      <c r="BI599" s="38"/>
      <c r="BJ599" s="38"/>
      <c r="BK599" s="38"/>
      <c r="BL599" s="38"/>
      <c r="BM599" s="38"/>
      <c r="BN599" s="38"/>
      <c r="BO599" s="38"/>
      <c r="BP599" s="38"/>
      <c r="BQ599" s="38"/>
      <c r="BR599" s="38"/>
      <c r="BS599" s="38"/>
      <c r="BT599" s="38"/>
      <c r="BU599" s="38"/>
      <c r="BV599" s="38"/>
      <c r="BW599" s="38"/>
      <c r="BX599" s="38"/>
      <c r="BY599" s="38"/>
      <c r="BZ599" s="38"/>
      <c r="CA599" s="38"/>
      <c r="CB599" s="38"/>
      <c r="CC599" s="38"/>
      <c r="CD599" s="38"/>
      <c r="CE599" s="38"/>
      <c r="CF599" s="38"/>
      <c r="CG599" s="38"/>
      <c r="CH599" s="38"/>
      <c r="CI599" s="38"/>
      <c r="CJ599" s="38"/>
      <c r="CK599" s="38"/>
      <c r="CL599" s="38"/>
      <c r="CM599" s="38"/>
      <c r="CN599" s="38"/>
      <c r="CO599" s="38"/>
    </row>
    <row r="600" spans="1:93" x14ac:dyDescent="0.35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8"/>
      <c r="AJ600" s="38"/>
      <c r="AK600" s="38"/>
      <c r="AL600" s="38"/>
      <c r="AM600" s="38"/>
      <c r="AN600" s="38"/>
      <c r="AO600" s="38"/>
      <c r="AP600" s="38"/>
      <c r="AQ600" s="38"/>
      <c r="AR600" s="38"/>
      <c r="AS600" s="38"/>
      <c r="AT600" s="38"/>
      <c r="AU600" s="38"/>
      <c r="AV600" s="38"/>
      <c r="AW600" s="38"/>
      <c r="AX600" s="38"/>
      <c r="AY600" s="38"/>
      <c r="AZ600" s="38"/>
      <c r="BA600" s="38"/>
      <c r="BB600" s="38"/>
      <c r="BC600" s="38"/>
      <c r="BD600" s="38"/>
      <c r="BE600" s="38"/>
      <c r="BF600" s="38"/>
      <c r="BG600" s="38"/>
      <c r="BH600" s="38"/>
      <c r="BI600" s="38"/>
      <c r="BJ600" s="38"/>
      <c r="BK600" s="38"/>
      <c r="BL600" s="38"/>
      <c r="BM600" s="38"/>
      <c r="BN600" s="38"/>
      <c r="BO600" s="38"/>
      <c r="BP600" s="38"/>
      <c r="BQ600" s="38"/>
      <c r="BR600" s="38"/>
      <c r="BS600" s="38"/>
      <c r="BT600" s="38"/>
      <c r="BU600" s="38"/>
      <c r="BV600" s="38"/>
      <c r="BW600" s="38"/>
      <c r="BX600" s="38"/>
      <c r="BY600" s="38"/>
      <c r="BZ600" s="38"/>
      <c r="CA600" s="38"/>
      <c r="CB600" s="38"/>
      <c r="CC600" s="38"/>
      <c r="CD600" s="38"/>
      <c r="CE600" s="38"/>
      <c r="CF600" s="38"/>
      <c r="CG600" s="38"/>
      <c r="CH600" s="38"/>
      <c r="CI600" s="38"/>
      <c r="CJ600" s="38"/>
      <c r="CK600" s="38"/>
      <c r="CL600" s="38"/>
      <c r="CM600" s="38"/>
      <c r="CN600" s="38"/>
      <c r="CO600" s="38"/>
    </row>
    <row r="601" spans="1:93" x14ac:dyDescent="0.35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8"/>
      <c r="AJ601" s="38"/>
      <c r="AK601" s="38"/>
      <c r="AL601" s="38"/>
      <c r="AM601" s="38"/>
      <c r="AN601" s="38"/>
      <c r="AO601" s="38"/>
      <c r="AP601" s="38"/>
      <c r="AQ601" s="38"/>
      <c r="AR601" s="38"/>
      <c r="AS601" s="38"/>
      <c r="AT601" s="38"/>
      <c r="AU601" s="38"/>
      <c r="AV601" s="38"/>
      <c r="AW601" s="38"/>
      <c r="AX601" s="38"/>
      <c r="AY601" s="38"/>
      <c r="AZ601" s="38"/>
      <c r="BA601" s="38"/>
      <c r="BB601" s="38"/>
      <c r="BC601" s="38"/>
      <c r="BD601" s="38"/>
      <c r="BE601" s="38"/>
      <c r="BF601" s="38"/>
      <c r="BG601" s="38"/>
      <c r="BH601" s="38"/>
      <c r="BI601" s="38"/>
      <c r="BJ601" s="38"/>
      <c r="BK601" s="38"/>
      <c r="BL601" s="38"/>
      <c r="BM601" s="38"/>
      <c r="BN601" s="38"/>
      <c r="BO601" s="38"/>
      <c r="BP601" s="38"/>
      <c r="BQ601" s="38"/>
      <c r="BR601" s="38"/>
      <c r="BS601" s="38"/>
      <c r="BT601" s="38"/>
      <c r="BU601" s="38"/>
      <c r="BV601" s="38"/>
      <c r="BW601" s="38"/>
      <c r="BX601" s="38"/>
      <c r="BY601" s="38"/>
      <c r="BZ601" s="38"/>
      <c r="CA601" s="38"/>
      <c r="CB601" s="38"/>
      <c r="CC601" s="38"/>
      <c r="CD601" s="38"/>
      <c r="CE601" s="38"/>
      <c r="CF601" s="38"/>
      <c r="CG601" s="38"/>
      <c r="CH601" s="38"/>
      <c r="CI601" s="38"/>
      <c r="CJ601" s="38"/>
      <c r="CK601" s="38"/>
      <c r="CL601" s="38"/>
      <c r="CM601" s="38"/>
      <c r="CN601" s="38"/>
      <c r="CO601" s="38"/>
    </row>
    <row r="602" spans="1:93" x14ac:dyDescent="0.35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  <c r="AJ602" s="38"/>
      <c r="AK602" s="38"/>
      <c r="AL602" s="38"/>
      <c r="AM602" s="38"/>
      <c r="AN602" s="38"/>
      <c r="AO602" s="38"/>
      <c r="AP602" s="38"/>
      <c r="AQ602" s="38"/>
      <c r="AR602" s="38"/>
      <c r="AS602" s="38"/>
      <c r="AT602" s="38"/>
      <c r="AU602" s="38"/>
      <c r="AV602" s="38"/>
      <c r="AW602" s="38"/>
      <c r="AX602" s="38"/>
      <c r="AY602" s="38"/>
      <c r="AZ602" s="38"/>
      <c r="BA602" s="38"/>
      <c r="BB602" s="38"/>
      <c r="BC602" s="38"/>
      <c r="BD602" s="38"/>
      <c r="BE602" s="38"/>
      <c r="BF602" s="38"/>
      <c r="BG602" s="38"/>
      <c r="BH602" s="38"/>
      <c r="BI602" s="38"/>
      <c r="BJ602" s="38"/>
      <c r="BK602" s="38"/>
      <c r="BL602" s="38"/>
      <c r="BM602" s="38"/>
      <c r="BN602" s="38"/>
      <c r="BO602" s="38"/>
      <c r="BP602" s="38"/>
      <c r="BQ602" s="38"/>
      <c r="BR602" s="38"/>
      <c r="BS602" s="38"/>
      <c r="BT602" s="38"/>
      <c r="BU602" s="38"/>
      <c r="BV602" s="38"/>
      <c r="BW602" s="38"/>
      <c r="BX602" s="38"/>
      <c r="BY602" s="38"/>
      <c r="BZ602" s="38"/>
      <c r="CA602" s="38"/>
      <c r="CB602" s="38"/>
      <c r="CC602" s="38"/>
      <c r="CD602" s="38"/>
      <c r="CE602" s="38"/>
      <c r="CF602" s="38"/>
      <c r="CG602" s="38"/>
      <c r="CH602" s="38"/>
      <c r="CI602" s="38"/>
      <c r="CJ602" s="38"/>
      <c r="CK602" s="38"/>
      <c r="CL602" s="38"/>
      <c r="CM602" s="38"/>
      <c r="CN602" s="38"/>
      <c r="CO602" s="38"/>
    </row>
    <row r="603" spans="1:93" x14ac:dyDescent="0.35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  <c r="AJ603" s="38"/>
      <c r="AK603" s="38"/>
      <c r="AL603" s="38"/>
      <c r="AM603" s="38"/>
      <c r="AN603" s="38"/>
      <c r="AO603" s="38"/>
      <c r="AP603" s="38"/>
      <c r="AQ603" s="38"/>
      <c r="AR603" s="38"/>
      <c r="AS603" s="38"/>
      <c r="AT603" s="38"/>
      <c r="AU603" s="38"/>
      <c r="AV603" s="38"/>
      <c r="AW603" s="38"/>
      <c r="AX603" s="38"/>
      <c r="AY603" s="38"/>
      <c r="AZ603" s="38"/>
      <c r="BA603" s="38"/>
      <c r="BB603" s="38"/>
      <c r="BC603" s="38"/>
      <c r="BD603" s="38"/>
      <c r="BE603" s="38"/>
      <c r="BF603" s="38"/>
      <c r="BG603" s="38"/>
      <c r="BH603" s="38"/>
      <c r="BI603" s="38"/>
      <c r="BJ603" s="38"/>
      <c r="BK603" s="38"/>
      <c r="BL603" s="38"/>
      <c r="BM603" s="38"/>
      <c r="BN603" s="38"/>
      <c r="BO603" s="38"/>
      <c r="BP603" s="38"/>
      <c r="BQ603" s="38"/>
      <c r="BR603" s="38"/>
      <c r="BS603" s="38"/>
      <c r="BT603" s="38"/>
      <c r="BU603" s="38"/>
      <c r="BV603" s="38"/>
      <c r="BW603" s="38"/>
      <c r="BX603" s="38"/>
      <c r="BY603" s="38"/>
      <c r="BZ603" s="38"/>
      <c r="CA603" s="38"/>
      <c r="CB603" s="38"/>
      <c r="CC603" s="38"/>
      <c r="CD603" s="38"/>
      <c r="CE603" s="38"/>
      <c r="CF603" s="38"/>
      <c r="CG603" s="38"/>
      <c r="CH603" s="38"/>
      <c r="CI603" s="38"/>
      <c r="CJ603" s="38"/>
      <c r="CK603" s="38"/>
      <c r="CL603" s="38"/>
      <c r="CM603" s="38"/>
      <c r="CN603" s="38"/>
      <c r="CO603" s="38"/>
    </row>
    <row r="604" spans="1:93" x14ac:dyDescent="0.35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8"/>
      <c r="AJ604" s="38"/>
      <c r="AK604" s="38"/>
      <c r="AL604" s="38"/>
      <c r="AM604" s="38"/>
      <c r="AN604" s="38"/>
      <c r="AO604" s="38"/>
      <c r="AP604" s="38"/>
      <c r="AQ604" s="38"/>
      <c r="AR604" s="38"/>
      <c r="AS604" s="38"/>
      <c r="AT604" s="38"/>
      <c r="AU604" s="38"/>
      <c r="AV604" s="38"/>
      <c r="AW604" s="38"/>
      <c r="AX604" s="38"/>
      <c r="AY604" s="38"/>
      <c r="AZ604" s="38"/>
      <c r="BA604" s="38"/>
      <c r="BB604" s="38"/>
      <c r="BC604" s="38"/>
      <c r="BD604" s="38"/>
      <c r="BE604" s="38"/>
      <c r="BF604" s="38"/>
      <c r="BG604" s="38"/>
      <c r="BH604" s="38"/>
      <c r="BI604" s="38"/>
      <c r="BJ604" s="38"/>
      <c r="BK604" s="38"/>
      <c r="BL604" s="38"/>
      <c r="BM604" s="38"/>
      <c r="BN604" s="38"/>
      <c r="BO604" s="38"/>
      <c r="BP604" s="38"/>
      <c r="BQ604" s="38"/>
      <c r="BR604" s="38"/>
      <c r="BS604" s="38"/>
      <c r="BT604" s="38"/>
      <c r="BU604" s="38"/>
      <c r="BV604" s="38"/>
      <c r="BW604" s="38"/>
      <c r="BX604" s="38"/>
      <c r="BY604" s="38"/>
      <c r="BZ604" s="38"/>
      <c r="CA604" s="38"/>
      <c r="CB604" s="38"/>
      <c r="CC604" s="38"/>
      <c r="CD604" s="38"/>
      <c r="CE604" s="38"/>
      <c r="CF604" s="38"/>
      <c r="CG604" s="38"/>
      <c r="CH604" s="38"/>
      <c r="CI604" s="38"/>
      <c r="CJ604" s="38"/>
      <c r="CK604" s="38"/>
      <c r="CL604" s="38"/>
      <c r="CM604" s="38"/>
      <c r="CN604" s="38"/>
      <c r="CO604" s="38"/>
    </row>
    <row r="605" spans="1:93" x14ac:dyDescent="0.3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38"/>
      <c r="AO605" s="38"/>
      <c r="AP605" s="38"/>
      <c r="AQ605" s="38"/>
      <c r="AR605" s="38"/>
      <c r="AS605" s="38"/>
      <c r="AT605" s="38"/>
      <c r="AU605" s="38"/>
      <c r="AV605" s="38"/>
      <c r="AW605" s="38"/>
      <c r="AX605" s="38"/>
      <c r="AY605" s="38"/>
      <c r="AZ605" s="38"/>
      <c r="BA605" s="38"/>
      <c r="BB605" s="38"/>
      <c r="BC605" s="38"/>
      <c r="BD605" s="38"/>
      <c r="BE605" s="38"/>
      <c r="BF605" s="38"/>
      <c r="BG605" s="38"/>
      <c r="BH605" s="38"/>
      <c r="BI605" s="38"/>
      <c r="BJ605" s="38"/>
      <c r="BK605" s="38"/>
      <c r="BL605" s="38"/>
      <c r="BM605" s="38"/>
      <c r="BN605" s="38"/>
      <c r="BO605" s="38"/>
      <c r="BP605" s="38"/>
      <c r="BQ605" s="38"/>
      <c r="BR605" s="38"/>
      <c r="BS605" s="38"/>
      <c r="BT605" s="38"/>
      <c r="BU605" s="38"/>
      <c r="BV605" s="38"/>
      <c r="BW605" s="38"/>
      <c r="BX605" s="38"/>
      <c r="BY605" s="38"/>
      <c r="BZ605" s="38"/>
      <c r="CA605" s="38"/>
      <c r="CB605" s="38"/>
      <c r="CC605" s="38"/>
      <c r="CD605" s="38"/>
      <c r="CE605" s="38"/>
      <c r="CF605" s="38"/>
      <c r="CG605" s="38"/>
      <c r="CH605" s="38"/>
      <c r="CI605" s="38"/>
      <c r="CJ605" s="38"/>
      <c r="CK605" s="38"/>
      <c r="CL605" s="38"/>
      <c r="CM605" s="38"/>
      <c r="CN605" s="38"/>
      <c r="CO605" s="38"/>
    </row>
    <row r="606" spans="1:93" x14ac:dyDescent="0.35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38"/>
      <c r="AK606" s="38"/>
      <c r="AL606" s="38"/>
      <c r="AM606" s="38"/>
      <c r="AN606" s="38"/>
      <c r="AO606" s="38"/>
      <c r="AP606" s="38"/>
      <c r="AQ606" s="38"/>
      <c r="AR606" s="38"/>
      <c r="AS606" s="38"/>
      <c r="AT606" s="38"/>
      <c r="AU606" s="38"/>
      <c r="AV606" s="38"/>
      <c r="AW606" s="38"/>
      <c r="AX606" s="38"/>
      <c r="AY606" s="38"/>
      <c r="AZ606" s="38"/>
      <c r="BA606" s="38"/>
      <c r="BB606" s="38"/>
      <c r="BC606" s="38"/>
      <c r="BD606" s="38"/>
      <c r="BE606" s="38"/>
      <c r="BF606" s="38"/>
      <c r="BG606" s="38"/>
      <c r="BH606" s="38"/>
      <c r="BI606" s="38"/>
      <c r="BJ606" s="38"/>
      <c r="BK606" s="38"/>
      <c r="BL606" s="38"/>
      <c r="BM606" s="38"/>
      <c r="BN606" s="38"/>
      <c r="BO606" s="38"/>
      <c r="BP606" s="38"/>
      <c r="BQ606" s="38"/>
      <c r="BR606" s="38"/>
      <c r="BS606" s="38"/>
      <c r="BT606" s="38"/>
      <c r="BU606" s="38"/>
      <c r="BV606" s="38"/>
      <c r="BW606" s="38"/>
      <c r="BX606" s="38"/>
      <c r="BY606" s="38"/>
      <c r="BZ606" s="38"/>
      <c r="CA606" s="38"/>
      <c r="CB606" s="38"/>
      <c r="CC606" s="38"/>
      <c r="CD606" s="38"/>
      <c r="CE606" s="38"/>
      <c r="CF606" s="38"/>
      <c r="CG606" s="38"/>
      <c r="CH606" s="38"/>
      <c r="CI606" s="38"/>
      <c r="CJ606" s="38"/>
      <c r="CK606" s="38"/>
      <c r="CL606" s="38"/>
      <c r="CM606" s="38"/>
      <c r="CN606" s="38"/>
      <c r="CO606" s="38"/>
    </row>
    <row r="607" spans="1:93" x14ac:dyDescent="0.35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  <c r="AJ607" s="38"/>
      <c r="AK607" s="38"/>
      <c r="AL607" s="38"/>
      <c r="AM607" s="38"/>
      <c r="AN607" s="38"/>
      <c r="AO607" s="38"/>
      <c r="AP607" s="38"/>
      <c r="AQ607" s="38"/>
      <c r="AR607" s="38"/>
      <c r="AS607" s="38"/>
      <c r="AT607" s="38"/>
      <c r="AU607" s="38"/>
      <c r="AV607" s="38"/>
      <c r="AW607" s="38"/>
      <c r="AX607" s="38"/>
      <c r="AY607" s="38"/>
      <c r="AZ607" s="38"/>
      <c r="BA607" s="38"/>
      <c r="BB607" s="38"/>
      <c r="BC607" s="38"/>
      <c r="BD607" s="38"/>
      <c r="BE607" s="38"/>
      <c r="BF607" s="38"/>
      <c r="BG607" s="38"/>
      <c r="BH607" s="38"/>
      <c r="BI607" s="38"/>
      <c r="BJ607" s="38"/>
      <c r="BK607" s="38"/>
      <c r="BL607" s="38"/>
      <c r="BM607" s="38"/>
      <c r="BN607" s="38"/>
      <c r="BO607" s="38"/>
      <c r="BP607" s="38"/>
      <c r="BQ607" s="38"/>
      <c r="BR607" s="38"/>
      <c r="BS607" s="38"/>
      <c r="BT607" s="38"/>
      <c r="BU607" s="38"/>
      <c r="BV607" s="38"/>
      <c r="BW607" s="38"/>
      <c r="BX607" s="38"/>
      <c r="BY607" s="38"/>
      <c r="BZ607" s="38"/>
      <c r="CA607" s="38"/>
      <c r="CB607" s="38"/>
      <c r="CC607" s="38"/>
      <c r="CD607" s="38"/>
      <c r="CE607" s="38"/>
      <c r="CF607" s="38"/>
      <c r="CG607" s="38"/>
      <c r="CH607" s="38"/>
      <c r="CI607" s="38"/>
      <c r="CJ607" s="38"/>
      <c r="CK607" s="38"/>
      <c r="CL607" s="38"/>
      <c r="CM607" s="38"/>
      <c r="CN607" s="38"/>
      <c r="CO607" s="38"/>
    </row>
    <row r="608" spans="1:93" x14ac:dyDescent="0.35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  <c r="AJ608" s="38"/>
      <c r="AK608" s="38"/>
      <c r="AL608" s="38"/>
      <c r="AM608" s="38"/>
      <c r="AN608" s="38"/>
      <c r="AO608" s="38"/>
      <c r="AP608" s="38"/>
      <c r="AQ608" s="38"/>
      <c r="AR608" s="38"/>
      <c r="AS608" s="38"/>
      <c r="AT608" s="38"/>
      <c r="AU608" s="38"/>
      <c r="AV608" s="38"/>
      <c r="AW608" s="38"/>
      <c r="AX608" s="38"/>
      <c r="AY608" s="38"/>
      <c r="AZ608" s="38"/>
      <c r="BA608" s="38"/>
      <c r="BB608" s="38"/>
      <c r="BC608" s="38"/>
      <c r="BD608" s="38"/>
      <c r="BE608" s="38"/>
      <c r="BF608" s="38"/>
      <c r="BG608" s="38"/>
      <c r="BH608" s="38"/>
      <c r="BI608" s="38"/>
      <c r="BJ608" s="38"/>
      <c r="BK608" s="38"/>
      <c r="BL608" s="38"/>
      <c r="BM608" s="38"/>
      <c r="BN608" s="38"/>
      <c r="BO608" s="38"/>
      <c r="BP608" s="38"/>
      <c r="BQ608" s="38"/>
      <c r="BR608" s="38"/>
      <c r="BS608" s="38"/>
      <c r="BT608" s="38"/>
      <c r="BU608" s="38"/>
      <c r="BV608" s="38"/>
      <c r="BW608" s="38"/>
      <c r="BX608" s="38"/>
      <c r="BY608" s="38"/>
      <c r="BZ608" s="38"/>
      <c r="CA608" s="38"/>
      <c r="CB608" s="38"/>
      <c r="CC608" s="38"/>
      <c r="CD608" s="38"/>
      <c r="CE608" s="38"/>
      <c r="CF608" s="38"/>
      <c r="CG608" s="38"/>
      <c r="CH608" s="38"/>
      <c r="CI608" s="38"/>
      <c r="CJ608" s="38"/>
      <c r="CK608" s="38"/>
      <c r="CL608" s="38"/>
      <c r="CM608" s="38"/>
      <c r="CN608" s="38"/>
      <c r="CO608" s="38"/>
    </row>
    <row r="609" spans="1:93" x14ac:dyDescent="0.35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  <c r="AJ609" s="38"/>
      <c r="AK609" s="38"/>
      <c r="AL609" s="38"/>
      <c r="AM609" s="38"/>
      <c r="AN609" s="38"/>
      <c r="AO609" s="38"/>
      <c r="AP609" s="38"/>
      <c r="AQ609" s="38"/>
      <c r="AR609" s="38"/>
      <c r="AS609" s="38"/>
      <c r="AT609" s="38"/>
      <c r="AU609" s="38"/>
      <c r="AV609" s="38"/>
      <c r="AW609" s="38"/>
      <c r="AX609" s="38"/>
      <c r="AY609" s="38"/>
      <c r="AZ609" s="38"/>
      <c r="BA609" s="38"/>
      <c r="BB609" s="38"/>
      <c r="BC609" s="38"/>
      <c r="BD609" s="38"/>
      <c r="BE609" s="38"/>
      <c r="BF609" s="38"/>
      <c r="BG609" s="38"/>
      <c r="BH609" s="38"/>
      <c r="BI609" s="38"/>
      <c r="BJ609" s="38"/>
      <c r="BK609" s="38"/>
      <c r="BL609" s="38"/>
      <c r="BM609" s="38"/>
      <c r="BN609" s="38"/>
      <c r="BO609" s="38"/>
      <c r="BP609" s="38"/>
      <c r="BQ609" s="38"/>
      <c r="BR609" s="38"/>
      <c r="BS609" s="38"/>
      <c r="BT609" s="38"/>
      <c r="BU609" s="38"/>
      <c r="BV609" s="38"/>
      <c r="BW609" s="38"/>
      <c r="BX609" s="38"/>
      <c r="BY609" s="38"/>
      <c r="BZ609" s="38"/>
      <c r="CA609" s="38"/>
      <c r="CB609" s="38"/>
      <c r="CC609" s="38"/>
      <c r="CD609" s="38"/>
      <c r="CE609" s="38"/>
      <c r="CF609" s="38"/>
      <c r="CG609" s="38"/>
      <c r="CH609" s="38"/>
      <c r="CI609" s="38"/>
      <c r="CJ609" s="38"/>
      <c r="CK609" s="38"/>
      <c r="CL609" s="38"/>
      <c r="CM609" s="38"/>
      <c r="CN609" s="38"/>
      <c r="CO609" s="38"/>
    </row>
    <row r="610" spans="1:93" x14ac:dyDescent="0.35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  <c r="AJ610" s="38"/>
      <c r="AK610" s="38"/>
      <c r="AL610" s="38"/>
      <c r="AM610" s="38"/>
      <c r="AN610" s="38"/>
      <c r="AO610" s="38"/>
      <c r="AP610" s="38"/>
      <c r="AQ610" s="38"/>
      <c r="AR610" s="38"/>
      <c r="AS610" s="38"/>
      <c r="AT610" s="38"/>
      <c r="AU610" s="38"/>
      <c r="AV610" s="38"/>
      <c r="AW610" s="38"/>
      <c r="AX610" s="38"/>
      <c r="AY610" s="38"/>
      <c r="AZ610" s="38"/>
      <c r="BA610" s="38"/>
      <c r="BB610" s="38"/>
      <c r="BC610" s="38"/>
      <c r="BD610" s="38"/>
      <c r="BE610" s="38"/>
      <c r="BF610" s="38"/>
      <c r="BG610" s="38"/>
      <c r="BH610" s="38"/>
      <c r="BI610" s="38"/>
      <c r="BJ610" s="38"/>
      <c r="BK610" s="38"/>
      <c r="BL610" s="38"/>
      <c r="BM610" s="38"/>
      <c r="BN610" s="38"/>
      <c r="BO610" s="38"/>
      <c r="BP610" s="38"/>
      <c r="BQ610" s="38"/>
      <c r="BR610" s="38"/>
      <c r="BS610" s="38"/>
      <c r="BT610" s="38"/>
      <c r="BU610" s="38"/>
      <c r="BV610" s="38"/>
      <c r="BW610" s="38"/>
      <c r="BX610" s="38"/>
      <c r="BY610" s="38"/>
      <c r="BZ610" s="38"/>
      <c r="CA610" s="38"/>
      <c r="CB610" s="38"/>
      <c r="CC610" s="38"/>
      <c r="CD610" s="38"/>
      <c r="CE610" s="38"/>
      <c r="CF610" s="38"/>
      <c r="CG610" s="38"/>
      <c r="CH610" s="38"/>
      <c r="CI610" s="38"/>
      <c r="CJ610" s="38"/>
      <c r="CK610" s="38"/>
      <c r="CL610" s="38"/>
      <c r="CM610" s="38"/>
      <c r="CN610" s="38"/>
      <c r="CO610" s="38"/>
    </row>
    <row r="611" spans="1:93" x14ac:dyDescent="0.35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  <c r="AJ611" s="38"/>
      <c r="AK611" s="38"/>
      <c r="AL611" s="38"/>
      <c r="AM611" s="38"/>
      <c r="AN611" s="38"/>
      <c r="AO611" s="38"/>
      <c r="AP611" s="38"/>
      <c r="AQ611" s="38"/>
      <c r="AR611" s="38"/>
      <c r="AS611" s="38"/>
      <c r="AT611" s="38"/>
      <c r="AU611" s="38"/>
      <c r="AV611" s="38"/>
      <c r="AW611" s="38"/>
      <c r="AX611" s="38"/>
      <c r="AY611" s="38"/>
      <c r="AZ611" s="38"/>
      <c r="BA611" s="38"/>
      <c r="BB611" s="38"/>
      <c r="BC611" s="38"/>
      <c r="BD611" s="38"/>
      <c r="BE611" s="38"/>
      <c r="BF611" s="38"/>
      <c r="BG611" s="38"/>
      <c r="BH611" s="38"/>
      <c r="BI611" s="38"/>
      <c r="BJ611" s="38"/>
      <c r="BK611" s="38"/>
      <c r="BL611" s="38"/>
      <c r="BM611" s="38"/>
      <c r="BN611" s="38"/>
      <c r="BO611" s="38"/>
      <c r="BP611" s="38"/>
      <c r="BQ611" s="38"/>
      <c r="BR611" s="38"/>
      <c r="BS611" s="38"/>
      <c r="BT611" s="38"/>
      <c r="BU611" s="38"/>
      <c r="BV611" s="38"/>
      <c r="BW611" s="38"/>
      <c r="BX611" s="38"/>
      <c r="BY611" s="38"/>
      <c r="BZ611" s="38"/>
      <c r="CA611" s="38"/>
      <c r="CB611" s="38"/>
      <c r="CC611" s="38"/>
      <c r="CD611" s="38"/>
      <c r="CE611" s="38"/>
      <c r="CF611" s="38"/>
      <c r="CG611" s="38"/>
      <c r="CH611" s="38"/>
      <c r="CI611" s="38"/>
      <c r="CJ611" s="38"/>
      <c r="CK611" s="38"/>
      <c r="CL611" s="38"/>
      <c r="CM611" s="38"/>
      <c r="CN611" s="38"/>
      <c r="CO611" s="38"/>
    </row>
    <row r="612" spans="1:93" x14ac:dyDescent="0.35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  <c r="AJ612" s="38"/>
      <c r="AK612" s="38"/>
      <c r="AL612" s="38"/>
      <c r="AM612" s="38"/>
      <c r="AN612" s="38"/>
      <c r="AO612" s="38"/>
      <c r="AP612" s="38"/>
      <c r="AQ612" s="38"/>
      <c r="AR612" s="38"/>
      <c r="AS612" s="38"/>
      <c r="AT612" s="38"/>
      <c r="AU612" s="38"/>
      <c r="AV612" s="38"/>
      <c r="AW612" s="38"/>
      <c r="AX612" s="38"/>
      <c r="AY612" s="38"/>
      <c r="AZ612" s="38"/>
      <c r="BA612" s="38"/>
      <c r="BB612" s="38"/>
      <c r="BC612" s="38"/>
      <c r="BD612" s="38"/>
      <c r="BE612" s="38"/>
      <c r="BF612" s="38"/>
      <c r="BG612" s="38"/>
      <c r="BH612" s="38"/>
      <c r="BI612" s="38"/>
      <c r="BJ612" s="38"/>
      <c r="BK612" s="38"/>
      <c r="BL612" s="38"/>
      <c r="BM612" s="38"/>
      <c r="BN612" s="38"/>
      <c r="BO612" s="38"/>
      <c r="BP612" s="38"/>
      <c r="BQ612" s="38"/>
      <c r="BR612" s="38"/>
      <c r="BS612" s="38"/>
      <c r="BT612" s="38"/>
      <c r="BU612" s="38"/>
      <c r="BV612" s="38"/>
      <c r="BW612" s="38"/>
      <c r="BX612" s="38"/>
      <c r="BY612" s="38"/>
      <c r="BZ612" s="38"/>
      <c r="CA612" s="38"/>
      <c r="CB612" s="38"/>
      <c r="CC612" s="38"/>
      <c r="CD612" s="38"/>
      <c r="CE612" s="38"/>
      <c r="CF612" s="38"/>
      <c r="CG612" s="38"/>
      <c r="CH612" s="38"/>
      <c r="CI612" s="38"/>
      <c r="CJ612" s="38"/>
      <c r="CK612" s="38"/>
      <c r="CL612" s="38"/>
      <c r="CM612" s="38"/>
      <c r="CN612" s="38"/>
      <c r="CO612" s="38"/>
    </row>
    <row r="613" spans="1:93" x14ac:dyDescent="0.35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8"/>
      <c r="AJ613" s="38"/>
      <c r="AK613" s="38"/>
      <c r="AL613" s="38"/>
      <c r="AM613" s="38"/>
      <c r="AN613" s="38"/>
      <c r="AO613" s="38"/>
      <c r="AP613" s="38"/>
      <c r="AQ613" s="38"/>
      <c r="AR613" s="38"/>
      <c r="AS613" s="38"/>
      <c r="AT613" s="38"/>
      <c r="AU613" s="38"/>
      <c r="AV613" s="38"/>
      <c r="AW613" s="38"/>
      <c r="AX613" s="38"/>
      <c r="AY613" s="38"/>
      <c r="AZ613" s="38"/>
      <c r="BA613" s="38"/>
      <c r="BB613" s="38"/>
      <c r="BC613" s="38"/>
      <c r="BD613" s="38"/>
      <c r="BE613" s="38"/>
      <c r="BF613" s="38"/>
      <c r="BG613" s="38"/>
      <c r="BH613" s="38"/>
      <c r="BI613" s="38"/>
      <c r="BJ613" s="38"/>
      <c r="BK613" s="38"/>
      <c r="BL613" s="38"/>
      <c r="BM613" s="38"/>
      <c r="BN613" s="38"/>
      <c r="BO613" s="38"/>
      <c r="BP613" s="38"/>
      <c r="BQ613" s="38"/>
      <c r="BR613" s="38"/>
      <c r="BS613" s="38"/>
      <c r="BT613" s="38"/>
      <c r="BU613" s="38"/>
      <c r="BV613" s="38"/>
      <c r="BW613" s="38"/>
      <c r="BX613" s="38"/>
      <c r="BY613" s="38"/>
      <c r="BZ613" s="38"/>
      <c r="CA613" s="38"/>
      <c r="CB613" s="38"/>
      <c r="CC613" s="38"/>
      <c r="CD613" s="38"/>
      <c r="CE613" s="38"/>
      <c r="CF613" s="38"/>
      <c r="CG613" s="38"/>
      <c r="CH613" s="38"/>
      <c r="CI613" s="38"/>
      <c r="CJ613" s="38"/>
      <c r="CK613" s="38"/>
      <c r="CL613" s="38"/>
      <c r="CM613" s="38"/>
      <c r="CN613" s="38"/>
      <c r="CO613" s="38"/>
    </row>
    <row r="614" spans="1:93" x14ac:dyDescent="0.35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8"/>
      <c r="AJ614" s="38"/>
      <c r="AK614" s="38"/>
      <c r="AL614" s="38"/>
      <c r="AM614" s="38"/>
      <c r="AN614" s="38"/>
      <c r="AO614" s="38"/>
      <c r="AP614" s="38"/>
      <c r="AQ614" s="38"/>
      <c r="AR614" s="38"/>
      <c r="AS614" s="38"/>
      <c r="AT614" s="38"/>
      <c r="AU614" s="38"/>
      <c r="AV614" s="38"/>
      <c r="AW614" s="38"/>
      <c r="AX614" s="38"/>
      <c r="AY614" s="38"/>
      <c r="AZ614" s="38"/>
      <c r="BA614" s="38"/>
      <c r="BB614" s="38"/>
      <c r="BC614" s="38"/>
      <c r="BD614" s="38"/>
      <c r="BE614" s="38"/>
      <c r="BF614" s="38"/>
      <c r="BG614" s="38"/>
      <c r="BH614" s="38"/>
      <c r="BI614" s="38"/>
      <c r="BJ614" s="38"/>
      <c r="BK614" s="38"/>
      <c r="BL614" s="38"/>
      <c r="BM614" s="38"/>
      <c r="BN614" s="38"/>
      <c r="BO614" s="38"/>
      <c r="BP614" s="38"/>
      <c r="BQ614" s="38"/>
      <c r="BR614" s="38"/>
      <c r="BS614" s="38"/>
      <c r="BT614" s="38"/>
      <c r="BU614" s="38"/>
      <c r="BV614" s="38"/>
      <c r="BW614" s="38"/>
      <c r="BX614" s="38"/>
      <c r="BY614" s="38"/>
      <c r="BZ614" s="38"/>
      <c r="CA614" s="38"/>
      <c r="CB614" s="38"/>
      <c r="CC614" s="38"/>
      <c r="CD614" s="38"/>
      <c r="CE614" s="38"/>
      <c r="CF614" s="38"/>
      <c r="CG614" s="38"/>
      <c r="CH614" s="38"/>
      <c r="CI614" s="38"/>
      <c r="CJ614" s="38"/>
      <c r="CK614" s="38"/>
      <c r="CL614" s="38"/>
      <c r="CM614" s="38"/>
      <c r="CN614" s="38"/>
      <c r="CO614" s="38"/>
    </row>
    <row r="615" spans="1:93" x14ac:dyDescent="0.3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38"/>
      <c r="AO615" s="38"/>
      <c r="AP615" s="38"/>
      <c r="AQ615" s="38"/>
      <c r="AR615" s="38"/>
      <c r="AS615" s="38"/>
      <c r="AT615" s="38"/>
      <c r="AU615" s="38"/>
      <c r="AV615" s="38"/>
      <c r="AW615" s="38"/>
      <c r="AX615" s="38"/>
      <c r="AY615" s="38"/>
      <c r="AZ615" s="38"/>
      <c r="BA615" s="38"/>
      <c r="BB615" s="38"/>
      <c r="BC615" s="38"/>
      <c r="BD615" s="38"/>
      <c r="BE615" s="38"/>
      <c r="BF615" s="38"/>
      <c r="BG615" s="38"/>
      <c r="BH615" s="38"/>
      <c r="BI615" s="38"/>
      <c r="BJ615" s="38"/>
      <c r="BK615" s="38"/>
      <c r="BL615" s="38"/>
      <c r="BM615" s="38"/>
      <c r="BN615" s="38"/>
      <c r="BO615" s="38"/>
      <c r="BP615" s="38"/>
      <c r="BQ615" s="38"/>
      <c r="BR615" s="38"/>
      <c r="BS615" s="38"/>
      <c r="BT615" s="38"/>
      <c r="BU615" s="38"/>
      <c r="BV615" s="38"/>
      <c r="BW615" s="38"/>
      <c r="BX615" s="38"/>
      <c r="BY615" s="38"/>
      <c r="BZ615" s="38"/>
      <c r="CA615" s="38"/>
      <c r="CB615" s="38"/>
      <c r="CC615" s="38"/>
      <c r="CD615" s="38"/>
      <c r="CE615" s="38"/>
      <c r="CF615" s="38"/>
      <c r="CG615" s="38"/>
      <c r="CH615" s="38"/>
      <c r="CI615" s="38"/>
      <c r="CJ615" s="38"/>
      <c r="CK615" s="38"/>
      <c r="CL615" s="38"/>
      <c r="CM615" s="38"/>
      <c r="CN615" s="38"/>
      <c r="CO615" s="38"/>
    </row>
    <row r="616" spans="1:93" x14ac:dyDescent="0.35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38"/>
      <c r="AK616" s="38"/>
      <c r="AL616" s="38"/>
      <c r="AM616" s="38"/>
      <c r="AN616" s="38"/>
      <c r="AO616" s="38"/>
      <c r="AP616" s="38"/>
      <c r="AQ616" s="38"/>
      <c r="AR616" s="38"/>
      <c r="AS616" s="38"/>
      <c r="AT616" s="38"/>
      <c r="AU616" s="38"/>
      <c r="AV616" s="38"/>
      <c r="AW616" s="38"/>
      <c r="AX616" s="38"/>
      <c r="AY616" s="38"/>
      <c r="AZ616" s="38"/>
      <c r="BA616" s="38"/>
      <c r="BB616" s="38"/>
      <c r="BC616" s="38"/>
      <c r="BD616" s="38"/>
      <c r="BE616" s="38"/>
      <c r="BF616" s="38"/>
      <c r="BG616" s="38"/>
      <c r="BH616" s="38"/>
      <c r="BI616" s="38"/>
      <c r="BJ616" s="38"/>
      <c r="BK616" s="38"/>
      <c r="BL616" s="38"/>
      <c r="BM616" s="38"/>
      <c r="BN616" s="38"/>
      <c r="BO616" s="38"/>
      <c r="BP616" s="38"/>
      <c r="BQ616" s="38"/>
      <c r="BR616" s="38"/>
      <c r="BS616" s="38"/>
      <c r="BT616" s="38"/>
      <c r="BU616" s="38"/>
      <c r="BV616" s="38"/>
      <c r="BW616" s="38"/>
      <c r="BX616" s="38"/>
      <c r="BY616" s="38"/>
      <c r="BZ616" s="38"/>
      <c r="CA616" s="38"/>
      <c r="CB616" s="38"/>
      <c r="CC616" s="38"/>
      <c r="CD616" s="38"/>
      <c r="CE616" s="38"/>
      <c r="CF616" s="38"/>
      <c r="CG616" s="38"/>
      <c r="CH616" s="38"/>
      <c r="CI616" s="38"/>
      <c r="CJ616" s="38"/>
      <c r="CK616" s="38"/>
      <c r="CL616" s="38"/>
      <c r="CM616" s="38"/>
      <c r="CN616" s="38"/>
      <c r="CO616" s="38"/>
    </row>
    <row r="617" spans="1:93" x14ac:dyDescent="0.35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8"/>
      <c r="AJ617" s="38"/>
      <c r="AK617" s="38"/>
      <c r="AL617" s="38"/>
      <c r="AM617" s="38"/>
      <c r="AN617" s="38"/>
      <c r="AO617" s="38"/>
      <c r="AP617" s="38"/>
      <c r="AQ617" s="38"/>
      <c r="AR617" s="38"/>
      <c r="AS617" s="38"/>
      <c r="AT617" s="38"/>
      <c r="AU617" s="38"/>
      <c r="AV617" s="38"/>
      <c r="AW617" s="38"/>
      <c r="AX617" s="38"/>
      <c r="AY617" s="38"/>
      <c r="AZ617" s="38"/>
      <c r="BA617" s="38"/>
      <c r="BB617" s="38"/>
      <c r="BC617" s="38"/>
      <c r="BD617" s="38"/>
      <c r="BE617" s="38"/>
      <c r="BF617" s="38"/>
      <c r="BG617" s="38"/>
      <c r="BH617" s="38"/>
      <c r="BI617" s="38"/>
      <c r="BJ617" s="38"/>
      <c r="BK617" s="38"/>
      <c r="BL617" s="38"/>
      <c r="BM617" s="38"/>
      <c r="BN617" s="38"/>
      <c r="BO617" s="38"/>
      <c r="BP617" s="38"/>
      <c r="BQ617" s="38"/>
      <c r="BR617" s="38"/>
      <c r="BS617" s="38"/>
      <c r="BT617" s="38"/>
      <c r="BU617" s="38"/>
      <c r="BV617" s="38"/>
      <c r="BW617" s="38"/>
      <c r="BX617" s="38"/>
      <c r="BY617" s="38"/>
      <c r="BZ617" s="38"/>
      <c r="CA617" s="38"/>
      <c r="CB617" s="38"/>
      <c r="CC617" s="38"/>
      <c r="CD617" s="38"/>
      <c r="CE617" s="38"/>
      <c r="CF617" s="38"/>
      <c r="CG617" s="38"/>
      <c r="CH617" s="38"/>
      <c r="CI617" s="38"/>
      <c r="CJ617" s="38"/>
      <c r="CK617" s="38"/>
      <c r="CL617" s="38"/>
      <c r="CM617" s="38"/>
      <c r="CN617" s="38"/>
      <c r="CO617" s="38"/>
    </row>
    <row r="618" spans="1:93" x14ac:dyDescent="0.35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  <c r="AJ618" s="38"/>
      <c r="AK618" s="38"/>
      <c r="AL618" s="38"/>
      <c r="AM618" s="38"/>
      <c r="AN618" s="38"/>
      <c r="AO618" s="38"/>
      <c r="AP618" s="38"/>
      <c r="AQ618" s="38"/>
      <c r="AR618" s="38"/>
      <c r="AS618" s="38"/>
      <c r="AT618" s="38"/>
      <c r="AU618" s="38"/>
      <c r="AV618" s="38"/>
      <c r="AW618" s="38"/>
      <c r="AX618" s="38"/>
      <c r="AY618" s="38"/>
      <c r="AZ618" s="38"/>
      <c r="BA618" s="38"/>
      <c r="BB618" s="38"/>
      <c r="BC618" s="38"/>
      <c r="BD618" s="38"/>
      <c r="BE618" s="38"/>
      <c r="BF618" s="38"/>
      <c r="BG618" s="38"/>
      <c r="BH618" s="38"/>
      <c r="BI618" s="38"/>
      <c r="BJ618" s="38"/>
      <c r="BK618" s="38"/>
      <c r="BL618" s="38"/>
      <c r="BM618" s="38"/>
      <c r="BN618" s="38"/>
      <c r="BO618" s="38"/>
      <c r="BP618" s="38"/>
      <c r="BQ618" s="38"/>
      <c r="BR618" s="38"/>
      <c r="BS618" s="38"/>
      <c r="BT618" s="38"/>
      <c r="BU618" s="38"/>
      <c r="BV618" s="38"/>
      <c r="BW618" s="38"/>
      <c r="BX618" s="38"/>
      <c r="BY618" s="38"/>
      <c r="BZ618" s="38"/>
      <c r="CA618" s="38"/>
      <c r="CB618" s="38"/>
      <c r="CC618" s="38"/>
      <c r="CD618" s="38"/>
      <c r="CE618" s="38"/>
      <c r="CF618" s="38"/>
      <c r="CG618" s="38"/>
      <c r="CH618" s="38"/>
      <c r="CI618" s="38"/>
      <c r="CJ618" s="38"/>
      <c r="CK618" s="38"/>
      <c r="CL618" s="38"/>
      <c r="CM618" s="38"/>
      <c r="CN618" s="38"/>
      <c r="CO618" s="38"/>
    </row>
    <row r="619" spans="1:93" x14ac:dyDescent="0.35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8"/>
      <c r="AJ619" s="38"/>
      <c r="AK619" s="38"/>
      <c r="AL619" s="38"/>
      <c r="AM619" s="38"/>
      <c r="AN619" s="38"/>
      <c r="AO619" s="38"/>
      <c r="AP619" s="38"/>
      <c r="AQ619" s="38"/>
      <c r="AR619" s="38"/>
      <c r="AS619" s="38"/>
      <c r="AT619" s="38"/>
      <c r="AU619" s="38"/>
      <c r="AV619" s="38"/>
      <c r="AW619" s="38"/>
      <c r="AX619" s="38"/>
      <c r="AY619" s="38"/>
      <c r="AZ619" s="38"/>
      <c r="BA619" s="38"/>
      <c r="BB619" s="38"/>
      <c r="BC619" s="38"/>
      <c r="BD619" s="38"/>
      <c r="BE619" s="38"/>
      <c r="BF619" s="38"/>
      <c r="BG619" s="38"/>
      <c r="BH619" s="38"/>
      <c r="BI619" s="38"/>
      <c r="BJ619" s="38"/>
      <c r="BK619" s="38"/>
      <c r="BL619" s="38"/>
      <c r="BM619" s="38"/>
      <c r="BN619" s="38"/>
      <c r="BO619" s="38"/>
      <c r="BP619" s="38"/>
      <c r="BQ619" s="38"/>
      <c r="BR619" s="38"/>
      <c r="BS619" s="38"/>
      <c r="BT619" s="38"/>
      <c r="BU619" s="38"/>
      <c r="BV619" s="38"/>
      <c r="BW619" s="38"/>
      <c r="BX619" s="38"/>
      <c r="BY619" s="38"/>
      <c r="BZ619" s="38"/>
      <c r="CA619" s="38"/>
      <c r="CB619" s="38"/>
      <c r="CC619" s="38"/>
      <c r="CD619" s="38"/>
      <c r="CE619" s="38"/>
      <c r="CF619" s="38"/>
      <c r="CG619" s="38"/>
      <c r="CH619" s="38"/>
      <c r="CI619" s="38"/>
      <c r="CJ619" s="38"/>
      <c r="CK619" s="38"/>
      <c r="CL619" s="38"/>
      <c r="CM619" s="38"/>
      <c r="CN619" s="38"/>
      <c r="CO619" s="38"/>
    </row>
    <row r="620" spans="1:93" x14ac:dyDescent="0.35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  <c r="AJ620" s="38"/>
      <c r="AK620" s="38"/>
      <c r="AL620" s="38"/>
      <c r="AM620" s="38"/>
      <c r="AN620" s="38"/>
      <c r="AO620" s="38"/>
      <c r="AP620" s="38"/>
      <c r="AQ620" s="38"/>
      <c r="AR620" s="38"/>
      <c r="AS620" s="38"/>
      <c r="AT620" s="38"/>
      <c r="AU620" s="38"/>
      <c r="AV620" s="38"/>
      <c r="AW620" s="38"/>
      <c r="AX620" s="38"/>
      <c r="AY620" s="38"/>
      <c r="AZ620" s="38"/>
      <c r="BA620" s="38"/>
      <c r="BB620" s="38"/>
      <c r="BC620" s="38"/>
      <c r="BD620" s="38"/>
      <c r="BE620" s="38"/>
      <c r="BF620" s="38"/>
      <c r="BG620" s="38"/>
      <c r="BH620" s="38"/>
      <c r="BI620" s="38"/>
      <c r="BJ620" s="38"/>
      <c r="BK620" s="38"/>
      <c r="BL620" s="38"/>
      <c r="BM620" s="38"/>
      <c r="BN620" s="38"/>
      <c r="BO620" s="38"/>
      <c r="BP620" s="38"/>
      <c r="BQ620" s="38"/>
      <c r="BR620" s="38"/>
      <c r="BS620" s="38"/>
      <c r="BT620" s="38"/>
      <c r="BU620" s="38"/>
      <c r="BV620" s="38"/>
      <c r="BW620" s="38"/>
      <c r="BX620" s="38"/>
      <c r="BY620" s="38"/>
      <c r="BZ620" s="38"/>
      <c r="CA620" s="38"/>
      <c r="CB620" s="38"/>
      <c r="CC620" s="38"/>
      <c r="CD620" s="38"/>
      <c r="CE620" s="38"/>
      <c r="CF620" s="38"/>
      <c r="CG620" s="38"/>
      <c r="CH620" s="38"/>
      <c r="CI620" s="38"/>
      <c r="CJ620" s="38"/>
      <c r="CK620" s="38"/>
      <c r="CL620" s="38"/>
      <c r="CM620" s="38"/>
      <c r="CN620" s="38"/>
      <c r="CO620" s="38"/>
    </row>
    <row r="621" spans="1:93" x14ac:dyDescent="0.35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8"/>
      <c r="AJ621" s="38"/>
      <c r="AK621" s="38"/>
      <c r="AL621" s="38"/>
      <c r="AM621" s="38"/>
      <c r="AN621" s="38"/>
      <c r="AO621" s="38"/>
      <c r="AP621" s="38"/>
      <c r="AQ621" s="38"/>
      <c r="AR621" s="38"/>
      <c r="AS621" s="38"/>
      <c r="AT621" s="38"/>
      <c r="AU621" s="38"/>
      <c r="AV621" s="38"/>
      <c r="AW621" s="38"/>
      <c r="AX621" s="38"/>
      <c r="AY621" s="38"/>
      <c r="AZ621" s="38"/>
      <c r="BA621" s="38"/>
      <c r="BB621" s="38"/>
      <c r="BC621" s="38"/>
      <c r="BD621" s="38"/>
      <c r="BE621" s="38"/>
      <c r="BF621" s="38"/>
      <c r="BG621" s="38"/>
      <c r="BH621" s="38"/>
      <c r="BI621" s="38"/>
      <c r="BJ621" s="38"/>
      <c r="BK621" s="38"/>
      <c r="BL621" s="38"/>
      <c r="BM621" s="38"/>
      <c r="BN621" s="38"/>
      <c r="BO621" s="38"/>
      <c r="BP621" s="38"/>
      <c r="BQ621" s="38"/>
      <c r="BR621" s="38"/>
      <c r="BS621" s="38"/>
      <c r="BT621" s="38"/>
      <c r="BU621" s="38"/>
      <c r="BV621" s="38"/>
      <c r="BW621" s="38"/>
      <c r="BX621" s="38"/>
      <c r="BY621" s="38"/>
      <c r="BZ621" s="38"/>
      <c r="CA621" s="38"/>
      <c r="CB621" s="38"/>
      <c r="CC621" s="38"/>
      <c r="CD621" s="38"/>
      <c r="CE621" s="38"/>
      <c r="CF621" s="38"/>
      <c r="CG621" s="38"/>
      <c r="CH621" s="38"/>
      <c r="CI621" s="38"/>
      <c r="CJ621" s="38"/>
      <c r="CK621" s="38"/>
      <c r="CL621" s="38"/>
      <c r="CM621" s="38"/>
      <c r="CN621" s="38"/>
      <c r="CO621" s="38"/>
    </row>
    <row r="622" spans="1:93" x14ac:dyDescent="0.35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  <c r="AJ622" s="38"/>
      <c r="AK622" s="38"/>
      <c r="AL622" s="38"/>
      <c r="AM622" s="38"/>
      <c r="AN622" s="38"/>
      <c r="AO622" s="38"/>
      <c r="AP622" s="38"/>
      <c r="AQ622" s="38"/>
      <c r="AR622" s="38"/>
      <c r="AS622" s="38"/>
      <c r="AT622" s="38"/>
      <c r="AU622" s="38"/>
      <c r="AV622" s="38"/>
      <c r="AW622" s="38"/>
      <c r="AX622" s="38"/>
      <c r="AY622" s="38"/>
      <c r="AZ622" s="38"/>
      <c r="BA622" s="38"/>
      <c r="BB622" s="38"/>
      <c r="BC622" s="38"/>
      <c r="BD622" s="38"/>
      <c r="BE622" s="38"/>
      <c r="BF622" s="38"/>
      <c r="BG622" s="38"/>
      <c r="BH622" s="38"/>
      <c r="BI622" s="38"/>
      <c r="BJ622" s="38"/>
      <c r="BK622" s="38"/>
      <c r="BL622" s="38"/>
      <c r="BM622" s="38"/>
      <c r="BN622" s="38"/>
      <c r="BO622" s="38"/>
      <c r="BP622" s="38"/>
      <c r="BQ622" s="38"/>
      <c r="BR622" s="38"/>
      <c r="BS622" s="38"/>
      <c r="BT622" s="38"/>
      <c r="BU622" s="38"/>
      <c r="BV622" s="38"/>
      <c r="BW622" s="38"/>
      <c r="BX622" s="38"/>
      <c r="BY622" s="38"/>
      <c r="BZ622" s="38"/>
      <c r="CA622" s="38"/>
      <c r="CB622" s="38"/>
      <c r="CC622" s="38"/>
      <c r="CD622" s="38"/>
      <c r="CE622" s="38"/>
      <c r="CF622" s="38"/>
      <c r="CG622" s="38"/>
      <c r="CH622" s="38"/>
      <c r="CI622" s="38"/>
      <c r="CJ622" s="38"/>
      <c r="CK622" s="38"/>
      <c r="CL622" s="38"/>
      <c r="CM622" s="38"/>
      <c r="CN622" s="38"/>
      <c r="CO622" s="38"/>
    </row>
    <row r="623" spans="1:93" x14ac:dyDescent="0.35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  <c r="AJ623" s="38"/>
      <c r="AK623" s="38"/>
      <c r="AL623" s="38"/>
      <c r="AM623" s="38"/>
      <c r="AN623" s="38"/>
      <c r="AO623" s="38"/>
      <c r="AP623" s="38"/>
      <c r="AQ623" s="38"/>
      <c r="AR623" s="38"/>
      <c r="AS623" s="38"/>
      <c r="AT623" s="38"/>
      <c r="AU623" s="38"/>
      <c r="AV623" s="38"/>
      <c r="AW623" s="38"/>
      <c r="AX623" s="38"/>
      <c r="AY623" s="38"/>
      <c r="AZ623" s="38"/>
      <c r="BA623" s="38"/>
      <c r="BB623" s="38"/>
      <c r="BC623" s="38"/>
      <c r="BD623" s="38"/>
      <c r="BE623" s="38"/>
      <c r="BF623" s="38"/>
      <c r="BG623" s="38"/>
      <c r="BH623" s="38"/>
      <c r="BI623" s="38"/>
      <c r="BJ623" s="38"/>
      <c r="BK623" s="38"/>
      <c r="BL623" s="38"/>
      <c r="BM623" s="38"/>
      <c r="BN623" s="38"/>
      <c r="BO623" s="38"/>
      <c r="BP623" s="38"/>
      <c r="BQ623" s="38"/>
      <c r="BR623" s="38"/>
      <c r="BS623" s="38"/>
      <c r="BT623" s="38"/>
      <c r="BU623" s="38"/>
      <c r="BV623" s="38"/>
      <c r="BW623" s="38"/>
      <c r="BX623" s="38"/>
      <c r="BY623" s="38"/>
      <c r="BZ623" s="38"/>
      <c r="CA623" s="38"/>
      <c r="CB623" s="38"/>
      <c r="CC623" s="38"/>
      <c r="CD623" s="38"/>
      <c r="CE623" s="38"/>
      <c r="CF623" s="38"/>
      <c r="CG623" s="38"/>
      <c r="CH623" s="38"/>
      <c r="CI623" s="38"/>
      <c r="CJ623" s="38"/>
      <c r="CK623" s="38"/>
      <c r="CL623" s="38"/>
      <c r="CM623" s="38"/>
      <c r="CN623" s="38"/>
      <c r="CO623" s="38"/>
    </row>
    <row r="624" spans="1:93" x14ac:dyDescent="0.35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38"/>
      <c r="AO624" s="38"/>
      <c r="AP624" s="38"/>
      <c r="AQ624" s="38"/>
      <c r="AR624" s="38"/>
      <c r="AS624" s="38"/>
      <c r="AT624" s="38"/>
      <c r="AU624" s="38"/>
      <c r="AV624" s="38"/>
      <c r="AW624" s="38"/>
      <c r="AX624" s="38"/>
      <c r="AY624" s="38"/>
      <c r="AZ624" s="38"/>
      <c r="BA624" s="38"/>
      <c r="BB624" s="38"/>
      <c r="BC624" s="38"/>
      <c r="BD624" s="38"/>
      <c r="BE624" s="38"/>
      <c r="BF624" s="38"/>
      <c r="BG624" s="38"/>
      <c r="BH624" s="38"/>
      <c r="BI624" s="38"/>
      <c r="BJ624" s="38"/>
      <c r="BK624" s="38"/>
      <c r="BL624" s="38"/>
      <c r="BM624" s="38"/>
      <c r="BN624" s="38"/>
      <c r="BO624" s="38"/>
      <c r="BP624" s="38"/>
      <c r="BQ624" s="38"/>
      <c r="BR624" s="38"/>
      <c r="BS624" s="38"/>
      <c r="BT624" s="38"/>
      <c r="BU624" s="38"/>
      <c r="BV624" s="38"/>
      <c r="BW624" s="38"/>
      <c r="BX624" s="38"/>
      <c r="BY624" s="38"/>
      <c r="BZ624" s="38"/>
      <c r="CA624" s="38"/>
      <c r="CB624" s="38"/>
      <c r="CC624" s="38"/>
      <c r="CD624" s="38"/>
      <c r="CE624" s="38"/>
      <c r="CF624" s="38"/>
      <c r="CG624" s="38"/>
      <c r="CH624" s="38"/>
      <c r="CI624" s="38"/>
      <c r="CJ624" s="38"/>
      <c r="CK624" s="38"/>
      <c r="CL624" s="38"/>
      <c r="CM624" s="38"/>
      <c r="CN624" s="38"/>
      <c r="CO624" s="38"/>
    </row>
    <row r="625" spans="1:93" x14ac:dyDescent="0.3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38"/>
      <c r="AK625" s="38"/>
      <c r="AL625" s="38"/>
      <c r="AM625" s="38"/>
      <c r="AN625" s="38"/>
      <c r="AO625" s="38"/>
      <c r="AP625" s="38"/>
      <c r="AQ625" s="38"/>
      <c r="AR625" s="38"/>
      <c r="AS625" s="38"/>
      <c r="AT625" s="38"/>
      <c r="AU625" s="38"/>
      <c r="AV625" s="38"/>
      <c r="AW625" s="38"/>
      <c r="AX625" s="38"/>
      <c r="AY625" s="38"/>
      <c r="AZ625" s="38"/>
      <c r="BA625" s="38"/>
      <c r="BB625" s="38"/>
      <c r="BC625" s="38"/>
      <c r="BD625" s="38"/>
      <c r="BE625" s="38"/>
      <c r="BF625" s="38"/>
      <c r="BG625" s="38"/>
      <c r="BH625" s="38"/>
      <c r="BI625" s="38"/>
      <c r="BJ625" s="38"/>
      <c r="BK625" s="38"/>
      <c r="BL625" s="38"/>
      <c r="BM625" s="38"/>
      <c r="BN625" s="38"/>
      <c r="BO625" s="38"/>
      <c r="BP625" s="38"/>
      <c r="BQ625" s="38"/>
      <c r="BR625" s="38"/>
      <c r="BS625" s="38"/>
      <c r="BT625" s="38"/>
      <c r="BU625" s="38"/>
      <c r="BV625" s="38"/>
      <c r="BW625" s="38"/>
      <c r="BX625" s="38"/>
      <c r="BY625" s="38"/>
      <c r="BZ625" s="38"/>
      <c r="CA625" s="38"/>
      <c r="CB625" s="38"/>
      <c r="CC625" s="38"/>
      <c r="CD625" s="38"/>
      <c r="CE625" s="38"/>
      <c r="CF625" s="38"/>
      <c r="CG625" s="38"/>
      <c r="CH625" s="38"/>
      <c r="CI625" s="38"/>
      <c r="CJ625" s="38"/>
      <c r="CK625" s="38"/>
      <c r="CL625" s="38"/>
      <c r="CM625" s="38"/>
      <c r="CN625" s="38"/>
      <c r="CO625" s="38"/>
    </row>
    <row r="626" spans="1:93" x14ac:dyDescent="0.35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8"/>
      <c r="AJ626" s="38"/>
      <c r="AK626" s="38"/>
      <c r="AL626" s="38"/>
      <c r="AM626" s="38"/>
      <c r="AN626" s="38"/>
      <c r="AO626" s="38"/>
      <c r="AP626" s="38"/>
      <c r="AQ626" s="38"/>
      <c r="AR626" s="38"/>
      <c r="AS626" s="38"/>
      <c r="AT626" s="38"/>
      <c r="AU626" s="38"/>
      <c r="AV626" s="38"/>
      <c r="AW626" s="38"/>
      <c r="AX626" s="38"/>
      <c r="AY626" s="38"/>
      <c r="AZ626" s="38"/>
      <c r="BA626" s="38"/>
      <c r="BB626" s="38"/>
      <c r="BC626" s="38"/>
      <c r="BD626" s="38"/>
      <c r="BE626" s="38"/>
      <c r="BF626" s="38"/>
      <c r="BG626" s="38"/>
      <c r="BH626" s="38"/>
      <c r="BI626" s="38"/>
      <c r="BJ626" s="38"/>
      <c r="BK626" s="38"/>
      <c r="BL626" s="38"/>
      <c r="BM626" s="38"/>
      <c r="BN626" s="38"/>
      <c r="BO626" s="38"/>
      <c r="BP626" s="38"/>
      <c r="BQ626" s="38"/>
      <c r="BR626" s="38"/>
      <c r="BS626" s="38"/>
      <c r="BT626" s="38"/>
      <c r="BU626" s="38"/>
      <c r="BV626" s="38"/>
      <c r="BW626" s="38"/>
      <c r="BX626" s="38"/>
      <c r="BY626" s="38"/>
      <c r="BZ626" s="38"/>
      <c r="CA626" s="38"/>
      <c r="CB626" s="38"/>
      <c r="CC626" s="38"/>
      <c r="CD626" s="38"/>
      <c r="CE626" s="38"/>
      <c r="CF626" s="38"/>
      <c r="CG626" s="38"/>
      <c r="CH626" s="38"/>
      <c r="CI626" s="38"/>
      <c r="CJ626" s="38"/>
      <c r="CK626" s="38"/>
      <c r="CL626" s="38"/>
      <c r="CM626" s="38"/>
      <c r="CN626" s="38"/>
      <c r="CO626" s="38"/>
    </row>
    <row r="627" spans="1:93" x14ac:dyDescent="0.35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8"/>
      <c r="AJ627" s="38"/>
      <c r="AK627" s="38"/>
      <c r="AL627" s="38"/>
      <c r="AM627" s="38"/>
      <c r="AN627" s="38"/>
      <c r="AO627" s="38"/>
      <c r="AP627" s="38"/>
      <c r="AQ627" s="38"/>
      <c r="AR627" s="38"/>
      <c r="AS627" s="38"/>
      <c r="AT627" s="38"/>
      <c r="AU627" s="38"/>
      <c r="AV627" s="38"/>
      <c r="AW627" s="38"/>
      <c r="AX627" s="38"/>
      <c r="AY627" s="38"/>
      <c r="AZ627" s="38"/>
      <c r="BA627" s="38"/>
      <c r="BB627" s="38"/>
      <c r="BC627" s="38"/>
      <c r="BD627" s="38"/>
      <c r="BE627" s="38"/>
      <c r="BF627" s="38"/>
      <c r="BG627" s="38"/>
      <c r="BH627" s="38"/>
      <c r="BI627" s="38"/>
      <c r="BJ627" s="38"/>
      <c r="BK627" s="38"/>
      <c r="BL627" s="38"/>
      <c r="BM627" s="38"/>
      <c r="BN627" s="38"/>
      <c r="BO627" s="38"/>
      <c r="BP627" s="38"/>
      <c r="BQ627" s="38"/>
      <c r="BR627" s="38"/>
      <c r="BS627" s="38"/>
      <c r="BT627" s="38"/>
      <c r="BU627" s="38"/>
      <c r="BV627" s="38"/>
      <c r="BW627" s="38"/>
      <c r="BX627" s="38"/>
      <c r="BY627" s="38"/>
      <c r="BZ627" s="38"/>
      <c r="CA627" s="38"/>
      <c r="CB627" s="38"/>
      <c r="CC627" s="38"/>
      <c r="CD627" s="38"/>
      <c r="CE627" s="38"/>
      <c r="CF627" s="38"/>
      <c r="CG627" s="38"/>
      <c r="CH627" s="38"/>
      <c r="CI627" s="38"/>
      <c r="CJ627" s="38"/>
      <c r="CK627" s="38"/>
      <c r="CL627" s="38"/>
      <c r="CM627" s="38"/>
      <c r="CN627" s="38"/>
      <c r="CO627" s="38"/>
    </row>
    <row r="628" spans="1:93" x14ac:dyDescent="0.35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8"/>
      <c r="AJ628" s="38"/>
      <c r="AK628" s="38"/>
      <c r="AL628" s="38"/>
      <c r="AM628" s="38"/>
      <c r="AN628" s="38"/>
      <c r="AO628" s="38"/>
      <c r="AP628" s="38"/>
      <c r="AQ628" s="38"/>
      <c r="AR628" s="38"/>
      <c r="AS628" s="38"/>
      <c r="AT628" s="38"/>
      <c r="AU628" s="38"/>
      <c r="AV628" s="38"/>
      <c r="AW628" s="38"/>
      <c r="AX628" s="38"/>
      <c r="AY628" s="38"/>
      <c r="AZ628" s="38"/>
      <c r="BA628" s="38"/>
      <c r="BB628" s="38"/>
      <c r="BC628" s="38"/>
      <c r="BD628" s="38"/>
      <c r="BE628" s="38"/>
      <c r="BF628" s="38"/>
      <c r="BG628" s="38"/>
      <c r="BH628" s="38"/>
      <c r="BI628" s="38"/>
      <c r="BJ628" s="38"/>
      <c r="BK628" s="38"/>
      <c r="BL628" s="38"/>
      <c r="BM628" s="38"/>
      <c r="BN628" s="38"/>
      <c r="BO628" s="38"/>
      <c r="BP628" s="38"/>
      <c r="BQ628" s="38"/>
      <c r="BR628" s="38"/>
      <c r="BS628" s="38"/>
      <c r="BT628" s="38"/>
      <c r="BU628" s="38"/>
      <c r="BV628" s="38"/>
      <c r="BW628" s="38"/>
      <c r="BX628" s="38"/>
      <c r="BY628" s="38"/>
      <c r="BZ628" s="38"/>
      <c r="CA628" s="38"/>
      <c r="CB628" s="38"/>
      <c r="CC628" s="38"/>
      <c r="CD628" s="38"/>
      <c r="CE628" s="38"/>
      <c r="CF628" s="38"/>
      <c r="CG628" s="38"/>
      <c r="CH628" s="38"/>
      <c r="CI628" s="38"/>
      <c r="CJ628" s="38"/>
      <c r="CK628" s="38"/>
      <c r="CL628" s="38"/>
      <c r="CM628" s="38"/>
      <c r="CN628" s="38"/>
      <c r="CO628" s="38"/>
    </row>
    <row r="629" spans="1:93" x14ac:dyDescent="0.35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  <c r="AJ629" s="38"/>
      <c r="AK629" s="38"/>
      <c r="AL629" s="38"/>
      <c r="AM629" s="38"/>
      <c r="AN629" s="38"/>
      <c r="AO629" s="38"/>
      <c r="AP629" s="38"/>
      <c r="AQ629" s="38"/>
      <c r="AR629" s="38"/>
      <c r="AS629" s="38"/>
      <c r="AT629" s="38"/>
      <c r="AU629" s="38"/>
      <c r="AV629" s="38"/>
      <c r="AW629" s="38"/>
      <c r="AX629" s="38"/>
      <c r="AY629" s="38"/>
      <c r="AZ629" s="38"/>
      <c r="BA629" s="38"/>
      <c r="BB629" s="38"/>
      <c r="BC629" s="38"/>
      <c r="BD629" s="38"/>
      <c r="BE629" s="38"/>
      <c r="BF629" s="38"/>
      <c r="BG629" s="38"/>
      <c r="BH629" s="38"/>
      <c r="BI629" s="38"/>
      <c r="BJ629" s="38"/>
      <c r="BK629" s="38"/>
      <c r="BL629" s="38"/>
      <c r="BM629" s="38"/>
      <c r="BN629" s="38"/>
      <c r="BO629" s="38"/>
      <c r="BP629" s="38"/>
      <c r="BQ629" s="38"/>
      <c r="BR629" s="38"/>
      <c r="BS629" s="38"/>
      <c r="BT629" s="38"/>
      <c r="BU629" s="38"/>
      <c r="BV629" s="38"/>
      <c r="BW629" s="38"/>
      <c r="BX629" s="38"/>
      <c r="BY629" s="38"/>
      <c r="BZ629" s="38"/>
      <c r="CA629" s="38"/>
      <c r="CB629" s="38"/>
      <c r="CC629" s="38"/>
      <c r="CD629" s="38"/>
      <c r="CE629" s="38"/>
      <c r="CF629" s="38"/>
      <c r="CG629" s="38"/>
      <c r="CH629" s="38"/>
      <c r="CI629" s="38"/>
      <c r="CJ629" s="38"/>
      <c r="CK629" s="38"/>
      <c r="CL629" s="38"/>
      <c r="CM629" s="38"/>
      <c r="CN629" s="38"/>
      <c r="CO629" s="38"/>
    </row>
    <row r="630" spans="1:93" x14ac:dyDescent="0.35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  <c r="AJ630" s="38"/>
      <c r="AK630" s="38"/>
      <c r="AL630" s="38"/>
      <c r="AM630" s="38"/>
      <c r="AN630" s="38"/>
      <c r="AO630" s="38"/>
      <c r="AP630" s="38"/>
      <c r="AQ630" s="38"/>
      <c r="AR630" s="38"/>
      <c r="AS630" s="38"/>
      <c r="AT630" s="38"/>
      <c r="AU630" s="38"/>
      <c r="AV630" s="38"/>
      <c r="AW630" s="38"/>
      <c r="AX630" s="38"/>
      <c r="AY630" s="38"/>
      <c r="AZ630" s="38"/>
      <c r="BA630" s="38"/>
      <c r="BB630" s="38"/>
      <c r="BC630" s="38"/>
      <c r="BD630" s="38"/>
      <c r="BE630" s="38"/>
      <c r="BF630" s="38"/>
      <c r="BG630" s="38"/>
      <c r="BH630" s="38"/>
      <c r="BI630" s="38"/>
      <c r="BJ630" s="38"/>
      <c r="BK630" s="38"/>
      <c r="BL630" s="38"/>
      <c r="BM630" s="38"/>
      <c r="BN630" s="38"/>
      <c r="BO630" s="38"/>
      <c r="BP630" s="38"/>
      <c r="BQ630" s="38"/>
      <c r="BR630" s="38"/>
      <c r="BS630" s="38"/>
      <c r="BT630" s="38"/>
      <c r="BU630" s="38"/>
      <c r="BV630" s="38"/>
      <c r="BW630" s="38"/>
      <c r="BX630" s="38"/>
      <c r="BY630" s="38"/>
      <c r="BZ630" s="38"/>
      <c r="CA630" s="38"/>
      <c r="CB630" s="38"/>
      <c r="CC630" s="38"/>
      <c r="CD630" s="38"/>
      <c r="CE630" s="38"/>
      <c r="CF630" s="38"/>
      <c r="CG630" s="38"/>
      <c r="CH630" s="38"/>
      <c r="CI630" s="38"/>
      <c r="CJ630" s="38"/>
      <c r="CK630" s="38"/>
      <c r="CL630" s="38"/>
      <c r="CM630" s="38"/>
      <c r="CN630" s="38"/>
      <c r="CO630" s="38"/>
    </row>
    <row r="631" spans="1:93" x14ac:dyDescent="0.35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  <c r="AJ631" s="38"/>
      <c r="AK631" s="38"/>
      <c r="AL631" s="38"/>
      <c r="AM631" s="38"/>
      <c r="AN631" s="38"/>
      <c r="AO631" s="38"/>
      <c r="AP631" s="38"/>
      <c r="AQ631" s="38"/>
      <c r="AR631" s="38"/>
      <c r="AS631" s="38"/>
      <c r="AT631" s="38"/>
      <c r="AU631" s="38"/>
      <c r="AV631" s="38"/>
      <c r="AW631" s="38"/>
      <c r="AX631" s="38"/>
      <c r="AY631" s="38"/>
      <c r="AZ631" s="38"/>
      <c r="BA631" s="38"/>
      <c r="BB631" s="38"/>
      <c r="BC631" s="38"/>
      <c r="BD631" s="38"/>
      <c r="BE631" s="38"/>
      <c r="BF631" s="38"/>
      <c r="BG631" s="38"/>
      <c r="BH631" s="38"/>
      <c r="BI631" s="38"/>
      <c r="BJ631" s="38"/>
      <c r="BK631" s="38"/>
      <c r="BL631" s="38"/>
      <c r="BM631" s="38"/>
      <c r="BN631" s="38"/>
      <c r="BO631" s="38"/>
      <c r="BP631" s="38"/>
      <c r="BQ631" s="38"/>
      <c r="BR631" s="38"/>
      <c r="BS631" s="38"/>
      <c r="BT631" s="38"/>
      <c r="BU631" s="38"/>
      <c r="BV631" s="38"/>
      <c r="BW631" s="38"/>
      <c r="BX631" s="38"/>
      <c r="BY631" s="38"/>
      <c r="BZ631" s="38"/>
      <c r="CA631" s="38"/>
      <c r="CB631" s="38"/>
      <c r="CC631" s="38"/>
      <c r="CD631" s="38"/>
      <c r="CE631" s="38"/>
      <c r="CF631" s="38"/>
      <c r="CG631" s="38"/>
      <c r="CH631" s="38"/>
      <c r="CI631" s="38"/>
      <c r="CJ631" s="38"/>
      <c r="CK631" s="38"/>
      <c r="CL631" s="38"/>
      <c r="CM631" s="38"/>
      <c r="CN631" s="38"/>
      <c r="CO631" s="38"/>
    </row>
    <row r="632" spans="1:93" x14ac:dyDescent="0.35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8"/>
      <c r="AJ632" s="38"/>
      <c r="AK632" s="38"/>
      <c r="AL632" s="38"/>
      <c r="AM632" s="38"/>
      <c r="AN632" s="38"/>
      <c r="AO632" s="38"/>
      <c r="AP632" s="38"/>
      <c r="AQ632" s="38"/>
      <c r="AR632" s="38"/>
      <c r="AS632" s="38"/>
      <c r="AT632" s="38"/>
      <c r="AU632" s="38"/>
      <c r="AV632" s="38"/>
      <c r="AW632" s="38"/>
      <c r="AX632" s="38"/>
      <c r="AY632" s="38"/>
      <c r="AZ632" s="38"/>
      <c r="BA632" s="38"/>
      <c r="BB632" s="38"/>
      <c r="BC632" s="38"/>
      <c r="BD632" s="38"/>
      <c r="BE632" s="38"/>
      <c r="BF632" s="38"/>
      <c r="BG632" s="38"/>
      <c r="BH632" s="38"/>
      <c r="BI632" s="38"/>
      <c r="BJ632" s="38"/>
      <c r="BK632" s="38"/>
      <c r="BL632" s="38"/>
      <c r="BM632" s="38"/>
      <c r="BN632" s="38"/>
      <c r="BO632" s="38"/>
      <c r="BP632" s="38"/>
      <c r="BQ632" s="38"/>
      <c r="BR632" s="38"/>
      <c r="BS632" s="38"/>
      <c r="BT632" s="38"/>
      <c r="BU632" s="38"/>
      <c r="BV632" s="38"/>
      <c r="BW632" s="38"/>
      <c r="BX632" s="38"/>
      <c r="BY632" s="38"/>
      <c r="BZ632" s="38"/>
      <c r="CA632" s="38"/>
      <c r="CB632" s="38"/>
      <c r="CC632" s="38"/>
      <c r="CD632" s="38"/>
      <c r="CE632" s="38"/>
      <c r="CF632" s="38"/>
      <c r="CG632" s="38"/>
      <c r="CH632" s="38"/>
      <c r="CI632" s="38"/>
      <c r="CJ632" s="38"/>
      <c r="CK632" s="38"/>
      <c r="CL632" s="38"/>
      <c r="CM632" s="38"/>
      <c r="CN632" s="38"/>
      <c r="CO632" s="38"/>
    </row>
    <row r="633" spans="1:93" x14ac:dyDescent="0.35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8"/>
      <c r="AJ633" s="38"/>
      <c r="AK633" s="38"/>
      <c r="AL633" s="38"/>
      <c r="AM633" s="38"/>
      <c r="AN633" s="38"/>
      <c r="AO633" s="38"/>
      <c r="AP633" s="38"/>
      <c r="AQ633" s="38"/>
      <c r="AR633" s="38"/>
      <c r="AS633" s="38"/>
      <c r="AT633" s="38"/>
      <c r="AU633" s="38"/>
      <c r="AV633" s="38"/>
      <c r="AW633" s="38"/>
      <c r="AX633" s="38"/>
      <c r="AY633" s="38"/>
      <c r="AZ633" s="38"/>
      <c r="BA633" s="38"/>
      <c r="BB633" s="38"/>
      <c r="BC633" s="38"/>
      <c r="BD633" s="38"/>
      <c r="BE633" s="38"/>
      <c r="BF633" s="38"/>
      <c r="BG633" s="38"/>
      <c r="BH633" s="38"/>
      <c r="BI633" s="38"/>
      <c r="BJ633" s="38"/>
      <c r="BK633" s="38"/>
      <c r="BL633" s="38"/>
      <c r="BM633" s="38"/>
      <c r="BN633" s="38"/>
      <c r="BO633" s="38"/>
      <c r="BP633" s="38"/>
      <c r="BQ633" s="38"/>
      <c r="BR633" s="38"/>
      <c r="BS633" s="38"/>
      <c r="BT633" s="38"/>
      <c r="BU633" s="38"/>
      <c r="BV633" s="38"/>
      <c r="BW633" s="38"/>
      <c r="BX633" s="38"/>
      <c r="BY633" s="38"/>
      <c r="BZ633" s="38"/>
      <c r="CA633" s="38"/>
      <c r="CB633" s="38"/>
      <c r="CC633" s="38"/>
      <c r="CD633" s="38"/>
      <c r="CE633" s="38"/>
      <c r="CF633" s="38"/>
      <c r="CG633" s="38"/>
      <c r="CH633" s="38"/>
      <c r="CI633" s="38"/>
      <c r="CJ633" s="38"/>
      <c r="CK633" s="38"/>
      <c r="CL633" s="38"/>
      <c r="CM633" s="38"/>
      <c r="CN633" s="38"/>
      <c r="CO633" s="38"/>
    </row>
    <row r="634" spans="1:93" x14ac:dyDescent="0.35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  <c r="AJ634" s="38"/>
      <c r="AK634" s="38"/>
      <c r="AL634" s="38"/>
      <c r="AM634" s="38"/>
      <c r="AN634" s="38"/>
      <c r="AO634" s="38"/>
      <c r="AP634" s="38"/>
      <c r="AQ634" s="38"/>
      <c r="AR634" s="38"/>
      <c r="AS634" s="38"/>
      <c r="AT634" s="38"/>
      <c r="AU634" s="38"/>
      <c r="AV634" s="38"/>
      <c r="AW634" s="38"/>
      <c r="AX634" s="38"/>
      <c r="AY634" s="38"/>
      <c r="AZ634" s="38"/>
      <c r="BA634" s="38"/>
      <c r="BB634" s="38"/>
      <c r="BC634" s="38"/>
      <c r="BD634" s="38"/>
      <c r="BE634" s="38"/>
      <c r="BF634" s="38"/>
      <c r="BG634" s="38"/>
      <c r="BH634" s="38"/>
      <c r="BI634" s="38"/>
      <c r="BJ634" s="38"/>
      <c r="BK634" s="38"/>
      <c r="BL634" s="38"/>
      <c r="BM634" s="38"/>
      <c r="BN634" s="38"/>
      <c r="BO634" s="38"/>
      <c r="BP634" s="38"/>
      <c r="BQ634" s="38"/>
      <c r="BR634" s="38"/>
      <c r="BS634" s="38"/>
      <c r="BT634" s="38"/>
      <c r="BU634" s="38"/>
      <c r="BV634" s="38"/>
      <c r="BW634" s="38"/>
      <c r="BX634" s="38"/>
      <c r="BY634" s="38"/>
      <c r="BZ634" s="38"/>
      <c r="CA634" s="38"/>
      <c r="CB634" s="38"/>
      <c r="CC634" s="38"/>
      <c r="CD634" s="38"/>
      <c r="CE634" s="38"/>
      <c r="CF634" s="38"/>
      <c r="CG634" s="38"/>
      <c r="CH634" s="38"/>
      <c r="CI634" s="38"/>
      <c r="CJ634" s="38"/>
      <c r="CK634" s="38"/>
      <c r="CL634" s="38"/>
      <c r="CM634" s="38"/>
      <c r="CN634" s="38"/>
      <c r="CO634" s="38"/>
    </row>
    <row r="635" spans="1:93" x14ac:dyDescent="0.3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8"/>
      <c r="AJ635" s="38"/>
      <c r="AK635" s="38"/>
      <c r="AL635" s="38"/>
      <c r="AM635" s="38"/>
      <c r="AN635" s="38"/>
      <c r="AO635" s="38"/>
      <c r="AP635" s="38"/>
      <c r="AQ635" s="38"/>
      <c r="AR635" s="38"/>
      <c r="AS635" s="38"/>
      <c r="AT635" s="38"/>
      <c r="AU635" s="38"/>
      <c r="AV635" s="38"/>
      <c r="AW635" s="38"/>
      <c r="AX635" s="38"/>
      <c r="AY635" s="38"/>
      <c r="AZ635" s="38"/>
      <c r="BA635" s="38"/>
      <c r="BB635" s="38"/>
      <c r="BC635" s="38"/>
      <c r="BD635" s="38"/>
      <c r="BE635" s="38"/>
      <c r="BF635" s="38"/>
      <c r="BG635" s="38"/>
      <c r="BH635" s="38"/>
      <c r="BI635" s="38"/>
      <c r="BJ635" s="38"/>
      <c r="BK635" s="38"/>
      <c r="BL635" s="38"/>
      <c r="BM635" s="38"/>
      <c r="BN635" s="38"/>
      <c r="BO635" s="38"/>
      <c r="BP635" s="38"/>
      <c r="BQ635" s="38"/>
      <c r="BR635" s="38"/>
      <c r="BS635" s="38"/>
      <c r="BT635" s="38"/>
      <c r="BU635" s="38"/>
      <c r="BV635" s="38"/>
      <c r="BW635" s="38"/>
      <c r="BX635" s="38"/>
      <c r="BY635" s="38"/>
      <c r="BZ635" s="38"/>
      <c r="CA635" s="38"/>
      <c r="CB635" s="38"/>
      <c r="CC635" s="38"/>
      <c r="CD635" s="38"/>
      <c r="CE635" s="38"/>
      <c r="CF635" s="38"/>
      <c r="CG635" s="38"/>
      <c r="CH635" s="38"/>
      <c r="CI635" s="38"/>
      <c r="CJ635" s="38"/>
      <c r="CK635" s="38"/>
      <c r="CL635" s="38"/>
      <c r="CM635" s="38"/>
      <c r="CN635" s="38"/>
      <c r="CO635" s="38"/>
    </row>
    <row r="636" spans="1:93" x14ac:dyDescent="0.35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  <c r="AJ636" s="38"/>
      <c r="AK636" s="38"/>
      <c r="AL636" s="38"/>
      <c r="AM636" s="38"/>
      <c r="AN636" s="38"/>
      <c r="AO636" s="38"/>
      <c r="AP636" s="38"/>
      <c r="AQ636" s="38"/>
      <c r="AR636" s="38"/>
      <c r="AS636" s="38"/>
      <c r="AT636" s="38"/>
      <c r="AU636" s="38"/>
      <c r="AV636" s="38"/>
      <c r="AW636" s="38"/>
      <c r="AX636" s="38"/>
      <c r="AY636" s="38"/>
      <c r="AZ636" s="38"/>
      <c r="BA636" s="38"/>
      <c r="BB636" s="38"/>
      <c r="BC636" s="38"/>
      <c r="BD636" s="38"/>
      <c r="BE636" s="38"/>
      <c r="BF636" s="38"/>
      <c r="BG636" s="38"/>
      <c r="BH636" s="38"/>
      <c r="BI636" s="38"/>
      <c r="BJ636" s="38"/>
      <c r="BK636" s="38"/>
      <c r="BL636" s="38"/>
      <c r="BM636" s="38"/>
      <c r="BN636" s="38"/>
      <c r="BO636" s="38"/>
      <c r="BP636" s="38"/>
      <c r="BQ636" s="38"/>
      <c r="BR636" s="38"/>
      <c r="BS636" s="38"/>
      <c r="BT636" s="38"/>
      <c r="BU636" s="38"/>
      <c r="BV636" s="38"/>
      <c r="BW636" s="38"/>
      <c r="BX636" s="38"/>
      <c r="BY636" s="38"/>
      <c r="BZ636" s="38"/>
      <c r="CA636" s="38"/>
      <c r="CB636" s="38"/>
      <c r="CC636" s="38"/>
      <c r="CD636" s="38"/>
      <c r="CE636" s="38"/>
      <c r="CF636" s="38"/>
      <c r="CG636" s="38"/>
      <c r="CH636" s="38"/>
      <c r="CI636" s="38"/>
      <c r="CJ636" s="38"/>
      <c r="CK636" s="38"/>
      <c r="CL636" s="38"/>
      <c r="CM636" s="38"/>
      <c r="CN636" s="38"/>
      <c r="CO636" s="38"/>
    </row>
    <row r="637" spans="1:93" x14ac:dyDescent="0.35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8"/>
      <c r="AJ637" s="38"/>
      <c r="AK637" s="38"/>
      <c r="AL637" s="38"/>
      <c r="AM637" s="38"/>
      <c r="AN637" s="38"/>
      <c r="AO637" s="38"/>
      <c r="AP637" s="38"/>
      <c r="AQ637" s="38"/>
      <c r="AR637" s="38"/>
      <c r="AS637" s="38"/>
      <c r="AT637" s="38"/>
      <c r="AU637" s="38"/>
      <c r="AV637" s="38"/>
      <c r="AW637" s="38"/>
      <c r="AX637" s="38"/>
      <c r="AY637" s="38"/>
      <c r="AZ637" s="38"/>
      <c r="BA637" s="38"/>
      <c r="BB637" s="38"/>
      <c r="BC637" s="38"/>
      <c r="BD637" s="38"/>
      <c r="BE637" s="38"/>
      <c r="BF637" s="38"/>
      <c r="BG637" s="38"/>
      <c r="BH637" s="38"/>
      <c r="BI637" s="38"/>
      <c r="BJ637" s="38"/>
      <c r="BK637" s="38"/>
      <c r="BL637" s="38"/>
      <c r="BM637" s="38"/>
      <c r="BN637" s="38"/>
      <c r="BO637" s="38"/>
      <c r="BP637" s="38"/>
      <c r="BQ637" s="38"/>
      <c r="BR637" s="38"/>
      <c r="BS637" s="38"/>
      <c r="BT637" s="38"/>
      <c r="BU637" s="38"/>
      <c r="BV637" s="38"/>
      <c r="BW637" s="38"/>
      <c r="BX637" s="38"/>
      <c r="BY637" s="38"/>
      <c r="BZ637" s="38"/>
      <c r="CA637" s="38"/>
      <c r="CB637" s="38"/>
      <c r="CC637" s="38"/>
      <c r="CD637" s="38"/>
      <c r="CE637" s="38"/>
      <c r="CF637" s="38"/>
      <c r="CG637" s="38"/>
      <c r="CH637" s="38"/>
      <c r="CI637" s="38"/>
      <c r="CJ637" s="38"/>
      <c r="CK637" s="38"/>
      <c r="CL637" s="38"/>
      <c r="CM637" s="38"/>
      <c r="CN637" s="38"/>
      <c r="CO637" s="38"/>
    </row>
    <row r="638" spans="1:93" x14ac:dyDescent="0.35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  <c r="AJ638" s="38"/>
      <c r="AK638" s="38"/>
      <c r="AL638" s="38"/>
      <c r="AM638" s="38"/>
      <c r="AN638" s="38"/>
      <c r="AO638" s="38"/>
      <c r="AP638" s="38"/>
      <c r="AQ638" s="38"/>
      <c r="AR638" s="38"/>
      <c r="AS638" s="38"/>
      <c r="AT638" s="38"/>
      <c r="AU638" s="38"/>
      <c r="AV638" s="38"/>
      <c r="AW638" s="38"/>
      <c r="AX638" s="38"/>
      <c r="AY638" s="38"/>
      <c r="AZ638" s="38"/>
      <c r="BA638" s="38"/>
      <c r="BB638" s="38"/>
      <c r="BC638" s="38"/>
      <c r="BD638" s="38"/>
      <c r="BE638" s="38"/>
      <c r="BF638" s="38"/>
      <c r="BG638" s="38"/>
      <c r="BH638" s="38"/>
      <c r="BI638" s="38"/>
      <c r="BJ638" s="38"/>
      <c r="BK638" s="38"/>
      <c r="BL638" s="38"/>
      <c r="BM638" s="38"/>
      <c r="BN638" s="38"/>
      <c r="BO638" s="38"/>
      <c r="BP638" s="38"/>
      <c r="BQ638" s="38"/>
      <c r="BR638" s="38"/>
      <c r="BS638" s="38"/>
      <c r="BT638" s="38"/>
      <c r="BU638" s="38"/>
      <c r="BV638" s="38"/>
      <c r="BW638" s="38"/>
      <c r="BX638" s="38"/>
      <c r="BY638" s="38"/>
      <c r="BZ638" s="38"/>
      <c r="CA638" s="38"/>
      <c r="CB638" s="38"/>
      <c r="CC638" s="38"/>
      <c r="CD638" s="38"/>
      <c r="CE638" s="38"/>
      <c r="CF638" s="38"/>
      <c r="CG638" s="38"/>
      <c r="CH638" s="38"/>
      <c r="CI638" s="38"/>
      <c r="CJ638" s="38"/>
      <c r="CK638" s="38"/>
      <c r="CL638" s="38"/>
      <c r="CM638" s="38"/>
      <c r="CN638" s="38"/>
      <c r="CO638" s="38"/>
    </row>
    <row r="639" spans="1:93" x14ac:dyDescent="0.35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8"/>
      <c r="AJ639" s="38"/>
      <c r="AK639" s="38"/>
      <c r="AL639" s="38"/>
      <c r="AM639" s="38"/>
      <c r="AN639" s="38"/>
      <c r="AO639" s="38"/>
      <c r="AP639" s="38"/>
      <c r="AQ639" s="38"/>
      <c r="AR639" s="38"/>
      <c r="AS639" s="38"/>
      <c r="AT639" s="38"/>
      <c r="AU639" s="38"/>
      <c r="AV639" s="38"/>
      <c r="AW639" s="38"/>
      <c r="AX639" s="38"/>
      <c r="AY639" s="38"/>
      <c r="AZ639" s="38"/>
      <c r="BA639" s="38"/>
      <c r="BB639" s="38"/>
      <c r="BC639" s="38"/>
      <c r="BD639" s="38"/>
      <c r="BE639" s="38"/>
      <c r="BF639" s="38"/>
      <c r="BG639" s="38"/>
      <c r="BH639" s="38"/>
      <c r="BI639" s="38"/>
      <c r="BJ639" s="38"/>
      <c r="BK639" s="38"/>
      <c r="BL639" s="38"/>
      <c r="BM639" s="38"/>
      <c r="BN639" s="38"/>
      <c r="BO639" s="38"/>
      <c r="BP639" s="38"/>
      <c r="BQ639" s="38"/>
      <c r="BR639" s="38"/>
      <c r="BS639" s="38"/>
      <c r="BT639" s="38"/>
      <c r="BU639" s="38"/>
      <c r="BV639" s="38"/>
      <c r="BW639" s="38"/>
      <c r="BX639" s="38"/>
      <c r="BY639" s="38"/>
      <c r="BZ639" s="38"/>
      <c r="CA639" s="38"/>
      <c r="CB639" s="38"/>
      <c r="CC639" s="38"/>
      <c r="CD639" s="38"/>
      <c r="CE639" s="38"/>
      <c r="CF639" s="38"/>
      <c r="CG639" s="38"/>
      <c r="CH639" s="38"/>
      <c r="CI639" s="38"/>
      <c r="CJ639" s="38"/>
      <c r="CK639" s="38"/>
      <c r="CL639" s="38"/>
      <c r="CM639" s="38"/>
      <c r="CN639" s="38"/>
      <c r="CO639" s="38"/>
    </row>
    <row r="640" spans="1:93" x14ac:dyDescent="0.35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  <c r="AJ640" s="38"/>
      <c r="AK640" s="38"/>
      <c r="AL640" s="38"/>
      <c r="AM640" s="38"/>
      <c r="AN640" s="38"/>
      <c r="AO640" s="38"/>
      <c r="AP640" s="38"/>
      <c r="AQ640" s="38"/>
      <c r="AR640" s="38"/>
      <c r="AS640" s="38"/>
      <c r="AT640" s="38"/>
      <c r="AU640" s="38"/>
      <c r="AV640" s="38"/>
      <c r="AW640" s="38"/>
      <c r="AX640" s="38"/>
      <c r="AY640" s="38"/>
      <c r="AZ640" s="38"/>
      <c r="BA640" s="38"/>
      <c r="BB640" s="38"/>
      <c r="BC640" s="38"/>
      <c r="BD640" s="38"/>
      <c r="BE640" s="38"/>
      <c r="BF640" s="38"/>
      <c r="BG640" s="38"/>
      <c r="BH640" s="38"/>
      <c r="BI640" s="38"/>
      <c r="BJ640" s="38"/>
      <c r="BK640" s="38"/>
      <c r="BL640" s="38"/>
      <c r="BM640" s="38"/>
      <c r="BN640" s="38"/>
      <c r="BO640" s="38"/>
      <c r="BP640" s="38"/>
      <c r="BQ640" s="38"/>
      <c r="BR640" s="38"/>
      <c r="BS640" s="38"/>
      <c r="BT640" s="38"/>
      <c r="BU640" s="38"/>
      <c r="BV640" s="38"/>
      <c r="BW640" s="38"/>
      <c r="BX640" s="38"/>
      <c r="BY640" s="38"/>
      <c r="BZ640" s="38"/>
      <c r="CA640" s="38"/>
      <c r="CB640" s="38"/>
      <c r="CC640" s="38"/>
      <c r="CD640" s="38"/>
      <c r="CE640" s="38"/>
      <c r="CF640" s="38"/>
      <c r="CG640" s="38"/>
      <c r="CH640" s="38"/>
      <c r="CI640" s="38"/>
      <c r="CJ640" s="38"/>
      <c r="CK640" s="38"/>
      <c r="CL640" s="38"/>
      <c r="CM640" s="38"/>
      <c r="CN640" s="38"/>
      <c r="CO640" s="38"/>
    </row>
    <row r="641" spans="1:93" x14ac:dyDescent="0.35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  <c r="AJ641" s="38"/>
      <c r="AK641" s="38"/>
      <c r="AL641" s="38"/>
      <c r="AM641" s="38"/>
      <c r="AN641" s="38"/>
      <c r="AO641" s="38"/>
      <c r="AP641" s="38"/>
      <c r="AQ641" s="38"/>
      <c r="AR641" s="38"/>
      <c r="AS641" s="38"/>
      <c r="AT641" s="38"/>
      <c r="AU641" s="38"/>
      <c r="AV641" s="38"/>
      <c r="AW641" s="38"/>
      <c r="AX641" s="38"/>
      <c r="AY641" s="38"/>
      <c r="AZ641" s="38"/>
      <c r="BA641" s="38"/>
      <c r="BB641" s="38"/>
      <c r="BC641" s="38"/>
      <c r="BD641" s="38"/>
      <c r="BE641" s="38"/>
      <c r="BF641" s="38"/>
      <c r="BG641" s="38"/>
      <c r="BH641" s="38"/>
      <c r="BI641" s="38"/>
      <c r="BJ641" s="38"/>
      <c r="BK641" s="38"/>
      <c r="BL641" s="38"/>
      <c r="BM641" s="38"/>
      <c r="BN641" s="38"/>
      <c r="BO641" s="38"/>
      <c r="BP641" s="38"/>
      <c r="BQ641" s="38"/>
      <c r="BR641" s="38"/>
      <c r="BS641" s="38"/>
      <c r="BT641" s="38"/>
      <c r="BU641" s="38"/>
      <c r="BV641" s="38"/>
      <c r="BW641" s="38"/>
      <c r="BX641" s="38"/>
      <c r="BY641" s="38"/>
      <c r="BZ641" s="38"/>
      <c r="CA641" s="38"/>
      <c r="CB641" s="38"/>
      <c r="CC641" s="38"/>
      <c r="CD641" s="38"/>
      <c r="CE641" s="38"/>
      <c r="CF641" s="38"/>
      <c r="CG641" s="38"/>
      <c r="CH641" s="38"/>
      <c r="CI641" s="38"/>
      <c r="CJ641" s="38"/>
      <c r="CK641" s="38"/>
      <c r="CL641" s="38"/>
      <c r="CM641" s="38"/>
      <c r="CN641" s="38"/>
      <c r="CO641" s="38"/>
    </row>
    <row r="642" spans="1:93" x14ac:dyDescent="0.35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  <c r="AJ642" s="38"/>
      <c r="AK642" s="38"/>
      <c r="AL642" s="38"/>
      <c r="AM642" s="38"/>
      <c r="AN642" s="38"/>
      <c r="AO642" s="38"/>
      <c r="AP642" s="38"/>
      <c r="AQ642" s="38"/>
      <c r="AR642" s="38"/>
      <c r="AS642" s="38"/>
      <c r="AT642" s="38"/>
      <c r="AU642" s="38"/>
      <c r="AV642" s="38"/>
      <c r="AW642" s="38"/>
      <c r="AX642" s="38"/>
      <c r="AY642" s="38"/>
      <c r="AZ642" s="38"/>
      <c r="BA642" s="38"/>
      <c r="BB642" s="38"/>
      <c r="BC642" s="38"/>
      <c r="BD642" s="38"/>
      <c r="BE642" s="38"/>
      <c r="BF642" s="38"/>
      <c r="BG642" s="38"/>
      <c r="BH642" s="38"/>
      <c r="BI642" s="38"/>
      <c r="BJ642" s="38"/>
      <c r="BK642" s="38"/>
      <c r="BL642" s="38"/>
      <c r="BM642" s="38"/>
      <c r="BN642" s="38"/>
      <c r="BO642" s="38"/>
      <c r="BP642" s="38"/>
      <c r="BQ642" s="38"/>
      <c r="BR642" s="38"/>
      <c r="BS642" s="38"/>
      <c r="BT642" s="38"/>
      <c r="BU642" s="38"/>
      <c r="BV642" s="38"/>
      <c r="BW642" s="38"/>
      <c r="BX642" s="38"/>
      <c r="BY642" s="38"/>
      <c r="BZ642" s="38"/>
      <c r="CA642" s="38"/>
      <c r="CB642" s="38"/>
      <c r="CC642" s="38"/>
      <c r="CD642" s="38"/>
      <c r="CE642" s="38"/>
      <c r="CF642" s="38"/>
      <c r="CG642" s="38"/>
      <c r="CH642" s="38"/>
      <c r="CI642" s="38"/>
      <c r="CJ642" s="38"/>
      <c r="CK642" s="38"/>
      <c r="CL642" s="38"/>
      <c r="CM642" s="38"/>
      <c r="CN642" s="38"/>
      <c r="CO642" s="38"/>
    </row>
    <row r="643" spans="1:93" x14ac:dyDescent="0.35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  <c r="AJ643" s="38"/>
      <c r="AK643" s="38"/>
      <c r="AL643" s="38"/>
      <c r="AM643" s="38"/>
      <c r="AN643" s="38"/>
      <c r="AO643" s="38"/>
      <c r="AP643" s="38"/>
      <c r="AQ643" s="38"/>
      <c r="AR643" s="38"/>
      <c r="AS643" s="38"/>
      <c r="AT643" s="38"/>
      <c r="AU643" s="38"/>
      <c r="AV643" s="38"/>
      <c r="AW643" s="38"/>
      <c r="AX643" s="38"/>
      <c r="AY643" s="38"/>
      <c r="AZ643" s="38"/>
      <c r="BA643" s="38"/>
      <c r="BB643" s="38"/>
      <c r="BC643" s="38"/>
      <c r="BD643" s="38"/>
      <c r="BE643" s="38"/>
      <c r="BF643" s="38"/>
      <c r="BG643" s="38"/>
      <c r="BH643" s="38"/>
      <c r="BI643" s="38"/>
      <c r="BJ643" s="38"/>
      <c r="BK643" s="38"/>
      <c r="BL643" s="38"/>
      <c r="BM643" s="38"/>
      <c r="BN643" s="38"/>
      <c r="BO643" s="38"/>
      <c r="BP643" s="38"/>
      <c r="BQ643" s="38"/>
      <c r="BR643" s="38"/>
      <c r="BS643" s="38"/>
      <c r="BT643" s="38"/>
      <c r="BU643" s="38"/>
      <c r="BV643" s="38"/>
      <c r="BW643" s="38"/>
      <c r="BX643" s="38"/>
      <c r="BY643" s="38"/>
      <c r="BZ643" s="38"/>
      <c r="CA643" s="38"/>
      <c r="CB643" s="38"/>
      <c r="CC643" s="38"/>
      <c r="CD643" s="38"/>
      <c r="CE643" s="38"/>
      <c r="CF643" s="38"/>
      <c r="CG643" s="38"/>
      <c r="CH643" s="38"/>
      <c r="CI643" s="38"/>
      <c r="CJ643" s="38"/>
      <c r="CK643" s="38"/>
      <c r="CL643" s="38"/>
      <c r="CM643" s="38"/>
      <c r="CN643" s="38"/>
      <c r="CO643" s="38"/>
    </row>
    <row r="644" spans="1:93" x14ac:dyDescent="0.35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  <c r="AJ644" s="38"/>
      <c r="AK644" s="38"/>
      <c r="AL644" s="38"/>
      <c r="AM644" s="38"/>
      <c r="AN644" s="38"/>
      <c r="AO644" s="38"/>
      <c r="AP644" s="38"/>
      <c r="AQ644" s="38"/>
      <c r="AR644" s="38"/>
      <c r="AS644" s="38"/>
      <c r="AT644" s="38"/>
      <c r="AU644" s="38"/>
      <c r="AV644" s="38"/>
      <c r="AW644" s="38"/>
      <c r="AX644" s="38"/>
      <c r="AY644" s="38"/>
      <c r="AZ644" s="38"/>
      <c r="BA644" s="38"/>
      <c r="BB644" s="38"/>
      <c r="BC644" s="38"/>
      <c r="BD644" s="38"/>
      <c r="BE644" s="38"/>
      <c r="BF644" s="38"/>
      <c r="BG644" s="38"/>
      <c r="BH644" s="38"/>
      <c r="BI644" s="38"/>
      <c r="BJ644" s="38"/>
      <c r="BK644" s="38"/>
      <c r="BL644" s="38"/>
      <c r="BM644" s="38"/>
      <c r="BN644" s="38"/>
      <c r="BO644" s="38"/>
      <c r="BP644" s="38"/>
      <c r="BQ644" s="38"/>
      <c r="BR644" s="38"/>
      <c r="BS644" s="38"/>
      <c r="BT644" s="38"/>
      <c r="BU644" s="38"/>
      <c r="BV644" s="38"/>
      <c r="BW644" s="38"/>
      <c r="BX644" s="38"/>
      <c r="BY644" s="38"/>
      <c r="BZ644" s="38"/>
      <c r="CA644" s="38"/>
      <c r="CB644" s="38"/>
      <c r="CC644" s="38"/>
      <c r="CD644" s="38"/>
      <c r="CE644" s="38"/>
      <c r="CF644" s="38"/>
      <c r="CG644" s="38"/>
      <c r="CH644" s="38"/>
      <c r="CI644" s="38"/>
      <c r="CJ644" s="38"/>
      <c r="CK644" s="38"/>
      <c r="CL644" s="38"/>
      <c r="CM644" s="38"/>
      <c r="CN644" s="38"/>
      <c r="CO644" s="38"/>
    </row>
    <row r="645" spans="1:93" x14ac:dyDescent="0.3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8"/>
      <c r="AJ645" s="38"/>
      <c r="AK645" s="38"/>
      <c r="AL645" s="38"/>
      <c r="AM645" s="38"/>
      <c r="AN645" s="38"/>
      <c r="AO645" s="38"/>
      <c r="AP645" s="38"/>
      <c r="AQ645" s="38"/>
      <c r="AR645" s="38"/>
      <c r="AS645" s="38"/>
      <c r="AT645" s="38"/>
      <c r="AU645" s="38"/>
      <c r="AV645" s="38"/>
      <c r="AW645" s="38"/>
      <c r="AX645" s="38"/>
      <c r="AY645" s="38"/>
      <c r="AZ645" s="38"/>
      <c r="BA645" s="38"/>
      <c r="BB645" s="38"/>
      <c r="BC645" s="38"/>
      <c r="BD645" s="38"/>
      <c r="BE645" s="38"/>
      <c r="BF645" s="38"/>
      <c r="BG645" s="38"/>
      <c r="BH645" s="38"/>
      <c r="BI645" s="38"/>
      <c r="BJ645" s="38"/>
      <c r="BK645" s="38"/>
      <c r="BL645" s="38"/>
      <c r="BM645" s="38"/>
      <c r="BN645" s="38"/>
      <c r="BO645" s="38"/>
      <c r="BP645" s="38"/>
      <c r="BQ645" s="38"/>
      <c r="BR645" s="38"/>
      <c r="BS645" s="38"/>
      <c r="BT645" s="38"/>
      <c r="BU645" s="38"/>
      <c r="BV645" s="38"/>
      <c r="BW645" s="38"/>
      <c r="BX645" s="38"/>
      <c r="BY645" s="38"/>
      <c r="BZ645" s="38"/>
      <c r="CA645" s="38"/>
      <c r="CB645" s="38"/>
      <c r="CC645" s="38"/>
      <c r="CD645" s="38"/>
      <c r="CE645" s="38"/>
      <c r="CF645" s="38"/>
      <c r="CG645" s="38"/>
      <c r="CH645" s="38"/>
      <c r="CI645" s="38"/>
      <c r="CJ645" s="38"/>
      <c r="CK645" s="38"/>
      <c r="CL645" s="38"/>
      <c r="CM645" s="38"/>
      <c r="CN645" s="38"/>
      <c r="CO645" s="38"/>
    </row>
    <row r="646" spans="1:93" x14ac:dyDescent="0.35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  <c r="AJ646" s="38"/>
      <c r="AK646" s="38"/>
      <c r="AL646" s="38"/>
      <c r="AM646" s="38"/>
      <c r="AN646" s="38"/>
      <c r="AO646" s="38"/>
      <c r="AP646" s="38"/>
      <c r="AQ646" s="38"/>
      <c r="AR646" s="38"/>
      <c r="AS646" s="38"/>
      <c r="AT646" s="38"/>
      <c r="AU646" s="38"/>
      <c r="AV646" s="38"/>
      <c r="AW646" s="38"/>
      <c r="AX646" s="38"/>
      <c r="AY646" s="38"/>
      <c r="AZ646" s="38"/>
      <c r="BA646" s="38"/>
      <c r="BB646" s="38"/>
      <c r="BC646" s="38"/>
      <c r="BD646" s="38"/>
      <c r="BE646" s="38"/>
      <c r="BF646" s="38"/>
      <c r="BG646" s="38"/>
      <c r="BH646" s="38"/>
      <c r="BI646" s="38"/>
      <c r="BJ646" s="38"/>
      <c r="BK646" s="38"/>
      <c r="BL646" s="38"/>
      <c r="BM646" s="38"/>
      <c r="BN646" s="38"/>
      <c r="BO646" s="38"/>
      <c r="BP646" s="38"/>
      <c r="BQ646" s="38"/>
      <c r="BR646" s="38"/>
      <c r="BS646" s="38"/>
      <c r="BT646" s="38"/>
      <c r="BU646" s="38"/>
      <c r="BV646" s="38"/>
      <c r="BW646" s="38"/>
      <c r="BX646" s="38"/>
      <c r="BY646" s="38"/>
      <c r="BZ646" s="38"/>
      <c r="CA646" s="38"/>
      <c r="CB646" s="38"/>
      <c r="CC646" s="38"/>
      <c r="CD646" s="38"/>
      <c r="CE646" s="38"/>
      <c r="CF646" s="38"/>
      <c r="CG646" s="38"/>
      <c r="CH646" s="38"/>
      <c r="CI646" s="38"/>
      <c r="CJ646" s="38"/>
      <c r="CK646" s="38"/>
      <c r="CL646" s="38"/>
      <c r="CM646" s="38"/>
      <c r="CN646" s="38"/>
      <c r="CO646" s="38"/>
    </row>
    <row r="647" spans="1:93" x14ac:dyDescent="0.35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8"/>
      <c r="AJ647" s="38"/>
      <c r="AK647" s="38"/>
      <c r="AL647" s="38"/>
      <c r="AM647" s="38"/>
      <c r="AN647" s="38"/>
      <c r="AO647" s="38"/>
      <c r="AP647" s="38"/>
      <c r="AQ647" s="38"/>
      <c r="AR647" s="38"/>
      <c r="AS647" s="38"/>
      <c r="AT647" s="38"/>
      <c r="AU647" s="38"/>
      <c r="AV647" s="38"/>
      <c r="AW647" s="38"/>
      <c r="AX647" s="38"/>
      <c r="AY647" s="38"/>
      <c r="AZ647" s="38"/>
      <c r="BA647" s="38"/>
      <c r="BB647" s="38"/>
      <c r="BC647" s="38"/>
      <c r="BD647" s="38"/>
      <c r="BE647" s="38"/>
      <c r="BF647" s="38"/>
      <c r="BG647" s="38"/>
      <c r="BH647" s="38"/>
      <c r="BI647" s="38"/>
      <c r="BJ647" s="38"/>
      <c r="BK647" s="38"/>
      <c r="BL647" s="38"/>
      <c r="BM647" s="38"/>
      <c r="BN647" s="38"/>
      <c r="BO647" s="38"/>
      <c r="BP647" s="38"/>
      <c r="BQ647" s="38"/>
      <c r="BR647" s="38"/>
      <c r="BS647" s="38"/>
      <c r="BT647" s="38"/>
      <c r="BU647" s="38"/>
      <c r="BV647" s="38"/>
      <c r="BW647" s="38"/>
      <c r="BX647" s="38"/>
      <c r="BY647" s="38"/>
      <c r="BZ647" s="38"/>
      <c r="CA647" s="38"/>
      <c r="CB647" s="38"/>
      <c r="CC647" s="38"/>
      <c r="CD647" s="38"/>
      <c r="CE647" s="38"/>
      <c r="CF647" s="38"/>
      <c r="CG647" s="38"/>
      <c r="CH647" s="38"/>
      <c r="CI647" s="38"/>
      <c r="CJ647" s="38"/>
      <c r="CK647" s="38"/>
      <c r="CL647" s="38"/>
      <c r="CM647" s="38"/>
      <c r="CN647" s="38"/>
      <c r="CO647" s="38"/>
    </row>
    <row r="648" spans="1:93" x14ac:dyDescent="0.35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  <c r="AJ648" s="38"/>
      <c r="AK648" s="38"/>
      <c r="AL648" s="38"/>
      <c r="AM648" s="38"/>
      <c r="AN648" s="38"/>
      <c r="AO648" s="38"/>
      <c r="AP648" s="38"/>
      <c r="AQ648" s="38"/>
      <c r="AR648" s="38"/>
      <c r="AS648" s="38"/>
      <c r="AT648" s="38"/>
      <c r="AU648" s="38"/>
      <c r="AV648" s="38"/>
      <c r="AW648" s="38"/>
      <c r="AX648" s="38"/>
      <c r="AY648" s="38"/>
      <c r="AZ648" s="38"/>
      <c r="BA648" s="38"/>
      <c r="BB648" s="38"/>
      <c r="BC648" s="38"/>
      <c r="BD648" s="38"/>
      <c r="BE648" s="38"/>
      <c r="BF648" s="38"/>
      <c r="BG648" s="38"/>
      <c r="BH648" s="38"/>
      <c r="BI648" s="38"/>
      <c r="BJ648" s="38"/>
      <c r="BK648" s="38"/>
      <c r="BL648" s="38"/>
      <c r="BM648" s="38"/>
      <c r="BN648" s="38"/>
      <c r="BO648" s="38"/>
      <c r="BP648" s="38"/>
      <c r="BQ648" s="38"/>
      <c r="BR648" s="38"/>
      <c r="BS648" s="38"/>
      <c r="BT648" s="38"/>
      <c r="BU648" s="38"/>
      <c r="BV648" s="38"/>
      <c r="BW648" s="38"/>
      <c r="BX648" s="38"/>
      <c r="BY648" s="38"/>
      <c r="BZ648" s="38"/>
      <c r="CA648" s="38"/>
      <c r="CB648" s="38"/>
      <c r="CC648" s="38"/>
      <c r="CD648" s="38"/>
      <c r="CE648" s="38"/>
      <c r="CF648" s="38"/>
      <c r="CG648" s="38"/>
      <c r="CH648" s="38"/>
      <c r="CI648" s="38"/>
      <c r="CJ648" s="38"/>
      <c r="CK648" s="38"/>
      <c r="CL648" s="38"/>
      <c r="CM648" s="38"/>
      <c r="CN648" s="38"/>
      <c r="CO648" s="38"/>
    </row>
    <row r="649" spans="1:93" x14ac:dyDescent="0.35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8"/>
      <c r="AJ649" s="38"/>
      <c r="AK649" s="38"/>
      <c r="AL649" s="38"/>
      <c r="AM649" s="38"/>
      <c r="AN649" s="38"/>
      <c r="AO649" s="38"/>
      <c r="AP649" s="38"/>
      <c r="AQ649" s="38"/>
      <c r="AR649" s="38"/>
      <c r="AS649" s="38"/>
      <c r="AT649" s="38"/>
      <c r="AU649" s="38"/>
      <c r="AV649" s="38"/>
      <c r="AW649" s="38"/>
      <c r="AX649" s="38"/>
      <c r="AY649" s="38"/>
      <c r="AZ649" s="38"/>
      <c r="BA649" s="38"/>
      <c r="BB649" s="38"/>
      <c r="BC649" s="38"/>
      <c r="BD649" s="38"/>
      <c r="BE649" s="38"/>
      <c r="BF649" s="38"/>
      <c r="BG649" s="38"/>
      <c r="BH649" s="38"/>
      <c r="BI649" s="38"/>
      <c r="BJ649" s="38"/>
      <c r="BK649" s="38"/>
      <c r="BL649" s="38"/>
      <c r="BM649" s="38"/>
      <c r="BN649" s="38"/>
      <c r="BO649" s="38"/>
      <c r="BP649" s="38"/>
      <c r="BQ649" s="38"/>
      <c r="BR649" s="38"/>
      <c r="BS649" s="38"/>
      <c r="BT649" s="38"/>
      <c r="BU649" s="38"/>
      <c r="BV649" s="38"/>
      <c r="BW649" s="38"/>
      <c r="BX649" s="38"/>
      <c r="BY649" s="38"/>
      <c r="BZ649" s="38"/>
      <c r="CA649" s="38"/>
      <c r="CB649" s="38"/>
      <c r="CC649" s="38"/>
      <c r="CD649" s="38"/>
      <c r="CE649" s="38"/>
      <c r="CF649" s="38"/>
      <c r="CG649" s="38"/>
      <c r="CH649" s="38"/>
      <c r="CI649" s="38"/>
      <c r="CJ649" s="38"/>
      <c r="CK649" s="38"/>
      <c r="CL649" s="38"/>
      <c r="CM649" s="38"/>
      <c r="CN649" s="38"/>
      <c r="CO649" s="38"/>
    </row>
    <row r="650" spans="1:93" x14ac:dyDescent="0.35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  <c r="AJ650" s="38"/>
      <c r="AK650" s="38"/>
      <c r="AL650" s="38"/>
      <c r="AM650" s="38"/>
      <c r="AN650" s="38"/>
      <c r="AO650" s="38"/>
      <c r="AP650" s="38"/>
      <c r="AQ650" s="38"/>
      <c r="AR650" s="38"/>
      <c r="AS650" s="38"/>
      <c r="AT650" s="38"/>
      <c r="AU650" s="38"/>
      <c r="AV650" s="38"/>
      <c r="AW650" s="38"/>
      <c r="AX650" s="38"/>
      <c r="AY650" s="38"/>
      <c r="AZ650" s="38"/>
      <c r="BA650" s="38"/>
      <c r="BB650" s="38"/>
      <c r="BC650" s="38"/>
      <c r="BD650" s="38"/>
      <c r="BE650" s="38"/>
      <c r="BF650" s="38"/>
      <c r="BG650" s="38"/>
      <c r="BH650" s="38"/>
      <c r="BI650" s="38"/>
      <c r="BJ650" s="38"/>
      <c r="BK650" s="38"/>
      <c r="BL650" s="38"/>
      <c r="BM650" s="38"/>
      <c r="BN650" s="38"/>
      <c r="BO650" s="38"/>
      <c r="BP650" s="38"/>
      <c r="BQ650" s="38"/>
      <c r="BR650" s="38"/>
      <c r="BS650" s="38"/>
      <c r="BT650" s="38"/>
      <c r="BU650" s="38"/>
      <c r="BV650" s="38"/>
      <c r="BW650" s="38"/>
      <c r="BX650" s="38"/>
      <c r="BY650" s="38"/>
      <c r="BZ650" s="38"/>
      <c r="CA650" s="38"/>
      <c r="CB650" s="38"/>
      <c r="CC650" s="38"/>
      <c r="CD650" s="38"/>
      <c r="CE650" s="38"/>
      <c r="CF650" s="38"/>
      <c r="CG650" s="38"/>
      <c r="CH650" s="38"/>
      <c r="CI650" s="38"/>
      <c r="CJ650" s="38"/>
      <c r="CK650" s="38"/>
      <c r="CL650" s="38"/>
      <c r="CM650" s="38"/>
      <c r="CN650" s="38"/>
      <c r="CO650" s="38"/>
    </row>
    <row r="651" spans="1:93" x14ac:dyDescent="0.35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  <c r="AJ651" s="38"/>
      <c r="AK651" s="38"/>
      <c r="AL651" s="38"/>
      <c r="AM651" s="38"/>
      <c r="AN651" s="38"/>
      <c r="AO651" s="38"/>
      <c r="AP651" s="38"/>
      <c r="AQ651" s="38"/>
      <c r="AR651" s="38"/>
      <c r="AS651" s="38"/>
      <c r="AT651" s="38"/>
      <c r="AU651" s="38"/>
      <c r="AV651" s="38"/>
      <c r="AW651" s="38"/>
      <c r="AX651" s="38"/>
      <c r="AY651" s="38"/>
      <c r="AZ651" s="38"/>
      <c r="BA651" s="38"/>
      <c r="BB651" s="38"/>
      <c r="BC651" s="38"/>
      <c r="BD651" s="38"/>
      <c r="BE651" s="38"/>
      <c r="BF651" s="38"/>
      <c r="BG651" s="38"/>
      <c r="BH651" s="38"/>
      <c r="BI651" s="38"/>
      <c r="BJ651" s="38"/>
      <c r="BK651" s="38"/>
      <c r="BL651" s="38"/>
      <c r="BM651" s="38"/>
      <c r="BN651" s="38"/>
      <c r="BO651" s="38"/>
      <c r="BP651" s="38"/>
      <c r="BQ651" s="38"/>
      <c r="BR651" s="38"/>
      <c r="BS651" s="38"/>
      <c r="BT651" s="38"/>
      <c r="BU651" s="38"/>
      <c r="BV651" s="38"/>
      <c r="BW651" s="38"/>
      <c r="BX651" s="38"/>
      <c r="BY651" s="38"/>
      <c r="BZ651" s="38"/>
      <c r="CA651" s="38"/>
      <c r="CB651" s="38"/>
      <c r="CC651" s="38"/>
      <c r="CD651" s="38"/>
      <c r="CE651" s="38"/>
      <c r="CF651" s="38"/>
      <c r="CG651" s="38"/>
      <c r="CH651" s="38"/>
      <c r="CI651" s="38"/>
      <c r="CJ651" s="38"/>
      <c r="CK651" s="38"/>
      <c r="CL651" s="38"/>
      <c r="CM651" s="38"/>
      <c r="CN651" s="38"/>
      <c r="CO651" s="38"/>
    </row>
    <row r="652" spans="1:93" x14ac:dyDescent="0.35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8"/>
      <c r="AJ652" s="38"/>
      <c r="AK652" s="38"/>
      <c r="AL652" s="38"/>
      <c r="AM652" s="38"/>
      <c r="AN652" s="38"/>
      <c r="AO652" s="38"/>
      <c r="AP652" s="38"/>
      <c r="AQ652" s="38"/>
      <c r="AR652" s="38"/>
      <c r="AS652" s="38"/>
      <c r="AT652" s="38"/>
      <c r="AU652" s="38"/>
      <c r="AV652" s="38"/>
      <c r="AW652" s="38"/>
      <c r="AX652" s="38"/>
      <c r="AY652" s="38"/>
      <c r="AZ652" s="38"/>
      <c r="BA652" s="38"/>
      <c r="BB652" s="38"/>
      <c r="BC652" s="38"/>
      <c r="BD652" s="38"/>
      <c r="BE652" s="38"/>
      <c r="BF652" s="38"/>
      <c r="BG652" s="38"/>
      <c r="BH652" s="38"/>
      <c r="BI652" s="38"/>
      <c r="BJ652" s="38"/>
      <c r="BK652" s="38"/>
      <c r="BL652" s="38"/>
      <c r="BM652" s="38"/>
      <c r="BN652" s="38"/>
      <c r="BO652" s="38"/>
      <c r="BP652" s="38"/>
      <c r="BQ652" s="38"/>
      <c r="BR652" s="38"/>
      <c r="BS652" s="38"/>
      <c r="BT652" s="38"/>
      <c r="BU652" s="38"/>
      <c r="BV652" s="38"/>
      <c r="BW652" s="38"/>
      <c r="BX652" s="38"/>
      <c r="BY652" s="38"/>
      <c r="BZ652" s="38"/>
      <c r="CA652" s="38"/>
      <c r="CB652" s="38"/>
      <c r="CC652" s="38"/>
      <c r="CD652" s="38"/>
      <c r="CE652" s="38"/>
      <c r="CF652" s="38"/>
      <c r="CG652" s="38"/>
      <c r="CH652" s="38"/>
      <c r="CI652" s="38"/>
      <c r="CJ652" s="38"/>
      <c r="CK652" s="38"/>
      <c r="CL652" s="38"/>
      <c r="CM652" s="38"/>
      <c r="CN652" s="38"/>
      <c r="CO652" s="38"/>
    </row>
    <row r="653" spans="1:93" x14ac:dyDescent="0.35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8"/>
      <c r="AJ653" s="38"/>
      <c r="AK653" s="38"/>
      <c r="AL653" s="38"/>
      <c r="AM653" s="38"/>
      <c r="AN653" s="38"/>
      <c r="AO653" s="38"/>
      <c r="AP653" s="38"/>
      <c r="AQ653" s="38"/>
      <c r="AR653" s="38"/>
      <c r="AS653" s="38"/>
      <c r="AT653" s="38"/>
      <c r="AU653" s="38"/>
      <c r="AV653" s="38"/>
      <c r="AW653" s="38"/>
      <c r="AX653" s="38"/>
      <c r="AY653" s="38"/>
      <c r="AZ653" s="38"/>
      <c r="BA653" s="38"/>
      <c r="BB653" s="38"/>
      <c r="BC653" s="38"/>
      <c r="BD653" s="38"/>
      <c r="BE653" s="38"/>
      <c r="BF653" s="38"/>
      <c r="BG653" s="38"/>
      <c r="BH653" s="38"/>
      <c r="BI653" s="38"/>
      <c r="BJ653" s="38"/>
      <c r="BK653" s="38"/>
      <c r="BL653" s="38"/>
      <c r="BM653" s="38"/>
      <c r="BN653" s="38"/>
      <c r="BO653" s="38"/>
      <c r="BP653" s="38"/>
      <c r="BQ653" s="38"/>
      <c r="BR653" s="38"/>
      <c r="BS653" s="38"/>
      <c r="BT653" s="38"/>
      <c r="BU653" s="38"/>
      <c r="BV653" s="38"/>
      <c r="BW653" s="38"/>
      <c r="BX653" s="38"/>
      <c r="BY653" s="38"/>
      <c r="BZ653" s="38"/>
      <c r="CA653" s="38"/>
      <c r="CB653" s="38"/>
      <c r="CC653" s="38"/>
      <c r="CD653" s="38"/>
      <c r="CE653" s="38"/>
      <c r="CF653" s="38"/>
      <c r="CG653" s="38"/>
      <c r="CH653" s="38"/>
      <c r="CI653" s="38"/>
      <c r="CJ653" s="38"/>
      <c r="CK653" s="38"/>
      <c r="CL653" s="38"/>
      <c r="CM653" s="38"/>
      <c r="CN653" s="38"/>
      <c r="CO653" s="38"/>
    </row>
    <row r="654" spans="1:93" x14ac:dyDescent="0.35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38"/>
      <c r="AO654" s="38"/>
      <c r="AP654" s="38"/>
      <c r="AQ654" s="38"/>
      <c r="AR654" s="38"/>
      <c r="AS654" s="38"/>
      <c r="AT654" s="38"/>
      <c r="AU654" s="38"/>
      <c r="AV654" s="38"/>
      <c r="AW654" s="38"/>
      <c r="AX654" s="38"/>
      <c r="AY654" s="38"/>
      <c r="AZ654" s="38"/>
      <c r="BA654" s="38"/>
      <c r="BB654" s="38"/>
      <c r="BC654" s="38"/>
      <c r="BD654" s="38"/>
      <c r="BE654" s="38"/>
      <c r="BF654" s="38"/>
      <c r="BG654" s="38"/>
      <c r="BH654" s="38"/>
      <c r="BI654" s="38"/>
      <c r="BJ654" s="38"/>
      <c r="BK654" s="38"/>
      <c r="BL654" s="38"/>
      <c r="BM654" s="38"/>
      <c r="BN654" s="38"/>
      <c r="BO654" s="38"/>
      <c r="BP654" s="38"/>
      <c r="BQ654" s="38"/>
      <c r="BR654" s="38"/>
      <c r="BS654" s="38"/>
      <c r="BT654" s="38"/>
      <c r="BU654" s="38"/>
      <c r="BV654" s="38"/>
      <c r="BW654" s="38"/>
      <c r="BX654" s="38"/>
      <c r="BY654" s="38"/>
      <c r="BZ654" s="38"/>
      <c r="CA654" s="38"/>
      <c r="CB654" s="38"/>
      <c r="CC654" s="38"/>
      <c r="CD654" s="38"/>
      <c r="CE654" s="38"/>
      <c r="CF654" s="38"/>
      <c r="CG654" s="38"/>
      <c r="CH654" s="38"/>
      <c r="CI654" s="38"/>
      <c r="CJ654" s="38"/>
      <c r="CK654" s="38"/>
      <c r="CL654" s="38"/>
      <c r="CM654" s="38"/>
      <c r="CN654" s="38"/>
      <c r="CO654" s="38"/>
    </row>
    <row r="655" spans="1:93" x14ac:dyDescent="0.3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38"/>
      <c r="AO655" s="38"/>
      <c r="AP655" s="38"/>
      <c r="AQ655" s="38"/>
      <c r="AR655" s="38"/>
      <c r="AS655" s="38"/>
      <c r="AT655" s="38"/>
      <c r="AU655" s="38"/>
      <c r="AV655" s="38"/>
      <c r="AW655" s="38"/>
      <c r="AX655" s="38"/>
      <c r="AY655" s="38"/>
      <c r="AZ655" s="38"/>
      <c r="BA655" s="38"/>
      <c r="BB655" s="38"/>
      <c r="BC655" s="38"/>
      <c r="BD655" s="38"/>
      <c r="BE655" s="38"/>
      <c r="BF655" s="38"/>
      <c r="BG655" s="38"/>
      <c r="BH655" s="38"/>
      <c r="BI655" s="38"/>
      <c r="BJ655" s="38"/>
      <c r="BK655" s="38"/>
      <c r="BL655" s="38"/>
      <c r="BM655" s="38"/>
      <c r="BN655" s="38"/>
      <c r="BO655" s="38"/>
      <c r="BP655" s="38"/>
      <c r="BQ655" s="38"/>
      <c r="BR655" s="38"/>
      <c r="BS655" s="38"/>
      <c r="BT655" s="38"/>
      <c r="BU655" s="38"/>
      <c r="BV655" s="38"/>
      <c r="BW655" s="38"/>
      <c r="BX655" s="38"/>
      <c r="BY655" s="38"/>
      <c r="BZ655" s="38"/>
      <c r="CA655" s="38"/>
      <c r="CB655" s="38"/>
      <c r="CC655" s="38"/>
      <c r="CD655" s="38"/>
      <c r="CE655" s="38"/>
      <c r="CF655" s="38"/>
      <c r="CG655" s="38"/>
      <c r="CH655" s="38"/>
      <c r="CI655" s="38"/>
      <c r="CJ655" s="38"/>
      <c r="CK655" s="38"/>
      <c r="CL655" s="38"/>
      <c r="CM655" s="38"/>
      <c r="CN655" s="38"/>
      <c r="CO655" s="38"/>
    </row>
    <row r="656" spans="1:93" x14ac:dyDescent="0.35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38"/>
      <c r="AK656" s="38"/>
      <c r="AL656" s="38"/>
      <c r="AM656" s="38"/>
      <c r="AN656" s="38"/>
      <c r="AO656" s="38"/>
      <c r="AP656" s="38"/>
      <c r="AQ656" s="38"/>
      <c r="AR656" s="38"/>
      <c r="AS656" s="38"/>
      <c r="AT656" s="38"/>
      <c r="AU656" s="38"/>
      <c r="AV656" s="38"/>
      <c r="AW656" s="38"/>
      <c r="AX656" s="38"/>
      <c r="AY656" s="38"/>
      <c r="AZ656" s="38"/>
      <c r="BA656" s="38"/>
      <c r="BB656" s="38"/>
      <c r="BC656" s="38"/>
      <c r="BD656" s="38"/>
      <c r="BE656" s="38"/>
      <c r="BF656" s="38"/>
      <c r="BG656" s="38"/>
      <c r="BH656" s="38"/>
      <c r="BI656" s="38"/>
      <c r="BJ656" s="38"/>
      <c r="BK656" s="38"/>
      <c r="BL656" s="38"/>
      <c r="BM656" s="38"/>
      <c r="BN656" s="38"/>
      <c r="BO656" s="38"/>
      <c r="BP656" s="38"/>
      <c r="BQ656" s="38"/>
      <c r="BR656" s="38"/>
      <c r="BS656" s="38"/>
      <c r="BT656" s="38"/>
      <c r="BU656" s="38"/>
      <c r="BV656" s="38"/>
      <c r="BW656" s="38"/>
      <c r="BX656" s="38"/>
      <c r="BY656" s="38"/>
      <c r="BZ656" s="38"/>
      <c r="CA656" s="38"/>
      <c r="CB656" s="38"/>
      <c r="CC656" s="38"/>
      <c r="CD656" s="38"/>
      <c r="CE656" s="38"/>
      <c r="CF656" s="38"/>
      <c r="CG656" s="38"/>
      <c r="CH656" s="38"/>
      <c r="CI656" s="38"/>
      <c r="CJ656" s="38"/>
      <c r="CK656" s="38"/>
      <c r="CL656" s="38"/>
      <c r="CM656" s="38"/>
      <c r="CN656" s="38"/>
      <c r="CO656" s="38"/>
    </row>
    <row r="657" spans="1:93" x14ac:dyDescent="0.35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8"/>
      <c r="AJ657" s="38"/>
      <c r="AK657" s="38"/>
      <c r="AL657" s="38"/>
      <c r="AM657" s="38"/>
      <c r="AN657" s="38"/>
      <c r="AO657" s="38"/>
      <c r="AP657" s="38"/>
      <c r="AQ657" s="38"/>
      <c r="AR657" s="38"/>
      <c r="AS657" s="38"/>
      <c r="AT657" s="38"/>
      <c r="AU657" s="38"/>
      <c r="AV657" s="38"/>
      <c r="AW657" s="38"/>
      <c r="AX657" s="38"/>
      <c r="AY657" s="38"/>
      <c r="AZ657" s="38"/>
      <c r="BA657" s="38"/>
      <c r="BB657" s="38"/>
      <c r="BC657" s="38"/>
      <c r="BD657" s="38"/>
      <c r="BE657" s="38"/>
      <c r="BF657" s="38"/>
      <c r="BG657" s="38"/>
      <c r="BH657" s="38"/>
      <c r="BI657" s="38"/>
      <c r="BJ657" s="38"/>
      <c r="BK657" s="38"/>
      <c r="BL657" s="38"/>
      <c r="BM657" s="38"/>
      <c r="BN657" s="38"/>
      <c r="BO657" s="38"/>
      <c r="BP657" s="38"/>
      <c r="BQ657" s="38"/>
      <c r="BR657" s="38"/>
      <c r="BS657" s="38"/>
      <c r="BT657" s="38"/>
      <c r="BU657" s="38"/>
      <c r="BV657" s="38"/>
      <c r="BW657" s="38"/>
      <c r="BX657" s="38"/>
      <c r="BY657" s="38"/>
      <c r="BZ657" s="38"/>
      <c r="CA657" s="38"/>
      <c r="CB657" s="38"/>
      <c r="CC657" s="38"/>
      <c r="CD657" s="38"/>
      <c r="CE657" s="38"/>
      <c r="CF657" s="38"/>
      <c r="CG657" s="38"/>
      <c r="CH657" s="38"/>
      <c r="CI657" s="38"/>
      <c r="CJ657" s="38"/>
      <c r="CK657" s="38"/>
      <c r="CL657" s="38"/>
      <c r="CM657" s="38"/>
      <c r="CN657" s="38"/>
      <c r="CO657" s="38"/>
    </row>
    <row r="658" spans="1:93" x14ac:dyDescent="0.35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8"/>
      <c r="AJ658" s="38"/>
      <c r="AK658" s="38"/>
      <c r="AL658" s="38"/>
      <c r="AM658" s="38"/>
      <c r="AN658" s="38"/>
      <c r="AO658" s="38"/>
      <c r="AP658" s="38"/>
      <c r="AQ658" s="38"/>
      <c r="AR658" s="38"/>
      <c r="AS658" s="38"/>
      <c r="AT658" s="38"/>
      <c r="AU658" s="38"/>
      <c r="AV658" s="38"/>
      <c r="AW658" s="38"/>
      <c r="AX658" s="38"/>
      <c r="AY658" s="38"/>
      <c r="AZ658" s="38"/>
      <c r="BA658" s="38"/>
      <c r="BB658" s="38"/>
      <c r="BC658" s="38"/>
      <c r="BD658" s="38"/>
      <c r="BE658" s="38"/>
      <c r="BF658" s="38"/>
      <c r="BG658" s="38"/>
      <c r="BH658" s="38"/>
      <c r="BI658" s="38"/>
      <c r="BJ658" s="38"/>
      <c r="BK658" s="38"/>
      <c r="BL658" s="38"/>
      <c r="BM658" s="38"/>
      <c r="BN658" s="38"/>
      <c r="BO658" s="38"/>
      <c r="BP658" s="38"/>
      <c r="BQ658" s="38"/>
      <c r="BR658" s="38"/>
      <c r="BS658" s="38"/>
      <c r="BT658" s="38"/>
      <c r="BU658" s="38"/>
      <c r="BV658" s="38"/>
      <c r="BW658" s="38"/>
      <c r="BX658" s="38"/>
      <c r="BY658" s="38"/>
      <c r="BZ658" s="38"/>
      <c r="CA658" s="38"/>
      <c r="CB658" s="38"/>
      <c r="CC658" s="38"/>
      <c r="CD658" s="38"/>
      <c r="CE658" s="38"/>
      <c r="CF658" s="38"/>
      <c r="CG658" s="38"/>
      <c r="CH658" s="38"/>
      <c r="CI658" s="38"/>
      <c r="CJ658" s="38"/>
      <c r="CK658" s="38"/>
      <c r="CL658" s="38"/>
      <c r="CM658" s="38"/>
      <c r="CN658" s="38"/>
      <c r="CO658" s="38"/>
    </row>
    <row r="659" spans="1:93" x14ac:dyDescent="0.35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8"/>
      <c r="AJ659" s="38"/>
      <c r="AK659" s="38"/>
      <c r="AL659" s="38"/>
      <c r="AM659" s="38"/>
      <c r="AN659" s="38"/>
      <c r="AO659" s="38"/>
      <c r="AP659" s="38"/>
      <c r="AQ659" s="38"/>
      <c r="AR659" s="38"/>
      <c r="AS659" s="38"/>
      <c r="AT659" s="38"/>
      <c r="AU659" s="38"/>
      <c r="AV659" s="38"/>
      <c r="AW659" s="38"/>
      <c r="AX659" s="38"/>
      <c r="AY659" s="38"/>
      <c r="AZ659" s="38"/>
      <c r="BA659" s="38"/>
      <c r="BB659" s="38"/>
      <c r="BC659" s="38"/>
      <c r="BD659" s="38"/>
      <c r="BE659" s="38"/>
      <c r="BF659" s="38"/>
      <c r="BG659" s="38"/>
      <c r="BH659" s="38"/>
      <c r="BI659" s="38"/>
      <c r="BJ659" s="38"/>
      <c r="BK659" s="38"/>
      <c r="BL659" s="38"/>
      <c r="BM659" s="38"/>
      <c r="BN659" s="38"/>
      <c r="BO659" s="38"/>
      <c r="BP659" s="38"/>
      <c r="BQ659" s="38"/>
      <c r="BR659" s="38"/>
      <c r="BS659" s="38"/>
      <c r="BT659" s="38"/>
      <c r="BU659" s="38"/>
      <c r="BV659" s="38"/>
      <c r="BW659" s="38"/>
      <c r="BX659" s="38"/>
      <c r="BY659" s="38"/>
      <c r="BZ659" s="38"/>
      <c r="CA659" s="38"/>
      <c r="CB659" s="38"/>
      <c r="CC659" s="38"/>
      <c r="CD659" s="38"/>
      <c r="CE659" s="38"/>
      <c r="CF659" s="38"/>
      <c r="CG659" s="38"/>
      <c r="CH659" s="38"/>
      <c r="CI659" s="38"/>
      <c r="CJ659" s="38"/>
      <c r="CK659" s="38"/>
      <c r="CL659" s="38"/>
      <c r="CM659" s="38"/>
      <c r="CN659" s="38"/>
      <c r="CO659" s="38"/>
    </row>
    <row r="660" spans="1:93" x14ac:dyDescent="0.35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8"/>
      <c r="AJ660" s="38"/>
      <c r="AK660" s="38"/>
      <c r="AL660" s="38"/>
      <c r="AM660" s="38"/>
      <c r="AN660" s="38"/>
      <c r="AO660" s="38"/>
      <c r="AP660" s="38"/>
      <c r="AQ660" s="38"/>
      <c r="AR660" s="38"/>
      <c r="AS660" s="38"/>
      <c r="AT660" s="38"/>
      <c r="AU660" s="38"/>
      <c r="AV660" s="38"/>
      <c r="AW660" s="38"/>
      <c r="AX660" s="38"/>
      <c r="AY660" s="38"/>
      <c r="AZ660" s="38"/>
      <c r="BA660" s="38"/>
      <c r="BB660" s="38"/>
      <c r="BC660" s="38"/>
      <c r="BD660" s="38"/>
      <c r="BE660" s="38"/>
      <c r="BF660" s="38"/>
      <c r="BG660" s="38"/>
      <c r="BH660" s="38"/>
      <c r="BI660" s="38"/>
      <c r="BJ660" s="38"/>
      <c r="BK660" s="38"/>
      <c r="BL660" s="38"/>
      <c r="BM660" s="38"/>
      <c r="BN660" s="38"/>
      <c r="BO660" s="38"/>
      <c r="BP660" s="38"/>
      <c r="BQ660" s="38"/>
      <c r="BR660" s="38"/>
      <c r="BS660" s="38"/>
      <c r="BT660" s="38"/>
      <c r="BU660" s="38"/>
      <c r="BV660" s="38"/>
      <c r="BW660" s="38"/>
      <c r="BX660" s="38"/>
      <c r="BY660" s="38"/>
      <c r="BZ660" s="38"/>
      <c r="CA660" s="38"/>
      <c r="CB660" s="38"/>
      <c r="CC660" s="38"/>
      <c r="CD660" s="38"/>
      <c r="CE660" s="38"/>
      <c r="CF660" s="38"/>
      <c r="CG660" s="38"/>
      <c r="CH660" s="38"/>
      <c r="CI660" s="38"/>
      <c r="CJ660" s="38"/>
      <c r="CK660" s="38"/>
      <c r="CL660" s="38"/>
      <c r="CM660" s="38"/>
      <c r="CN660" s="38"/>
      <c r="CO660" s="38"/>
    </row>
    <row r="661" spans="1:93" x14ac:dyDescent="0.35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8"/>
      <c r="AJ661" s="38"/>
      <c r="AK661" s="38"/>
      <c r="AL661" s="38"/>
      <c r="AM661" s="38"/>
      <c r="AN661" s="38"/>
      <c r="AO661" s="38"/>
      <c r="AP661" s="38"/>
      <c r="AQ661" s="38"/>
      <c r="AR661" s="38"/>
      <c r="AS661" s="38"/>
      <c r="AT661" s="38"/>
      <c r="AU661" s="38"/>
      <c r="AV661" s="38"/>
      <c r="AW661" s="38"/>
      <c r="AX661" s="38"/>
      <c r="AY661" s="38"/>
      <c r="AZ661" s="38"/>
      <c r="BA661" s="38"/>
      <c r="BB661" s="38"/>
      <c r="BC661" s="38"/>
      <c r="BD661" s="38"/>
      <c r="BE661" s="38"/>
      <c r="BF661" s="38"/>
      <c r="BG661" s="38"/>
      <c r="BH661" s="38"/>
      <c r="BI661" s="38"/>
      <c r="BJ661" s="38"/>
      <c r="BK661" s="38"/>
      <c r="BL661" s="38"/>
      <c r="BM661" s="38"/>
      <c r="BN661" s="38"/>
      <c r="BO661" s="38"/>
      <c r="BP661" s="38"/>
      <c r="BQ661" s="38"/>
      <c r="BR661" s="38"/>
      <c r="BS661" s="38"/>
      <c r="BT661" s="38"/>
      <c r="BU661" s="38"/>
      <c r="BV661" s="38"/>
      <c r="BW661" s="38"/>
      <c r="BX661" s="38"/>
      <c r="BY661" s="38"/>
      <c r="BZ661" s="38"/>
      <c r="CA661" s="38"/>
      <c r="CB661" s="38"/>
      <c r="CC661" s="38"/>
      <c r="CD661" s="38"/>
      <c r="CE661" s="38"/>
      <c r="CF661" s="38"/>
      <c r="CG661" s="38"/>
      <c r="CH661" s="38"/>
      <c r="CI661" s="38"/>
      <c r="CJ661" s="38"/>
      <c r="CK661" s="38"/>
      <c r="CL661" s="38"/>
      <c r="CM661" s="38"/>
      <c r="CN661" s="38"/>
      <c r="CO661" s="38"/>
    </row>
    <row r="662" spans="1:93" x14ac:dyDescent="0.35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8"/>
      <c r="AJ662" s="38"/>
      <c r="AK662" s="38"/>
      <c r="AL662" s="38"/>
      <c r="AM662" s="38"/>
      <c r="AN662" s="38"/>
      <c r="AO662" s="38"/>
      <c r="AP662" s="38"/>
      <c r="AQ662" s="38"/>
      <c r="AR662" s="38"/>
      <c r="AS662" s="38"/>
      <c r="AT662" s="38"/>
      <c r="AU662" s="38"/>
      <c r="AV662" s="38"/>
      <c r="AW662" s="38"/>
      <c r="AX662" s="38"/>
      <c r="AY662" s="38"/>
      <c r="AZ662" s="38"/>
      <c r="BA662" s="38"/>
      <c r="BB662" s="38"/>
      <c r="BC662" s="38"/>
      <c r="BD662" s="38"/>
      <c r="BE662" s="38"/>
      <c r="BF662" s="38"/>
      <c r="BG662" s="38"/>
      <c r="BH662" s="38"/>
      <c r="BI662" s="38"/>
      <c r="BJ662" s="38"/>
      <c r="BK662" s="38"/>
      <c r="BL662" s="38"/>
      <c r="BM662" s="38"/>
      <c r="BN662" s="38"/>
      <c r="BO662" s="38"/>
      <c r="BP662" s="38"/>
      <c r="BQ662" s="38"/>
      <c r="BR662" s="38"/>
      <c r="BS662" s="38"/>
      <c r="BT662" s="38"/>
      <c r="BU662" s="38"/>
      <c r="BV662" s="38"/>
      <c r="BW662" s="38"/>
      <c r="BX662" s="38"/>
      <c r="BY662" s="38"/>
      <c r="BZ662" s="38"/>
      <c r="CA662" s="38"/>
      <c r="CB662" s="38"/>
      <c r="CC662" s="38"/>
      <c r="CD662" s="38"/>
      <c r="CE662" s="38"/>
      <c r="CF662" s="38"/>
      <c r="CG662" s="38"/>
      <c r="CH662" s="38"/>
      <c r="CI662" s="38"/>
      <c r="CJ662" s="38"/>
      <c r="CK662" s="38"/>
      <c r="CL662" s="38"/>
      <c r="CM662" s="38"/>
      <c r="CN662" s="38"/>
      <c r="CO662" s="38"/>
    </row>
    <row r="663" spans="1:93" x14ac:dyDescent="0.35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8"/>
      <c r="AJ663" s="38"/>
      <c r="AK663" s="38"/>
      <c r="AL663" s="38"/>
      <c r="AM663" s="38"/>
      <c r="AN663" s="38"/>
      <c r="AO663" s="38"/>
      <c r="AP663" s="38"/>
      <c r="AQ663" s="38"/>
      <c r="AR663" s="38"/>
      <c r="AS663" s="38"/>
      <c r="AT663" s="38"/>
      <c r="AU663" s="38"/>
      <c r="AV663" s="38"/>
      <c r="AW663" s="38"/>
      <c r="AX663" s="38"/>
      <c r="AY663" s="38"/>
      <c r="AZ663" s="38"/>
      <c r="BA663" s="38"/>
      <c r="BB663" s="38"/>
      <c r="BC663" s="38"/>
      <c r="BD663" s="38"/>
      <c r="BE663" s="38"/>
      <c r="BF663" s="38"/>
      <c r="BG663" s="38"/>
      <c r="BH663" s="38"/>
      <c r="BI663" s="38"/>
      <c r="BJ663" s="38"/>
      <c r="BK663" s="38"/>
      <c r="BL663" s="38"/>
      <c r="BM663" s="38"/>
      <c r="BN663" s="38"/>
      <c r="BO663" s="38"/>
      <c r="BP663" s="38"/>
      <c r="BQ663" s="38"/>
      <c r="BR663" s="38"/>
      <c r="BS663" s="38"/>
      <c r="BT663" s="38"/>
      <c r="BU663" s="38"/>
      <c r="BV663" s="38"/>
      <c r="BW663" s="38"/>
      <c r="BX663" s="38"/>
      <c r="BY663" s="38"/>
      <c r="BZ663" s="38"/>
      <c r="CA663" s="38"/>
      <c r="CB663" s="38"/>
      <c r="CC663" s="38"/>
      <c r="CD663" s="38"/>
      <c r="CE663" s="38"/>
      <c r="CF663" s="38"/>
      <c r="CG663" s="38"/>
      <c r="CH663" s="38"/>
      <c r="CI663" s="38"/>
      <c r="CJ663" s="38"/>
      <c r="CK663" s="38"/>
      <c r="CL663" s="38"/>
      <c r="CM663" s="38"/>
      <c r="CN663" s="38"/>
      <c r="CO663" s="38"/>
    </row>
    <row r="664" spans="1:93" x14ac:dyDescent="0.35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8"/>
      <c r="AJ664" s="38"/>
      <c r="AK664" s="38"/>
      <c r="AL664" s="38"/>
      <c r="AM664" s="38"/>
      <c r="AN664" s="38"/>
      <c r="AO664" s="38"/>
      <c r="AP664" s="38"/>
      <c r="AQ664" s="38"/>
      <c r="AR664" s="38"/>
      <c r="AS664" s="38"/>
      <c r="AT664" s="38"/>
      <c r="AU664" s="38"/>
      <c r="AV664" s="38"/>
      <c r="AW664" s="38"/>
      <c r="AX664" s="38"/>
      <c r="AY664" s="38"/>
      <c r="AZ664" s="38"/>
      <c r="BA664" s="38"/>
      <c r="BB664" s="38"/>
      <c r="BC664" s="38"/>
      <c r="BD664" s="38"/>
      <c r="BE664" s="38"/>
      <c r="BF664" s="38"/>
      <c r="BG664" s="38"/>
      <c r="BH664" s="38"/>
      <c r="BI664" s="38"/>
      <c r="BJ664" s="38"/>
      <c r="BK664" s="38"/>
      <c r="BL664" s="38"/>
      <c r="BM664" s="38"/>
      <c r="BN664" s="38"/>
      <c r="BO664" s="38"/>
      <c r="BP664" s="38"/>
      <c r="BQ664" s="38"/>
      <c r="BR664" s="38"/>
      <c r="BS664" s="38"/>
      <c r="BT664" s="38"/>
      <c r="BU664" s="38"/>
      <c r="BV664" s="38"/>
      <c r="BW664" s="38"/>
      <c r="BX664" s="38"/>
      <c r="BY664" s="38"/>
      <c r="BZ664" s="38"/>
      <c r="CA664" s="38"/>
      <c r="CB664" s="38"/>
      <c r="CC664" s="38"/>
      <c r="CD664" s="38"/>
      <c r="CE664" s="38"/>
      <c r="CF664" s="38"/>
      <c r="CG664" s="38"/>
      <c r="CH664" s="38"/>
      <c r="CI664" s="38"/>
      <c r="CJ664" s="38"/>
      <c r="CK664" s="38"/>
      <c r="CL664" s="38"/>
      <c r="CM664" s="38"/>
      <c r="CN664" s="38"/>
      <c r="CO664" s="38"/>
    </row>
    <row r="665" spans="1:93" x14ac:dyDescent="0.3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  <c r="AJ665" s="38"/>
      <c r="AK665" s="38"/>
      <c r="AL665" s="38"/>
      <c r="AM665" s="38"/>
      <c r="AN665" s="38"/>
      <c r="AO665" s="38"/>
      <c r="AP665" s="38"/>
      <c r="AQ665" s="38"/>
      <c r="AR665" s="38"/>
      <c r="AS665" s="38"/>
      <c r="AT665" s="38"/>
      <c r="AU665" s="38"/>
      <c r="AV665" s="38"/>
      <c r="AW665" s="38"/>
      <c r="AX665" s="38"/>
      <c r="AY665" s="38"/>
      <c r="AZ665" s="38"/>
      <c r="BA665" s="38"/>
      <c r="BB665" s="38"/>
      <c r="BC665" s="38"/>
      <c r="BD665" s="38"/>
      <c r="BE665" s="38"/>
      <c r="BF665" s="38"/>
      <c r="BG665" s="38"/>
      <c r="BH665" s="38"/>
      <c r="BI665" s="38"/>
      <c r="BJ665" s="38"/>
      <c r="BK665" s="38"/>
      <c r="BL665" s="38"/>
      <c r="BM665" s="38"/>
      <c r="BN665" s="38"/>
      <c r="BO665" s="38"/>
      <c r="BP665" s="38"/>
      <c r="BQ665" s="38"/>
      <c r="BR665" s="38"/>
      <c r="BS665" s="38"/>
      <c r="BT665" s="38"/>
      <c r="BU665" s="38"/>
      <c r="BV665" s="38"/>
      <c r="BW665" s="38"/>
      <c r="BX665" s="38"/>
      <c r="BY665" s="38"/>
      <c r="BZ665" s="38"/>
      <c r="CA665" s="38"/>
      <c r="CB665" s="38"/>
      <c r="CC665" s="38"/>
      <c r="CD665" s="38"/>
      <c r="CE665" s="38"/>
      <c r="CF665" s="38"/>
      <c r="CG665" s="38"/>
      <c r="CH665" s="38"/>
      <c r="CI665" s="38"/>
      <c r="CJ665" s="38"/>
      <c r="CK665" s="38"/>
      <c r="CL665" s="38"/>
      <c r="CM665" s="38"/>
      <c r="CN665" s="38"/>
      <c r="CO665" s="38"/>
    </row>
    <row r="666" spans="1:93" x14ac:dyDescent="0.35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8"/>
      <c r="AJ666" s="38"/>
      <c r="AK666" s="38"/>
      <c r="AL666" s="38"/>
      <c r="AM666" s="38"/>
      <c r="AN666" s="38"/>
      <c r="AO666" s="38"/>
      <c r="AP666" s="38"/>
      <c r="AQ666" s="38"/>
      <c r="AR666" s="38"/>
      <c r="AS666" s="38"/>
      <c r="AT666" s="38"/>
      <c r="AU666" s="38"/>
      <c r="AV666" s="38"/>
      <c r="AW666" s="38"/>
      <c r="AX666" s="38"/>
      <c r="AY666" s="38"/>
      <c r="AZ666" s="38"/>
      <c r="BA666" s="38"/>
      <c r="BB666" s="38"/>
      <c r="BC666" s="38"/>
      <c r="BD666" s="38"/>
      <c r="BE666" s="38"/>
      <c r="BF666" s="38"/>
      <c r="BG666" s="38"/>
      <c r="BH666" s="38"/>
      <c r="BI666" s="38"/>
      <c r="BJ666" s="38"/>
      <c r="BK666" s="38"/>
      <c r="BL666" s="38"/>
      <c r="BM666" s="38"/>
      <c r="BN666" s="38"/>
      <c r="BO666" s="38"/>
      <c r="BP666" s="38"/>
      <c r="BQ666" s="38"/>
      <c r="BR666" s="38"/>
      <c r="BS666" s="38"/>
      <c r="BT666" s="38"/>
      <c r="BU666" s="38"/>
      <c r="BV666" s="38"/>
      <c r="BW666" s="38"/>
      <c r="BX666" s="38"/>
      <c r="BY666" s="38"/>
      <c r="BZ666" s="38"/>
      <c r="CA666" s="38"/>
      <c r="CB666" s="38"/>
      <c r="CC666" s="38"/>
      <c r="CD666" s="38"/>
      <c r="CE666" s="38"/>
      <c r="CF666" s="38"/>
      <c r="CG666" s="38"/>
      <c r="CH666" s="38"/>
      <c r="CI666" s="38"/>
      <c r="CJ666" s="38"/>
      <c r="CK666" s="38"/>
      <c r="CL666" s="38"/>
      <c r="CM666" s="38"/>
      <c r="CN666" s="38"/>
      <c r="CO666" s="38"/>
    </row>
    <row r="667" spans="1:93" x14ac:dyDescent="0.35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  <c r="AJ667" s="38"/>
      <c r="AK667" s="38"/>
      <c r="AL667" s="38"/>
      <c r="AM667" s="38"/>
      <c r="AN667" s="38"/>
      <c r="AO667" s="38"/>
      <c r="AP667" s="38"/>
      <c r="AQ667" s="38"/>
      <c r="AR667" s="38"/>
      <c r="AS667" s="38"/>
      <c r="AT667" s="38"/>
      <c r="AU667" s="38"/>
      <c r="AV667" s="38"/>
      <c r="AW667" s="38"/>
      <c r="AX667" s="38"/>
      <c r="AY667" s="38"/>
      <c r="AZ667" s="38"/>
      <c r="BA667" s="38"/>
      <c r="BB667" s="38"/>
      <c r="BC667" s="38"/>
      <c r="BD667" s="38"/>
      <c r="BE667" s="38"/>
      <c r="BF667" s="38"/>
      <c r="BG667" s="38"/>
      <c r="BH667" s="38"/>
      <c r="BI667" s="38"/>
      <c r="BJ667" s="38"/>
      <c r="BK667" s="38"/>
      <c r="BL667" s="38"/>
      <c r="BM667" s="38"/>
      <c r="BN667" s="38"/>
      <c r="BO667" s="38"/>
      <c r="BP667" s="38"/>
      <c r="BQ667" s="38"/>
      <c r="BR667" s="38"/>
      <c r="BS667" s="38"/>
      <c r="BT667" s="38"/>
      <c r="BU667" s="38"/>
      <c r="BV667" s="38"/>
      <c r="BW667" s="38"/>
      <c r="BX667" s="38"/>
      <c r="BY667" s="38"/>
      <c r="BZ667" s="38"/>
      <c r="CA667" s="38"/>
      <c r="CB667" s="38"/>
      <c r="CC667" s="38"/>
      <c r="CD667" s="38"/>
      <c r="CE667" s="38"/>
      <c r="CF667" s="38"/>
      <c r="CG667" s="38"/>
      <c r="CH667" s="38"/>
      <c r="CI667" s="38"/>
      <c r="CJ667" s="38"/>
      <c r="CK667" s="38"/>
      <c r="CL667" s="38"/>
      <c r="CM667" s="38"/>
      <c r="CN667" s="38"/>
      <c r="CO667" s="38"/>
    </row>
    <row r="668" spans="1:93" x14ac:dyDescent="0.35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  <c r="AJ668" s="38"/>
      <c r="AK668" s="38"/>
      <c r="AL668" s="38"/>
      <c r="AM668" s="38"/>
      <c r="AN668" s="38"/>
      <c r="AO668" s="38"/>
      <c r="AP668" s="38"/>
      <c r="AQ668" s="38"/>
      <c r="AR668" s="38"/>
      <c r="AS668" s="38"/>
      <c r="AT668" s="38"/>
      <c r="AU668" s="38"/>
      <c r="AV668" s="38"/>
      <c r="AW668" s="38"/>
      <c r="AX668" s="38"/>
      <c r="AY668" s="38"/>
      <c r="AZ668" s="38"/>
      <c r="BA668" s="38"/>
      <c r="BB668" s="38"/>
      <c r="BC668" s="38"/>
      <c r="BD668" s="38"/>
      <c r="BE668" s="38"/>
      <c r="BF668" s="38"/>
      <c r="BG668" s="38"/>
      <c r="BH668" s="38"/>
      <c r="BI668" s="38"/>
      <c r="BJ668" s="38"/>
      <c r="BK668" s="38"/>
      <c r="BL668" s="38"/>
      <c r="BM668" s="38"/>
      <c r="BN668" s="38"/>
      <c r="BO668" s="38"/>
      <c r="BP668" s="38"/>
      <c r="BQ668" s="38"/>
      <c r="BR668" s="38"/>
      <c r="BS668" s="38"/>
      <c r="BT668" s="38"/>
      <c r="BU668" s="38"/>
      <c r="BV668" s="38"/>
      <c r="BW668" s="38"/>
      <c r="BX668" s="38"/>
      <c r="BY668" s="38"/>
      <c r="BZ668" s="38"/>
      <c r="CA668" s="38"/>
      <c r="CB668" s="38"/>
      <c r="CC668" s="38"/>
      <c r="CD668" s="38"/>
      <c r="CE668" s="38"/>
      <c r="CF668" s="38"/>
      <c r="CG668" s="38"/>
      <c r="CH668" s="38"/>
      <c r="CI668" s="38"/>
      <c r="CJ668" s="38"/>
      <c r="CK668" s="38"/>
      <c r="CL668" s="38"/>
      <c r="CM668" s="38"/>
      <c r="CN668" s="38"/>
      <c r="CO668" s="38"/>
    </row>
    <row r="669" spans="1:93" x14ac:dyDescent="0.35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  <c r="AJ669" s="38"/>
      <c r="AK669" s="38"/>
      <c r="AL669" s="38"/>
      <c r="AM669" s="38"/>
      <c r="AN669" s="38"/>
      <c r="AO669" s="38"/>
      <c r="AP669" s="38"/>
      <c r="AQ669" s="38"/>
      <c r="AR669" s="38"/>
      <c r="AS669" s="38"/>
      <c r="AT669" s="38"/>
      <c r="AU669" s="38"/>
      <c r="AV669" s="38"/>
      <c r="AW669" s="38"/>
      <c r="AX669" s="38"/>
      <c r="AY669" s="38"/>
      <c r="AZ669" s="38"/>
      <c r="BA669" s="38"/>
      <c r="BB669" s="38"/>
      <c r="BC669" s="38"/>
      <c r="BD669" s="38"/>
      <c r="BE669" s="38"/>
      <c r="BF669" s="38"/>
      <c r="BG669" s="38"/>
      <c r="BH669" s="38"/>
      <c r="BI669" s="38"/>
      <c r="BJ669" s="38"/>
      <c r="BK669" s="38"/>
      <c r="BL669" s="38"/>
      <c r="BM669" s="38"/>
      <c r="BN669" s="38"/>
      <c r="BO669" s="38"/>
      <c r="BP669" s="38"/>
      <c r="BQ669" s="38"/>
      <c r="BR669" s="38"/>
      <c r="BS669" s="38"/>
      <c r="BT669" s="38"/>
      <c r="BU669" s="38"/>
      <c r="BV669" s="38"/>
      <c r="BW669" s="38"/>
      <c r="BX669" s="38"/>
      <c r="BY669" s="38"/>
      <c r="BZ669" s="38"/>
      <c r="CA669" s="38"/>
      <c r="CB669" s="38"/>
      <c r="CC669" s="38"/>
      <c r="CD669" s="38"/>
      <c r="CE669" s="38"/>
      <c r="CF669" s="38"/>
      <c r="CG669" s="38"/>
      <c r="CH669" s="38"/>
      <c r="CI669" s="38"/>
      <c r="CJ669" s="38"/>
      <c r="CK669" s="38"/>
      <c r="CL669" s="38"/>
      <c r="CM669" s="38"/>
      <c r="CN669" s="38"/>
      <c r="CO669" s="38"/>
    </row>
    <row r="670" spans="1:93" x14ac:dyDescent="0.35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  <c r="AJ670" s="38"/>
      <c r="AK670" s="38"/>
      <c r="AL670" s="38"/>
      <c r="AM670" s="38"/>
      <c r="AN670" s="38"/>
      <c r="AO670" s="38"/>
      <c r="AP670" s="38"/>
      <c r="AQ670" s="38"/>
      <c r="AR670" s="38"/>
      <c r="AS670" s="38"/>
      <c r="AT670" s="38"/>
      <c r="AU670" s="38"/>
      <c r="AV670" s="38"/>
      <c r="AW670" s="38"/>
      <c r="AX670" s="38"/>
      <c r="AY670" s="38"/>
      <c r="AZ670" s="38"/>
      <c r="BA670" s="38"/>
      <c r="BB670" s="38"/>
      <c r="BC670" s="38"/>
      <c r="BD670" s="38"/>
      <c r="BE670" s="38"/>
      <c r="BF670" s="38"/>
      <c r="BG670" s="38"/>
      <c r="BH670" s="38"/>
      <c r="BI670" s="38"/>
      <c r="BJ670" s="38"/>
      <c r="BK670" s="38"/>
      <c r="BL670" s="38"/>
      <c r="BM670" s="38"/>
      <c r="BN670" s="38"/>
      <c r="BO670" s="38"/>
      <c r="BP670" s="38"/>
      <c r="BQ670" s="38"/>
      <c r="BR670" s="38"/>
      <c r="BS670" s="38"/>
      <c r="BT670" s="38"/>
      <c r="BU670" s="38"/>
      <c r="BV670" s="38"/>
      <c r="BW670" s="38"/>
      <c r="BX670" s="38"/>
      <c r="BY670" s="38"/>
      <c r="BZ670" s="38"/>
      <c r="CA670" s="38"/>
      <c r="CB670" s="38"/>
      <c r="CC670" s="38"/>
      <c r="CD670" s="38"/>
      <c r="CE670" s="38"/>
      <c r="CF670" s="38"/>
      <c r="CG670" s="38"/>
      <c r="CH670" s="38"/>
      <c r="CI670" s="38"/>
      <c r="CJ670" s="38"/>
      <c r="CK670" s="38"/>
      <c r="CL670" s="38"/>
      <c r="CM670" s="38"/>
      <c r="CN670" s="38"/>
      <c r="CO670" s="38"/>
    </row>
    <row r="671" spans="1:93" x14ac:dyDescent="0.35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8"/>
      <c r="AJ671" s="38"/>
      <c r="AK671" s="38"/>
      <c r="AL671" s="38"/>
      <c r="AM671" s="38"/>
      <c r="AN671" s="38"/>
      <c r="AO671" s="38"/>
      <c r="AP671" s="38"/>
      <c r="AQ671" s="38"/>
      <c r="AR671" s="38"/>
      <c r="AS671" s="38"/>
      <c r="AT671" s="38"/>
      <c r="AU671" s="38"/>
      <c r="AV671" s="38"/>
      <c r="AW671" s="38"/>
      <c r="AX671" s="38"/>
      <c r="AY671" s="38"/>
      <c r="AZ671" s="38"/>
      <c r="BA671" s="38"/>
      <c r="BB671" s="38"/>
      <c r="BC671" s="38"/>
      <c r="BD671" s="38"/>
      <c r="BE671" s="38"/>
      <c r="BF671" s="38"/>
      <c r="BG671" s="38"/>
      <c r="BH671" s="38"/>
      <c r="BI671" s="38"/>
      <c r="BJ671" s="38"/>
      <c r="BK671" s="38"/>
      <c r="BL671" s="38"/>
      <c r="BM671" s="38"/>
      <c r="BN671" s="38"/>
      <c r="BO671" s="38"/>
      <c r="BP671" s="38"/>
      <c r="BQ671" s="38"/>
      <c r="BR671" s="38"/>
      <c r="BS671" s="38"/>
      <c r="BT671" s="38"/>
      <c r="BU671" s="38"/>
      <c r="BV671" s="38"/>
      <c r="BW671" s="38"/>
      <c r="BX671" s="38"/>
      <c r="BY671" s="38"/>
      <c r="BZ671" s="38"/>
      <c r="CA671" s="38"/>
      <c r="CB671" s="38"/>
      <c r="CC671" s="38"/>
      <c r="CD671" s="38"/>
      <c r="CE671" s="38"/>
      <c r="CF671" s="38"/>
      <c r="CG671" s="38"/>
      <c r="CH671" s="38"/>
      <c r="CI671" s="38"/>
      <c r="CJ671" s="38"/>
      <c r="CK671" s="38"/>
      <c r="CL671" s="38"/>
      <c r="CM671" s="38"/>
      <c r="CN671" s="38"/>
      <c r="CO671" s="38"/>
    </row>
    <row r="672" spans="1:93" x14ac:dyDescent="0.35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8"/>
      <c r="AJ672" s="38"/>
      <c r="AK672" s="38"/>
      <c r="AL672" s="38"/>
      <c r="AM672" s="38"/>
      <c r="AN672" s="38"/>
      <c r="AO672" s="38"/>
      <c r="AP672" s="38"/>
      <c r="AQ672" s="38"/>
      <c r="AR672" s="38"/>
      <c r="AS672" s="38"/>
      <c r="AT672" s="38"/>
      <c r="AU672" s="38"/>
      <c r="AV672" s="38"/>
      <c r="AW672" s="38"/>
      <c r="AX672" s="38"/>
      <c r="AY672" s="38"/>
      <c r="AZ672" s="38"/>
      <c r="BA672" s="38"/>
      <c r="BB672" s="38"/>
      <c r="BC672" s="38"/>
      <c r="BD672" s="38"/>
      <c r="BE672" s="38"/>
      <c r="BF672" s="38"/>
      <c r="BG672" s="38"/>
      <c r="BH672" s="38"/>
      <c r="BI672" s="38"/>
      <c r="BJ672" s="38"/>
      <c r="BK672" s="38"/>
      <c r="BL672" s="38"/>
      <c r="BM672" s="38"/>
      <c r="BN672" s="38"/>
      <c r="BO672" s="38"/>
      <c r="BP672" s="38"/>
      <c r="BQ672" s="38"/>
      <c r="BR672" s="38"/>
      <c r="BS672" s="38"/>
      <c r="BT672" s="38"/>
      <c r="BU672" s="38"/>
      <c r="BV672" s="38"/>
      <c r="BW672" s="38"/>
      <c r="BX672" s="38"/>
      <c r="BY672" s="38"/>
      <c r="BZ672" s="38"/>
      <c r="CA672" s="38"/>
      <c r="CB672" s="38"/>
      <c r="CC672" s="38"/>
      <c r="CD672" s="38"/>
      <c r="CE672" s="38"/>
      <c r="CF672" s="38"/>
      <c r="CG672" s="38"/>
      <c r="CH672" s="38"/>
      <c r="CI672" s="38"/>
      <c r="CJ672" s="38"/>
      <c r="CK672" s="38"/>
      <c r="CL672" s="38"/>
      <c r="CM672" s="38"/>
      <c r="CN672" s="38"/>
      <c r="CO672" s="38"/>
    </row>
    <row r="673" spans="1:93" x14ac:dyDescent="0.35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8"/>
      <c r="AJ673" s="38"/>
      <c r="AK673" s="38"/>
      <c r="AL673" s="38"/>
      <c r="AM673" s="38"/>
      <c r="AN673" s="38"/>
      <c r="AO673" s="38"/>
      <c r="AP673" s="38"/>
      <c r="AQ673" s="38"/>
      <c r="AR673" s="38"/>
      <c r="AS673" s="38"/>
      <c r="AT673" s="38"/>
      <c r="AU673" s="38"/>
      <c r="AV673" s="38"/>
      <c r="AW673" s="38"/>
      <c r="AX673" s="38"/>
      <c r="AY673" s="38"/>
      <c r="AZ673" s="38"/>
      <c r="BA673" s="38"/>
      <c r="BB673" s="38"/>
      <c r="BC673" s="38"/>
      <c r="BD673" s="38"/>
      <c r="BE673" s="38"/>
      <c r="BF673" s="38"/>
      <c r="BG673" s="38"/>
      <c r="BH673" s="38"/>
      <c r="BI673" s="38"/>
      <c r="BJ673" s="38"/>
      <c r="BK673" s="38"/>
      <c r="BL673" s="38"/>
      <c r="BM673" s="38"/>
      <c r="BN673" s="38"/>
      <c r="BO673" s="38"/>
      <c r="BP673" s="38"/>
      <c r="BQ673" s="38"/>
      <c r="BR673" s="38"/>
      <c r="BS673" s="38"/>
      <c r="BT673" s="38"/>
      <c r="BU673" s="38"/>
      <c r="BV673" s="38"/>
      <c r="BW673" s="38"/>
      <c r="BX673" s="38"/>
      <c r="BY673" s="38"/>
      <c r="BZ673" s="38"/>
      <c r="CA673" s="38"/>
      <c r="CB673" s="38"/>
      <c r="CC673" s="38"/>
      <c r="CD673" s="38"/>
      <c r="CE673" s="38"/>
      <c r="CF673" s="38"/>
      <c r="CG673" s="38"/>
      <c r="CH673" s="38"/>
      <c r="CI673" s="38"/>
      <c r="CJ673" s="38"/>
      <c r="CK673" s="38"/>
      <c r="CL673" s="38"/>
      <c r="CM673" s="38"/>
      <c r="CN673" s="38"/>
      <c r="CO673" s="38"/>
    </row>
    <row r="674" spans="1:93" x14ac:dyDescent="0.35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8"/>
      <c r="AJ674" s="38"/>
      <c r="AK674" s="38"/>
      <c r="AL674" s="38"/>
      <c r="AM674" s="38"/>
      <c r="AN674" s="38"/>
      <c r="AO674" s="38"/>
      <c r="AP674" s="38"/>
      <c r="AQ674" s="38"/>
      <c r="AR674" s="38"/>
      <c r="AS674" s="38"/>
      <c r="AT674" s="38"/>
      <c r="AU674" s="38"/>
      <c r="AV674" s="38"/>
      <c r="AW674" s="38"/>
      <c r="AX674" s="38"/>
      <c r="AY674" s="38"/>
      <c r="AZ674" s="38"/>
      <c r="BA674" s="38"/>
      <c r="BB674" s="38"/>
      <c r="BC674" s="38"/>
      <c r="BD674" s="38"/>
      <c r="BE674" s="38"/>
      <c r="BF674" s="38"/>
      <c r="BG674" s="38"/>
      <c r="BH674" s="38"/>
      <c r="BI674" s="38"/>
      <c r="BJ674" s="38"/>
      <c r="BK674" s="38"/>
      <c r="BL674" s="38"/>
      <c r="BM674" s="38"/>
      <c r="BN674" s="38"/>
      <c r="BO674" s="38"/>
      <c r="BP674" s="38"/>
      <c r="BQ674" s="38"/>
      <c r="BR674" s="38"/>
      <c r="BS674" s="38"/>
      <c r="BT674" s="38"/>
      <c r="BU674" s="38"/>
      <c r="BV674" s="38"/>
      <c r="BW674" s="38"/>
      <c r="BX674" s="38"/>
      <c r="BY674" s="38"/>
      <c r="BZ674" s="38"/>
      <c r="CA674" s="38"/>
      <c r="CB674" s="38"/>
      <c r="CC674" s="38"/>
      <c r="CD674" s="38"/>
      <c r="CE674" s="38"/>
      <c r="CF674" s="38"/>
      <c r="CG674" s="38"/>
      <c r="CH674" s="38"/>
      <c r="CI674" s="38"/>
      <c r="CJ674" s="38"/>
      <c r="CK674" s="38"/>
      <c r="CL674" s="38"/>
      <c r="CM674" s="38"/>
      <c r="CN674" s="38"/>
      <c r="CO674" s="38"/>
    </row>
    <row r="675" spans="1:93" x14ac:dyDescent="0.3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  <c r="AJ675" s="38"/>
      <c r="AK675" s="38"/>
      <c r="AL675" s="38"/>
      <c r="AM675" s="38"/>
      <c r="AN675" s="38"/>
      <c r="AO675" s="38"/>
      <c r="AP675" s="38"/>
      <c r="AQ675" s="38"/>
      <c r="AR675" s="38"/>
      <c r="AS675" s="38"/>
      <c r="AT675" s="38"/>
      <c r="AU675" s="38"/>
      <c r="AV675" s="38"/>
      <c r="AW675" s="38"/>
      <c r="AX675" s="38"/>
      <c r="AY675" s="38"/>
      <c r="AZ675" s="38"/>
      <c r="BA675" s="38"/>
      <c r="BB675" s="38"/>
      <c r="BC675" s="38"/>
      <c r="BD675" s="38"/>
      <c r="BE675" s="38"/>
      <c r="BF675" s="38"/>
      <c r="BG675" s="38"/>
      <c r="BH675" s="38"/>
      <c r="BI675" s="38"/>
      <c r="BJ675" s="38"/>
      <c r="BK675" s="38"/>
      <c r="BL675" s="38"/>
      <c r="BM675" s="38"/>
      <c r="BN675" s="38"/>
      <c r="BO675" s="38"/>
      <c r="BP675" s="38"/>
      <c r="BQ675" s="38"/>
      <c r="BR675" s="38"/>
      <c r="BS675" s="38"/>
      <c r="BT675" s="38"/>
      <c r="BU675" s="38"/>
      <c r="BV675" s="38"/>
      <c r="BW675" s="38"/>
      <c r="BX675" s="38"/>
      <c r="BY675" s="38"/>
      <c r="BZ675" s="38"/>
      <c r="CA675" s="38"/>
      <c r="CB675" s="38"/>
      <c r="CC675" s="38"/>
      <c r="CD675" s="38"/>
      <c r="CE675" s="38"/>
      <c r="CF675" s="38"/>
      <c r="CG675" s="38"/>
      <c r="CH675" s="38"/>
      <c r="CI675" s="38"/>
      <c r="CJ675" s="38"/>
      <c r="CK675" s="38"/>
      <c r="CL675" s="38"/>
      <c r="CM675" s="38"/>
      <c r="CN675" s="38"/>
      <c r="CO675" s="38"/>
    </row>
    <row r="676" spans="1:93" x14ac:dyDescent="0.35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  <c r="AJ676" s="38"/>
      <c r="AK676" s="38"/>
      <c r="AL676" s="38"/>
      <c r="AM676" s="38"/>
      <c r="AN676" s="38"/>
      <c r="AO676" s="38"/>
      <c r="AP676" s="38"/>
      <c r="AQ676" s="38"/>
      <c r="AR676" s="38"/>
      <c r="AS676" s="38"/>
      <c r="AT676" s="38"/>
      <c r="AU676" s="38"/>
      <c r="AV676" s="38"/>
      <c r="AW676" s="38"/>
      <c r="AX676" s="38"/>
      <c r="AY676" s="38"/>
      <c r="AZ676" s="38"/>
      <c r="BA676" s="38"/>
      <c r="BB676" s="38"/>
      <c r="BC676" s="38"/>
      <c r="BD676" s="38"/>
      <c r="BE676" s="38"/>
      <c r="BF676" s="38"/>
      <c r="BG676" s="38"/>
      <c r="BH676" s="38"/>
      <c r="BI676" s="38"/>
      <c r="BJ676" s="38"/>
      <c r="BK676" s="38"/>
      <c r="BL676" s="38"/>
      <c r="BM676" s="38"/>
      <c r="BN676" s="38"/>
      <c r="BO676" s="38"/>
      <c r="BP676" s="38"/>
      <c r="BQ676" s="38"/>
      <c r="BR676" s="38"/>
      <c r="BS676" s="38"/>
      <c r="BT676" s="38"/>
      <c r="BU676" s="38"/>
      <c r="BV676" s="38"/>
      <c r="BW676" s="38"/>
      <c r="BX676" s="38"/>
      <c r="BY676" s="38"/>
      <c r="BZ676" s="38"/>
      <c r="CA676" s="38"/>
      <c r="CB676" s="38"/>
      <c r="CC676" s="38"/>
      <c r="CD676" s="38"/>
      <c r="CE676" s="38"/>
      <c r="CF676" s="38"/>
      <c r="CG676" s="38"/>
      <c r="CH676" s="38"/>
      <c r="CI676" s="38"/>
      <c r="CJ676" s="38"/>
      <c r="CK676" s="38"/>
      <c r="CL676" s="38"/>
      <c r="CM676" s="38"/>
      <c r="CN676" s="38"/>
      <c r="CO676" s="38"/>
    </row>
    <row r="677" spans="1:93" x14ac:dyDescent="0.35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8"/>
      <c r="AJ677" s="38"/>
      <c r="AK677" s="38"/>
      <c r="AL677" s="38"/>
      <c r="AM677" s="38"/>
      <c r="AN677" s="38"/>
      <c r="AO677" s="38"/>
      <c r="AP677" s="38"/>
      <c r="AQ677" s="38"/>
      <c r="AR677" s="38"/>
      <c r="AS677" s="38"/>
      <c r="AT677" s="38"/>
      <c r="AU677" s="38"/>
      <c r="AV677" s="38"/>
      <c r="AW677" s="38"/>
      <c r="AX677" s="38"/>
      <c r="AY677" s="38"/>
      <c r="AZ677" s="38"/>
      <c r="BA677" s="38"/>
      <c r="BB677" s="38"/>
      <c r="BC677" s="38"/>
      <c r="BD677" s="38"/>
      <c r="BE677" s="38"/>
      <c r="BF677" s="38"/>
      <c r="BG677" s="38"/>
      <c r="BH677" s="38"/>
      <c r="BI677" s="38"/>
      <c r="BJ677" s="38"/>
      <c r="BK677" s="38"/>
      <c r="BL677" s="38"/>
      <c r="BM677" s="38"/>
      <c r="BN677" s="38"/>
      <c r="BO677" s="38"/>
      <c r="BP677" s="38"/>
      <c r="BQ677" s="38"/>
      <c r="BR677" s="38"/>
      <c r="BS677" s="38"/>
      <c r="BT677" s="38"/>
      <c r="BU677" s="38"/>
      <c r="BV677" s="38"/>
      <c r="BW677" s="38"/>
      <c r="BX677" s="38"/>
      <c r="BY677" s="38"/>
      <c r="BZ677" s="38"/>
      <c r="CA677" s="38"/>
      <c r="CB677" s="38"/>
      <c r="CC677" s="38"/>
      <c r="CD677" s="38"/>
      <c r="CE677" s="38"/>
      <c r="CF677" s="38"/>
      <c r="CG677" s="38"/>
      <c r="CH677" s="38"/>
      <c r="CI677" s="38"/>
      <c r="CJ677" s="38"/>
      <c r="CK677" s="38"/>
      <c r="CL677" s="38"/>
      <c r="CM677" s="38"/>
      <c r="CN677" s="38"/>
      <c r="CO677" s="38"/>
    </row>
    <row r="678" spans="1:93" x14ac:dyDescent="0.35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8"/>
      <c r="AJ678" s="38"/>
      <c r="AK678" s="38"/>
      <c r="AL678" s="38"/>
      <c r="AM678" s="38"/>
      <c r="AN678" s="38"/>
      <c r="AO678" s="38"/>
      <c r="AP678" s="38"/>
      <c r="AQ678" s="38"/>
      <c r="AR678" s="38"/>
      <c r="AS678" s="38"/>
      <c r="AT678" s="38"/>
      <c r="AU678" s="38"/>
      <c r="AV678" s="38"/>
      <c r="AW678" s="38"/>
      <c r="AX678" s="38"/>
      <c r="AY678" s="38"/>
      <c r="AZ678" s="38"/>
      <c r="BA678" s="38"/>
      <c r="BB678" s="38"/>
      <c r="BC678" s="38"/>
      <c r="BD678" s="38"/>
      <c r="BE678" s="38"/>
      <c r="BF678" s="38"/>
      <c r="BG678" s="38"/>
      <c r="BH678" s="38"/>
      <c r="BI678" s="38"/>
      <c r="BJ678" s="38"/>
      <c r="BK678" s="38"/>
      <c r="BL678" s="38"/>
      <c r="BM678" s="38"/>
      <c r="BN678" s="38"/>
      <c r="BO678" s="38"/>
      <c r="BP678" s="38"/>
      <c r="BQ678" s="38"/>
      <c r="BR678" s="38"/>
      <c r="BS678" s="38"/>
      <c r="BT678" s="38"/>
      <c r="BU678" s="38"/>
      <c r="BV678" s="38"/>
      <c r="BW678" s="38"/>
      <c r="BX678" s="38"/>
      <c r="BY678" s="38"/>
      <c r="BZ678" s="38"/>
      <c r="CA678" s="38"/>
      <c r="CB678" s="38"/>
      <c r="CC678" s="38"/>
      <c r="CD678" s="38"/>
      <c r="CE678" s="38"/>
      <c r="CF678" s="38"/>
      <c r="CG678" s="38"/>
      <c r="CH678" s="38"/>
      <c r="CI678" s="38"/>
      <c r="CJ678" s="38"/>
      <c r="CK678" s="38"/>
      <c r="CL678" s="38"/>
      <c r="CM678" s="38"/>
      <c r="CN678" s="38"/>
      <c r="CO678" s="38"/>
    </row>
    <row r="679" spans="1:93" x14ac:dyDescent="0.35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8"/>
      <c r="AJ679" s="38"/>
      <c r="AK679" s="38"/>
      <c r="AL679" s="38"/>
      <c r="AM679" s="38"/>
      <c r="AN679" s="38"/>
      <c r="AO679" s="38"/>
      <c r="AP679" s="38"/>
      <c r="AQ679" s="38"/>
      <c r="AR679" s="38"/>
      <c r="AS679" s="38"/>
      <c r="AT679" s="38"/>
      <c r="AU679" s="38"/>
      <c r="AV679" s="38"/>
      <c r="AW679" s="38"/>
      <c r="AX679" s="38"/>
      <c r="AY679" s="38"/>
      <c r="AZ679" s="38"/>
      <c r="BA679" s="38"/>
      <c r="BB679" s="38"/>
      <c r="BC679" s="38"/>
      <c r="BD679" s="38"/>
      <c r="BE679" s="38"/>
      <c r="BF679" s="38"/>
      <c r="BG679" s="38"/>
      <c r="BH679" s="38"/>
      <c r="BI679" s="38"/>
      <c r="BJ679" s="38"/>
      <c r="BK679" s="38"/>
      <c r="BL679" s="38"/>
      <c r="BM679" s="38"/>
      <c r="BN679" s="38"/>
      <c r="BO679" s="38"/>
      <c r="BP679" s="38"/>
      <c r="BQ679" s="38"/>
      <c r="BR679" s="38"/>
      <c r="BS679" s="38"/>
      <c r="BT679" s="38"/>
      <c r="BU679" s="38"/>
      <c r="BV679" s="38"/>
      <c r="BW679" s="38"/>
      <c r="BX679" s="38"/>
      <c r="BY679" s="38"/>
      <c r="BZ679" s="38"/>
      <c r="CA679" s="38"/>
      <c r="CB679" s="38"/>
      <c r="CC679" s="38"/>
      <c r="CD679" s="38"/>
      <c r="CE679" s="38"/>
      <c r="CF679" s="38"/>
      <c r="CG679" s="38"/>
      <c r="CH679" s="38"/>
      <c r="CI679" s="38"/>
      <c r="CJ679" s="38"/>
      <c r="CK679" s="38"/>
      <c r="CL679" s="38"/>
      <c r="CM679" s="38"/>
      <c r="CN679" s="38"/>
      <c r="CO679" s="38"/>
    </row>
    <row r="680" spans="1:93" x14ac:dyDescent="0.35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8"/>
      <c r="AJ680" s="38"/>
      <c r="AK680" s="38"/>
      <c r="AL680" s="38"/>
      <c r="AM680" s="38"/>
      <c r="AN680" s="38"/>
      <c r="AO680" s="38"/>
      <c r="AP680" s="38"/>
      <c r="AQ680" s="38"/>
      <c r="AR680" s="38"/>
      <c r="AS680" s="38"/>
      <c r="AT680" s="38"/>
      <c r="AU680" s="38"/>
      <c r="AV680" s="38"/>
      <c r="AW680" s="38"/>
      <c r="AX680" s="38"/>
      <c r="AY680" s="38"/>
      <c r="AZ680" s="38"/>
      <c r="BA680" s="38"/>
      <c r="BB680" s="38"/>
      <c r="BC680" s="38"/>
      <c r="BD680" s="38"/>
      <c r="BE680" s="38"/>
      <c r="BF680" s="38"/>
      <c r="BG680" s="38"/>
      <c r="BH680" s="38"/>
      <c r="BI680" s="38"/>
      <c r="BJ680" s="38"/>
      <c r="BK680" s="38"/>
      <c r="BL680" s="38"/>
      <c r="BM680" s="38"/>
      <c r="BN680" s="38"/>
      <c r="BO680" s="38"/>
      <c r="BP680" s="38"/>
      <c r="BQ680" s="38"/>
      <c r="BR680" s="38"/>
      <c r="BS680" s="38"/>
      <c r="BT680" s="38"/>
      <c r="BU680" s="38"/>
      <c r="BV680" s="38"/>
      <c r="BW680" s="38"/>
      <c r="BX680" s="38"/>
      <c r="BY680" s="38"/>
      <c r="BZ680" s="38"/>
      <c r="CA680" s="38"/>
      <c r="CB680" s="38"/>
      <c r="CC680" s="38"/>
      <c r="CD680" s="38"/>
      <c r="CE680" s="38"/>
      <c r="CF680" s="38"/>
      <c r="CG680" s="38"/>
      <c r="CH680" s="38"/>
      <c r="CI680" s="38"/>
      <c r="CJ680" s="38"/>
      <c r="CK680" s="38"/>
      <c r="CL680" s="38"/>
      <c r="CM680" s="38"/>
      <c r="CN680" s="38"/>
      <c r="CO680" s="38"/>
    </row>
    <row r="681" spans="1:93" x14ac:dyDescent="0.35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8"/>
      <c r="AJ681" s="38"/>
      <c r="AK681" s="38"/>
      <c r="AL681" s="38"/>
      <c r="AM681" s="38"/>
      <c r="AN681" s="38"/>
      <c r="AO681" s="38"/>
      <c r="AP681" s="38"/>
      <c r="AQ681" s="38"/>
      <c r="AR681" s="38"/>
      <c r="AS681" s="38"/>
      <c r="AT681" s="38"/>
      <c r="AU681" s="38"/>
      <c r="AV681" s="38"/>
      <c r="AW681" s="38"/>
      <c r="AX681" s="38"/>
      <c r="AY681" s="38"/>
      <c r="AZ681" s="38"/>
      <c r="BA681" s="38"/>
      <c r="BB681" s="38"/>
      <c r="BC681" s="38"/>
      <c r="BD681" s="38"/>
      <c r="BE681" s="38"/>
      <c r="BF681" s="38"/>
      <c r="BG681" s="38"/>
      <c r="BH681" s="38"/>
      <c r="BI681" s="38"/>
      <c r="BJ681" s="38"/>
      <c r="BK681" s="38"/>
      <c r="BL681" s="38"/>
      <c r="BM681" s="38"/>
      <c r="BN681" s="38"/>
      <c r="BO681" s="38"/>
      <c r="BP681" s="38"/>
      <c r="BQ681" s="38"/>
      <c r="BR681" s="38"/>
      <c r="BS681" s="38"/>
      <c r="BT681" s="38"/>
      <c r="BU681" s="38"/>
      <c r="BV681" s="38"/>
      <c r="BW681" s="38"/>
      <c r="BX681" s="38"/>
      <c r="BY681" s="38"/>
      <c r="BZ681" s="38"/>
      <c r="CA681" s="38"/>
      <c r="CB681" s="38"/>
      <c r="CC681" s="38"/>
      <c r="CD681" s="38"/>
      <c r="CE681" s="38"/>
      <c r="CF681" s="38"/>
      <c r="CG681" s="38"/>
      <c r="CH681" s="38"/>
      <c r="CI681" s="38"/>
      <c r="CJ681" s="38"/>
      <c r="CK681" s="38"/>
      <c r="CL681" s="38"/>
      <c r="CM681" s="38"/>
      <c r="CN681" s="38"/>
      <c r="CO681" s="38"/>
    </row>
    <row r="682" spans="1:93" x14ac:dyDescent="0.35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8"/>
      <c r="AJ682" s="38"/>
      <c r="AK682" s="38"/>
      <c r="AL682" s="38"/>
      <c r="AM682" s="38"/>
      <c r="AN682" s="38"/>
      <c r="AO682" s="38"/>
      <c r="AP682" s="38"/>
      <c r="AQ682" s="38"/>
      <c r="AR682" s="38"/>
      <c r="AS682" s="38"/>
      <c r="AT682" s="38"/>
      <c r="AU682" s="38"/>
      <c r="AV682" s="38"/>
      <c r="AW682" s="38"/>
      <c r="AX682" s="38"/>
      <c r="AY682" s="38"/>
      <c r="AZ682" s="38"/>
      <c r="BA682" s="38"/>
      <c r="BB682" s="38"/>
      <c r="BC682" s="38"/>
      <c r="BD682" s="38"/>
      <c r="BE682" s="38"/>
      <c r="BF682" s="38"/>
      <c r="BG682" s="38"/>
      <c r="BH682" s="38"/>
      <c r="BI682" s="38"/>
      <c r="BJ682" s="38"/>
      <c r="BK682" s="38"/>
      <c r="BL682" s="38"/>
      <c r="BM682" s="38"/>
      <c r="BN682" s="38"/>
      <c r="BO682" s="38"/>
      <c r="BP682" s="38"/>
      <c r="BQ682" s="38"/>
      <c r="BR682" s="38"/>
      <c r="BS682" s="38"/>
      <c r="BT682" s="38"/>
      <c r="BU682" s="38"/>
      <c r="BV682" s="38"/>
      <c r="BW682" s="38"/>
      <c r="BX682" s="38"/>
      <c r="BY682" s="38"/>
      <c r="BZ682" s="38"/>
      <c r="CA682" s="38"/>
      <c r="CB682" s="38"/>
      <c r="CC682" s="38"/>
      <c r="CD682" s="38"/>
      <c r="CE682" s="38"/>
      <c r="CF682" s="38"/>
      <c r="CG682" s="38"/>
      <c r="CH682" s="38"/>
      <c r="CI682" s="38"/>
      <c r="CJ682" s="38"/>
      <c r="CK682" s="38"/>
      <c r="CL682" s="38"/>
      <c r="CM682" s="38"/>
      <c r="CN682" s="38"/>
      <c r="CO682" s="38"/>
    </row>
    <row r="683" spans="1:93" x14ac:dyDescent="0.35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8"/>
      <c r="AJ683" s="38"/>
      <c r="AK683" s="38"/>
      <c r="AL683" s="38"/>
      <c r="AM683" s="38"/>
      <c r="AN683" s="38"/>
      <c r="AO683" s="38"/>
      <c r="AP683" s="38"/>
      <c r="AQ683" s="38"/>
      <c r="AR683" s="38"/>
      <c r="AS683" s="38"/>
      <c r="AT683" s="38"/>
      <c r="AU683" s="38"/>
      <c r="AV683" s="38"/>
      <c r="AW683" s="38"/>
      <c r="AX683" s="38"/>
      <c r="AY683" s="38"/>
      <c r="AZ683" s="38"/>
      <c r="BA683" s="38"/>
      <c r="BB683" s="38"/>
      <c r="BC683" s="38"/>
      <c r="BD683" s="38"/>
      <c r="BE683" s="38"/>
      <c r="BF683" s="38"/>
      <c r="BG683" s="38"/>
      <c r="BH683" s="38"/>
      <c r="BI683" s="38"/>
      <c r="BJ683" s="38"/>
      <c r="BK683" s="38"/>
      <c r="BL683" s="38"/>
      <c r="BM683" s="38"/>
      <c r="BN683" s="38"/>
      <c r="BO683" s="38"/>
      <c r="BP683" s="38"/>
      <c r="BQ683" s="38"/>
      <c r="BR683" s="38"/>
      <c r="BS683" s="38"/>
      <c r="BT683" s="38"/>
      <c r="BU683" s="38"/>
      <c r="BV683" s="38"/>
      <c r="BW683" s="38"/>
      <c r="BX683" s="38"/>
      <c r="BY683" s="38"/>
      <c r="BZ683" s="38"/>
      <c r="CA683" s="38"/>
      <c r="CB683" s="38"/>
      <c r="CC683" s="38"/>
      <c r="CD683" s="38"/>
      <c r="CE683" s="38"/>
      <c r="CF683" s="38"/>
      <c r="CG683" s="38"/>
      <c r="CH683" s="38"/>
      <c r="CI683" s="38"/>
      <c r="CJ683" s="38"/>
      <c r="CK683" s="38"/>
      <c r="CL683" s="38"/>
      <c r="CM683" s="38"/>
      <c r="CN683" s="38"/>
      <c r="CO683" s="38"/>
    </row>
    <row r="684" spans="1:93" x14ac:dyDescent="0.35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8"/>
      <c r="AJ684" s="38"/>
      <c r="AK684" s="38"/>
      <c r="AL684" s="38"/>
      <c r="AM684" s="38"/>
      <c r="AN684" s="38"/>
      <c r="AO684" s="38"/>
      <c r="AP684" s="38"/>
      <c r="AQ684" s="38"/>
      <c r="AR684" s="38"/>
      <c r="AS684" s="38"/>
      <c r="AT684" s="38"/>
      <c r="AU684" s="38"/>
      <c r="AV684" s="38"/>
      <c r="AW684" s="38"/>
      <c r="AX684" s="38"/>
      <c r="AY684" s="38"/>
      <c r="AZ684" s="38"/>
      <c r="BA684" s="38"/>
      <c r="BB684" s="38"/>
      <c r="BC684" s="38"/>
      <c r="BD684" s="38"/>
      <c r="BE684" s="38"/>
      <c r="BF684" s="38"/>
      <c r="BG684" s="38"/>
      <c r="BH684" s="38"/>
      <c r="BI684" s="38"/>
      <c r="BJ684" s="38"/>
      <c r="BK684" s="38"/>
      <c r="BL684" s="38"/>
      <c r="BM684" s="38"/>
      <c r="BN684" s="38"/>
      <c r="BO684" s="38"/>
      <c r="BP684" s="38"/>
      <c r="BQ684" s="38"/>
      <c r="BR684" s="38"/>
      <c r="BS684" s="38"/>
      <c r="BT684" s="38"/>
      <c r="BU684" s="38"/>
      <c r="BV684" s="38"/>
      <c r="BW684" s="38"/>
      <c r="BX684" s="38"/>
      <c r="BY684" s="38"/>
      <c r="BZ684" s="38"/>
      <c r="CA684" s="38"/>
      <c r="CB684" s="38"/>
      <c r="CC684" s="38"/>
      <c r="CD684" s="38"/>
      <c r="CE684" s="38"/>
      <c r="CF684" s="38"/>
      <c r="CG684" s="38"/>
      <c r="CH684" s="38"/>
      <c r="CI684" s="38"/>
      <c r="CJ684" s="38"/>
      <c r="CK684" s="38"/>
      <c r="CL684" s="38"/>
      <c r="CM684" s="38"/>
      <c r="CN684" s="38"/>
      <c r="CO684" s="38"/>
    </row>
    <row r="685" spans="1:93" x14ac:dyDescent="0.3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8"/>
      <c r="AJ685" s="38"/>
      <c r="AK685" s="38"/>
      <c r="AL685" s="38"/>
      <c r="AM685" s="38"/>
      <c r="AN685" s="38"/>
      <c r="AO685" s="38"/>
      <c r="AP685" s="38"/>
      <c r="AQ685" s="38"/>
      <c r="AR685" s="38"/>
      <c r="AS685" s="38"/>
      <c r="AT685" s="38"/>
      <c r="AU685" s="38"/>
      <c r="AV685" s="38"/>
      <c r="AW685" s="38"/>
      <c r="AX685" s="38"/>
      <c r="AY685" s="38"/>
      <c r="AZ685" s="38"/>
      <c r="BA685" s="38"/>
      <c r="BB685" s="38"/>
      <c r="BC685" s="38"/>
      <c r="BD685" s="38"/>
      <c r="BE685" s="38"/>
      <c r="BF685" s="38"/>
      <c r="BG685" s="38"/>
      <c r="BH685" s="38"/>
      <c r="BI685" s="38"/>
      <c r="BJ685" s="38"/>
      <c r="BK685" s="38"/>
      <c r="BL685" s="38"/>
      <c r="BM685" s="38"/>
      <c r="BN685" s="38"/>
      <c r="BO685" s="38"/>
      <c r="BP685" s="38"/>
      <c r="BQ685" s="38"/>
      <c r="BR685" s="38"/>
      <c r="BS685" s="38"/>
      <c r="BT685" s="38"/>
      <c r="BU685" s="38"/>
      <c r="BV685" s="38"/>
      <c r="BW685" s="38"/>
      <c r="BX685" s="38"/>
      <c r="BY685" s="38"/>
      <c r="BZ685" s="38"/>
      <c r="CA685" s="38"/>
      <c r="CB685" s="38"/>
      <c r="CC685" s="38"/>
      <c r="CD685" s="38"/>
      <c r="CE685" s="38"/>
      <c r="CF685" s="38"/>
      <c r="CG685" s="38"/>
      <c r="CH685" s="38"/>
      <c r="CI685" s="38"/>
      <c r="CJ685" s="38"/>
      <c r="CK685" s="38"/>
      <c r="CL685" s="38"/>
      <c r="CM685" s="38"/>
      <c r="CN685" s="38"/>
      <c r="CO685" s="38"/>
    </row>
    <row r="686" spans="1:93" x14ac:dyDescent="0.35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8"/>
      <c r="AJ686" s="38"/>
      <c r="AK686" s="38"/>
      <c r="AL686" s="38"/>
      <c r="AM686" s="38"/>
      <c r="AN686" s="38"/>
      <c r="AO686" s="38"/>
      <c r="AP686" s="38"/>
      <c r="AQ686" s="38"/>
      <c r="AR686" s="38"/>
      <c r="AS686" s="38"/>
      <c r="AT686" s="38"/>
      <c r="AU686" s="38"/>
      <c r="AV686" s="38"/>
      <c r="AW686" s="38"/>
      <c r="AX686" s="38"/>
      <c r="AY686" s="38"/>
      <c r="AZ686" s="38"/>
      <c r="BA686" s="38"/>
      <c r="BB686" s="38"/>
      <c r="BC686" s="38"/>
      <c r="BD686" s="38"/>
      <c r="BE686" s="38"/>
      <c r="BF686" s="38"/>
      <c r="BG686" s="38"/>
      <c r="BH686" s="38"/>
      <c r="BI686" s="38"/>
      <c r="BJ686" s="38"/>
      <c r="BK686" s="38"/>
      <c r="BL686" s="38"/>
      <c r="BM686" s="38"/>
      <c r="BN686" s="38"/>
      <c r="BO686" s="38"/>
      <c r="BP686" s="38"/>
      <c r="BQ686" s="38"/>
      <c r="BR686" s="38"/>
      <c r="BS686" s="38"/>
      <c r="BT686" s="38"/>
      <c r="BU686" s="38"/>
      <c r="BV686" s="38"/>
      <c r="BW686" s="38"/>
      <c r="BX686" s="38"/>
      <c r="BY686" s="38"/>
      <c r="BZ686" s="38"/>
      <c r="CA686" s="38"/>
      <c r="CB686" s="38"/>
      <c r="CC686" s="38"/>
      <c r="CD686" s="38"/>
      <c r="CE686" s="38"/>
      <c r="CF686" s="38"/>
      <c r="CG686" s="38"/>
      <c r="CH686" s="38"/>
      <c r="CI686" s="38"/>
      <c r="CJ686" s="38"/>
      <c r="CK686" s="38"/>
      <c r="CL686" s="38"/>
      <c r="CM686" s="38"/>
      <c r="CN686" s="38"/>
      <c r="CO686" s="38"/>
    </row>
    <row r="687" spans="1:93" x14ac:dyDescent="0.35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8"/>
      <c r="AJ687" s="38"/>
      <c r="AK687" s="38"/>
      <c r="AL687" s="38"/>
      <c r="AM687" s="38"/>
      <c r="AN687" s="38"/>
      <c r="AO687" s="38"/>
      <c r="AP687" s="38"/>
      <c r="AQ687" s="38"/>
      <c r="AR687" s="38"/>
      <c r="AS687" s="38"/>
      <c r="AT687" s="38"/>
      <c r="AU687" s="38"/>
      <c r="AV687" s="38"/>
      <c r="AW687" s="38"/>
      <c r="AX687" s="38"/>
      <c r="AY687" s="38"/>
      <c r="AZ687" s="38"/>
      <c r="BA687" s="38"/>
      <c r="BB687" s="38"/>
      <c r="BC687" s="38"/>
      <c r="BD687" s="38"/>
      <c r="BE687" s="38"/>
      <c r="BF687" s="38"/>
      <c r="BG687" s="38"/>
      <c r="BH687" s="38"/>
      <c r="BI687" s="38"/>
      <c r="BJ687" s="38"/>
      <c r="BK687" s="38"/>
      <c r="BL687" s="38"/>
      <c r="BM687" s="38"/>
      <c r="BN687" s="38"/>
      <c r="BO687" s="38"/>
      <c r="BP687" s="38"/>
      <c r="BQ687" s="38"/>
      <c r="BR687" s="38"/>
      <c r="BS687" s="38"/>
      <c r="BT687" s="38"/>
      <c r="BU687" s="38"/>
      <c r="BV687" s="38"/>
      <c r="BW687" s="38"/>
      <c r="BX687" s="38"/>
      <c r="BY687" s="38"/>
      <c r="BZ687" s="38"/>
      <c r="CA687" s="38"/>
      <c r="CB687" s="38"/>
      <c r="CC687" s="38"/>
      <c r="CD687" s="38"/>
      <c r="CE687" s="38"/>
      <c r="CF687" s="38"/>
      <c r="CG687" s="38"/>
      <c r="CH687" s="38"/>
      <c r="CI687" s="38"/>
      <c r="CJ687" s="38"/>
      <c r="CK687" s="38"/>
      <c r="CL687" s="38"/>
      <c r="CM687" s="38"/>
      <c r="CN687" s="38"/>
      <c r="CO687" s="38"/>
    </row>
    <row r="688" spans="1:93" x14ac:dyDescent="0.35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8"/>
      <c r="AJ688" s="38"/>
      <c r="AK688" s="38"/>
      <c r="AL688" s="38"/>
      <c r="AM688" s="38"/>
      <c r="AN688" s="38"/>
      <c r="AO688" s="38"/>
      <c r="AP688" s="38"/>
      <c r="AQ688" s="38"/>
      <c r="AR688" s="38"/>
      <c r="AS688" s="38"/>
      <c r="AT688" s="38"/>
      <c r="AU688" s="38"/>
      <c r="AV688" s="38"/>
      <c r="AW688" s="38"/>
      <c r="AX688" s="38"/>
      <c r="AY688" s="38"/>
      <c r="AZ688" s="38"/>
      <c r="BA688" s="38"/>
      <c r="BB688" s="38"/>
      <c r="BC688" s="38"/>
      <c r="BD688" s="38"/>
      <c r="BE688" s="38"/>
      <c r="BF688" s="38"/>
      <c r="BG688" s="38"/>
      <c r="BH688" s="38"/>
      <c r="BI688" s="38"/>
      <c r="BJ688" s="38"/>
      <c r="BK688" s="38"/>
      <c r="BL688" s="38"/>
      <c r="BM688" s="38"/>
      <c r="BN688" s="38"/>
      <c r="BO688" s="38"/>
      <c r="BP688" s="38"/>
      <c r="BQ688" s="38"/>
      <c r="BR688" s="38"/>
      <c r="BS688" s="38"/>
      <c r="BT688" s="38"/>
      <c r="BU688" s="38"/>
      <c r="BV688" s="38"/>
      <c r="BW688" s="38"/>
      <c r="BX688" s="38"/>
      <c r="BY688" s="38"/>
      <c r="BZ688" s="38"/>
      <c r="CA688" s="38"/>
      <c r="CB688" s="38"/>
      <c r="CC688" s="38"/>
      <c r="CD688" s="38"/>
      <c r="CE688" s="38"/>
      <c r="CF688" s="38"/>
      <c r="CG688" s="38"/>
      <c r="CH688" s="38"/>
      <c r="CI688" s="38"/>
      <c r="CJ688" s="38"/>
      <c r="CK688" s="38"/>
      <c r="CL688" s="38"/>
      <c r="CM688" s="38"/>
      <c r="CN688" s="38"/>
      <c r="CO688" s="38"/>
    </row>
    <row r="689" spans="1:93" x14ac:dyDescent="0.35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8"/>
      <c r="AJ689" s="38"/>
      <c r="AK689" s="38"/>
      <c r="AL689" s="38"/>
      <c r="AM689" s="38"/>
      <c r="AN689" s="38"/>
      <c r="AO689" s="38"/>
      <c r="AP689" s="38"/>
      <c r="AQ689" s="38"/>
      <c r="AR689" s="38"/>
      <c r="AS689" s="38"/>
      <c r="AT689" s="38"/>
      <c r="AU689" s="38"/>
      <c r="AV689" s="38"/>
      <c r="AW689" s="38"/>
      <c r="AX689" s="38"/>
      <c r="AY689" s="38"/>
      <c r="AZ689" s="38"/>
      <c r="BA689" s="38"/>
      <c r="BB689" s="38"/>
      <c r="BC689" s="38"/>
      <c r="BD689" s="38"/>
      <c r="BE689" s="38"/>
      <c r="BF689" s="38"/>
      <c r="BG689" s="38"/>
      <c r="BH689" s="38"/>
      <c r="BI689" s="38"/>
      <c r="BJ689" s="38"/>
      <c r="BK689" s="38"/>
      <c r="BL689" s="38"/>
      <c r="BM689" s="38"/>
      <c r="BN689" s="38"/>
      <c r="BO689" s="38"/>
      <c r="BP689" s="38"/>
      <c r="BQ689" s="38"/>
      <c r="BR689" s="38"/>
      <c r="BS689" s="38"/>
      <c r="BT689" s="38"/>
      <c r="BU689" s="38"/>
      <c r="BV689" s="38"/>
      <c r="BW689" s="38"/>
      <c r="BX689" s="38"/>
      <c r="BY689" s="38"/>
      <c r="BZ689" s="38"/>
      <c r="CA689" s="38"/>
      <c r="CB689" s="38"/>
      <c r="CC689" s="38"/>
      <c r="CD689" s="38"/>
      <c r="CE689" s="38"/>
      <c r="CF689" s="38"/>
      <c r="CG689" s="38"/>
      <c r="CH689" s="38"/>
      <c r="CI689" s="38"/>
      <c r="CJ689" s="38"/>
      <c r="CK689" s="38"/>
      <c r="CL689" s="38"/>
      <c r="CM689" s="38"/>
      <c r="CN689" s="38"/>
      <c r="CO689" s="38"/>
    </row>
    <row r="690" spans="1:93" x14ac:dyDescent="0.35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8"/>
      <c r="AJ690" s="38"/>
      <c r="AK690" s="38"/>
      <c r="AL690" s="38"/>
      <c r="AM690" s="38"/>
      <c r="AN690" s="38"/>
      <c r="AO690" s="38"/>
      <c r="AP690" s="38"/>
      <c r="AQ690" s="38"/>
      <c r="AR690" s="38"/>
      <c r="AS690" s="38"/>
      <c r="AT690" s="38"/>
      <c r="AU690" s="38"/>
      <c r="AV690" s="38"/>
      <c r="AW690" s="38"/>
      <c r="AX690" s="38"/>
      <c r="AY690" s="38"/>
      <c r="AZ690" s="38"/>
      <c r="BA690" s="38"/>
      <c r="BB690" s="38"/>
      <c r="BC690" s="38"/>
      <c r="BD690" s="38"/>
      <c r="BE690" s="38"/>
      <c r="BF690" s="38"/>
      <c r="BG690" s="38"/>
      <c r="BH690" s="38"/>
      <c r="BI690" s="38"/>
      <c r="BJ690" s="38"/>
      <c r="BK690" s="38"/>
      <c r="BL690" s="38"/>
      <c r="BM690" s="38"/>
      <c r="BN690" s="38"/>
      <c r="BO690" s="38"/>
      <c r="BP690" s="38"/>
      <c r="BQ690" s="38"/>
      <c r="BR690" s="38"/>
      <c r="BS690" s="38"/>
      <c r="BT690" s="38"/>
      <c r="BU690" s="38"/>
      <c r="BV690" s="38"/>
      <c r="BW690" s="38"/>
      <c r="BX690" s="38"/>
      <c r="BY690" s="38"/>
      <c r="BZ690" s="38"/>
      <c r="CA690" s="38"/>
      <c r="CB690" s="38"/>
      <c r="CC690" s="38"/>
      <c r="CD690" s="38"/>
      <c r="CE690" s="38"/>
      <c r="CF690" s="38"/>
      <c r="CG690" s="38"/>
      <c r="CH690" s="38"/>
      <c r="CI690" s="38"/>
      <c r="CJ690" s="38"/>
      <c r="CK690" s="38"/>
      <c r="CL690" s="38"/>
      <c r="CM690" s="38"/>
      <c r="CN690" s="38"/>
      <c r="CO690" s="38"/>
    </row>
    <row r="691" spans="1:93" x14ac:dyDescent="0.35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8"/>
      <c r="AJ691" s="38"/>
      <c r="AK691" s="38"/>
      <c r="AL691" s="38"/>
      <c r="AM691" s="38"/>
      <c r="AN691" s="38"/>
      <c r="AO691" s="38"/>
      <c r="AP691" s="38"/>
      <c r="AQ691" s="38"/>
      <c r="AR691" s="38"/>
      <c r="AS691" s="38"/>
      <c r="AT691" s="38"/>
      <c r="AU691" s="38"/>
      <c r="AV691" s="38"/>
      <c r="AW691" s="38"/>
      <c r="AX691" s="38"/>
      <c r="AY691" s="38"/>
      <c r="AZ691" s="38"/>
      <c r="BA691" s="38"/>
      <c r="BB691" s="38"/>
      <c r="BC691" s="38"/>
      <c r="BD691" s="38"/>
      <c r="BE691" s="38"/>
      <c r="BF691" s="38"/>
      <c r="BG691" s="38"/>
      <c r="BH691" s="38"/>
      <c r="BI691" s="38"/>
      <c r="BJ691" s="38"/>
      <c r="BK691" s="38"/>
      <c r="BL691" s="38"/>
      <c r="BM691" s="38"/>
      <c r="BN691" s="38"/>
      <c r="BO691" s="38"/>
      <c r="BP691" s="38"/>
      <c r="BQ691" s="38"/>
      <c r="BR691" s="38"/>
      <c r="BS691" s="38"/>
      <c r="BT691" s="38"/>
      <c r="BU691" s="38"/>
      <c r="BV691" s="38"/>
      <c r="BW691" s="38"/>
      <c r="BX691" s="38"/>
      <c r="BY691" s="38"/>
      <c r="BZ691" s="38"/>
      <c r="CA691" s="38"/>
      <c r="CB691" s="38"/>
      <c r="CC691" s="38"/>
      <c r="CD691" s="38"/>
      <c r="CE691" s="38"/>
      <c r="CF691" s="38"/>
      <c r="CG691" s="38"/>
      <c r="CH691" s="38"/>
      <c r="CI691" s="38"/>
      <c r="CJ691" s="38"/>
      <c r="CK691" s="38"/>
      <c r="CL691" s="38"/>
      <c r="CM691" s="38"/>
      <c r="CN691" s="38"/>
      <c r="CO691" s="38"/>
    </row>
    <row r="692" spans="1:93" x14ac:dyDescent="0.35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8"/>
      <c r="AJ692" s="38"/>
      <c r="AK692" s="38"/>
      <c r="AL692" s="38"/>
      <c r="AM692" s="38"/>
      <c r="AN692" s="38"/>
      <c r="AO692" s="38"/>
      <c r="AP692" s="38"/>
      <c r="AQ692" s="38"/>
      <c r="AR692" s="38"/>
      <c r="AS692" s="38"/>
      <c r="AT692" s="38"/>
      <c r="AU692" s="38"/>
      <c r="AV692" s="38"/>
      <c r="AW692" s="38"/>
      <c r="AX692" s="38"/>
      <c r="AY692" s="38"/>
      <c r="AZ692" s="38"/>
      <c r="BA692" s="38"/>
      <c r="BB692" s="38"/>
      <c r="BC692" s="38"/>
      <c r="BD692" s="38"/>
      <c r="BE692" s="38"/>
      <c r="BF692" s="38"/>
      <c r="BG692" s="38"/>
      <c r="BH692" s="38"/>
      <c r="BI692" s="38"/>
      <c r="BJ692" s="38"/>
      <c r="BK692" s="38"/>
      <c r="BL692" s="38"/>
      <c r="BM692" s="38"/>
      <c r="BN692" s="38"/>
      <c r="BO692" s="38"/>
      <c r="BP692" s="38"/>
      <c r="BQ692" s="38"/>
      <c r="BR692" s="38"/>
      <c r="BS692" s="38"/>
      <c r="BT692" s="38"/>
      <c r="BU692" s="38"/>
      <c r="BV692" s="38"/>
      <c r="BW692" s="38"/>
      <c r="BX692" s="38"/>
      <c r="BY692" s="38"/>
      <c r="BZ692" s="38"/>
      <c r="CA692" s="38"/>
      <c r="CB692" s="38"/>
      <c r="CC692" s="38"/>
      <c r="CD692" s="38"/>
      <c r="CE692" s="38"/>
      <c r="CF692" s="38"/>
      <c r="CG692" s="38"/>
      <c r="CH692" s="38"/>
      <c r="CI692" s="38"/>
      <c r="CJ692" s="38"/>
      <c r="CK692" s="38"/>
      <c r="CL692" s="38"/>
      <c r="CM692" s="38"/>
      <c r="CN692" s="38"/>
      <c r="CO692" s="38"/>
    </row>
    <row r="693" spans="1:93" x14ac:dyDescent="0.35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8"/>
      <c r="AJ693" s="38"/>
      <c r="AK693" s="38"/>
      <c r="AL693" s="38"/>
      <c r="AM693" s="38"/>
      <c r="AN693" s="38"/>
      <c r="AO693" s="38"/>
      <c r="AP693" s="38"/>
      <c r="AQ693" s="38"/>
      <c r="AR693" s="38"/>
      <c r="AS693" s="38"/>
      <c r="AT693" s="38"/>
      <c r="AU693" s="38"/>
      <c r="AV693" s="38"/>
      <c r="AW693" s="38"/>
      <c r="AX693" s="38"/>
      <c r="AY693" s="38"/>
      <c r="AZ693" s="38"/>
      <c r="BA693" s="38"/>
      <c r="BB693" s="38"/>
      <c r="BC693" s="38"/>
      <c r="BD693" s="38"/>
      <c r="BE693" s="38"/>
      <c r="BF693" s="38"/>
      <c r="BG693" s="38"/>
      <c r="BH693" s="38"/>
      <c r="BI693" s="38"/>
      <c r="BJ693" s="38"/>
      <c r="BK693" s="38"/>
      <c r="BL693" s="38"/>
      <c r="BM693" s="38"/>
      <c r="BN693" s="38"/>
      <c r="BO693" s="38"/>
      <c r="BP693" s="38"/>
      <c r="BQ693" s="38"/>
      <c r="BR693" s="38"/>
      <c r="BS693" s="38"/>
      <c r="BT693" s="38"/>
      <c r="BU693" s="38"/>
      <c r="BV693" s="38"/>
      <c r="BW693" s="38"/>
      <c r="BX693" s="38"/>
      <c r="BY693" s="38"/>
      <c r="BZ693" s="38"/>
      <c r="CA693" s="38"/>
      <c r="CB693" s="38"/>
      <c r="CC693" s="38"/>
      <c r="CD693" s="38"/>
      <c r="CE693" s="38"/>
      <c r="CF693" s="38"/>
      <c r="CG693" s="38"/>
      <c r="CH693" s="38"/>
      <c r="CI693" s="38"/>
      <c r="CJ693" s="38"/>
      <c r="CK693" s="38"/>
      <c r="CL693" s="38"/>
      <c r="CM693" s="38"/>
      <c r="CN693" s="38"/>
      <c r="CO693" s="38"/>
    </row>
    <row r="694" spans="1:93" x14ac:dyDescent="0.35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8"/>
      <c r="AJ694" s="38"/>
      <c r="AK694" s="38"/>
      <c r="AL694" s="38"/>
      <c r="AM694" s="38"/>
      <c r="AN694" s="38"/>
      <c r="AO694" s="38"/>
      <c r="AP694" s="38"/>
      <c r="AQ694" s="38"/>
      <c r="AR694" s="38"/>
      <c r="AS694" s="38"/>
      <c r="AT694" s="38"/>
      <c r="AU694" s="38"/>
      <c r="AV694" s="38"/>
      <c r="AW694" s="38"/>
      <c r="AX694" s="38"/>
      <c r="AY694" s="38"/>
      <c r="AZ694" s="38"/>
      <c r="BA694" s="38"/>
      <c r="BB694" s="38"/>
      <c r="BC694" s="38"/>
      <c r="BD694" s="38"/>
      <c r="BE694" s="38"/>
      <c r="BF694" s="38"/>
      <c r="BG694" s="38"/>
      <c r="BH694" s="38"/>
      <c r="BI694" s="38"/>
      <c r="BJ694" s="38"/>
      <c r="BK694" s="38"/>
      <c r="BL694" s="38"/>
      <c r="BM694" s="38"/>
      <c r="BN694" s="38"/>
      <c r="BO694" s="38"/>
      <c r="BP694" s="38"/>
      <c r="BQ694" s="38"/>
      <c r="BR694" s="38"/>
      <c r="BS694" s="38"/>
      <c r="BT694" s="38"/>
      <c r="BU694" s="38"/>
      <c r="BV694" s="38"/>
      <c r="BW694" s="38"/>
      <c r="BX694" s="38"/>
      <c r="BY694" s="38"/>
      <c r="BZ694" s="38"/>
      <c r="CA694" s="38"/>
      <c r="CB694" s="38"/>
      <c r="CC694" s="38"/>
      <c r="CD694" s="38"/>
      <c r="CE694" s="38"/>
      <c r="CF694" s="38"/>
      <c r="CG694" s="38"/>
      <c r="CH694" s="38"/>
      <c r="CI694" s="38"/>
      <c r="CJ694" s="38"/>
      <c r="CK694" s="38"/>
      <c r="CL694" s="38"/>
      <c r="CM694" s="38"/>
      <c r="CN694" s="38"/>
      <c r="CO694" s="38"/>
    </row>
    <row r="695" spans="1:93" x14ac:dyDescent="0.3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8"/>
      <c r="AJ695" s="38"/>
      <c r="AK695" s="38"/>
      <c r="AL695" s="38"/>
      <c r="AM695" s="38"/>
      <c r="AN695" s="38"/>
      <c r="AO695" s="38"/>
      <c r="AP695" s="38"/>
      <c r="AQ695" s="38"/>
      <c r="AR695" s="38"/>
      <c r="AS695" s="38"/>
      <c r="AT695" s="38"/>
      <c r="AU695" s="38"/>
      <c r="AV695" s="38"/>
      <c r="AW695" s="38"/>
      <c r="AX695" s="38"/>
      <c r="AY695" s="38"/>
      <c r="AZ695" s="38"/>
      <c r="BA695" s="38"/>
      <c r="BB695" s="38"/>
      <c r="BC695" s="38"/>
      <c r="BD695" s="38"/>
      <c r="BE695" s="38"/>
      <c r="BF695" s="38"/>
      <c r="BG695" s="38"/>
      <c r="BH695" s="38"/>
      <c r="BI695" s="38"/>
      <c r="BJ695" s="38"/>
      <c r="BK695" s="38"/>
      <c r="BL695" s="38"/>
      <c r="BM695" s="38"/>
      <c r="BN695" s="38"/>
      <c r="BO695" s="38"/>
      <c r="BP695" s="38"/>
      <c r="BQ695" s="38"/>
      <c r="BR695" s="38"/>
      <c r="BS695" s="38"/>
      <c r="BT695" s="38"/>
      <c r="BU695" s="38"/>
      <c r="BV695" s="38"/>
      <c r="BW695" s="38"/>
      <c r="BX695" s="38"/>
      <c r="BY695" s="38"/>
      <c r="BZ695" s="38"/>
      <c r="CA695" s="38"/>
      <c r="CB695" s="38"/>
      <c r="CC695" s="38"/>
      <c r="CD695" s="38"/>
      <c r="CE695" s="38"/>
      <c r="CF695" s="38"/>
      <c r="CG695" s="38"/>
      <c r="CH695" s="38"/>
      <c r="CI695" s="38"/>
      <c r="CJ695" s="38"/>
      <c r="CK695" s="38"/>
      <c r="CL695" s="38"/>
      <c r="CM695" s="38"/>
      <c r="CN695" s="38"/>
      <c r="CO695" s="38"/>
    </row>
    <row r="696" spans="1:93" x14ac:dyDescent="0.35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8"/>
      <c r="AJ696" s="38"/>
      <c r="AK696" s="38"/>
      <c r="AL696" s="38"/>
      <c r="AM696" s="38"/>
      <c r="AN696" s="38"/>
      <c r="AO696" s="38"/>
      <c r="AP696" s="38"/>
      <c r="AQ696" s="38"/>
      <c r="AR696" s="38"/>
      <c r="AS696" s="38"/>
      <c r="AT696" s="38"/>
      <c r="AU696" s="38"/>
      <c r="AV696" s="38"/>
      <c r="AW696" s="38"/>
      <c r="AX696" s="38"/>
      <c r="AY696" s="38"/>
      <c r="AZ696" s="38"/>
      <c r="BA696" s="38"/>
      <c r="BB696" s="38"/>
      <c r="BC696" s="38"/>
      <c r="BD696" s="38"/>
      <c r="BE696" s="38"/>
      <c r="BF696" s="38"/>
      <c r="BG696" s="38"/>
      <c r="BH696" s="38"/>
      <c r="BI696" s="38"/>
      <c r="BJ696" s="38"/>
      <c r="BK696" s="38"/>
      <c r="BL696" s="38"/>
      <c r="BM696" s="38"/>
      <c r="BN696" s="38"/>
      <c r="BO696" s="38"/>
      <c r="BP696" s="38"/>
      <c r="BQ696" s="38"/>
      <c r="BR696" s="38"/>
      <c r="BS696" s="38"/>
      <c r="BT696" s="38"/>
      <c r="BU696" s="38"/>
      <c r="BV696" s="38"/>
      <c r="BW696" s="38"/>
      <c r="BX696" s="38"/>
      <c r="BY696" s="38"/>
      <c r="BZ696" s="38"/>
      <c r="CA696" s="38"/>
      <c r="CB696" s="38"/>
      <c r="CC696" s="38"/>
      <c r="CD696" s="38"/>
      <c r="CE696" s="38"/>
      <c r="CF696" s="38"/>
      <c r="CG696" s="38"/>
      <c r="CH696" s="38"/>
      <c r="CI696" s="38"/>
      <c r="CJ696" s="38"/>
      <c r="CK696" s="38"/>
      <c r="CL696" s="38"/>
      <c r="CM696" s="38"/>
      <c r="CN696" s="38"/>
      <c r="CO696" s="38"/>
    </row>
    <row r="697" spans="1:93" x14ac:dyDescent="0.35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8"/>
      <c r="AJ697" s="38"/>
      <c r="AK697" s="38"/>
      <c r="AL697" s="38"/>
      <c r="AM697" s="38"/>
      <c r="AN697" s="38"/>
      <c r="AO697" s="38"/>
      <c r="AP697" s="38"/>
      <c r="AQ697" s="38"/>
      <c r="AR697" s="38"/>
      <c r="AS697" s="38"/>
      <c r="AT697" s="38"/>
      <c r="AU697" s="38"/>
      <c r="AV697" s="38"/>
      <c r="AW697" s="38"/>
      <c r="AX697" s="38"/>
      <c r="AY697" s="38"/>
      <c r="AZ697" s="38"/>
      <c r="BA697" s="38"/>
      <c r="BB697" s="38"/>
      <c r="BC697" s="38"/>
      <c r="BD697" s="38"/>
      <c r="BE697" s="38"/>
      <c r="BF697" s="38"/>
      <c r="BG697" s="38"/>
      <c r="BH697" s="38"/>
      <c r="BI697" s="38"/>
      <c r="BJ697" s="38"/>
      <c r="BK697" s="38"/>
      <c r="BL697" s="38"/>
      <c r="BM697" s="38"/>
      <c r="BN697" s="38"/>
      <c r="BO697" s="38"/>
      <c r="BP697" s="38"/>
      <c r="BQ697" s="38"/>
      <c r="BR697" s="38"/>
      <c r="BS697" s="38"/>
      <c r="BT697" s="38"/>
      <c r="BU697" s="38"/>
      <c r="BV697" s="38"/>
      <c r="BW697" s="38"/>
      <c r="BX697" s="38"/>
      <c r="BY697" s="38"/>
      <c r="BZ697" s="38"/>
      <c r="CA697" s="38"/>
      <c r="CB697" s="38"/>
      <c r="CC697" s="38"/>
      <c r="CD697" s="38"/>
      <c r="CE697" s="38"/>
      <c r="CF697" s="38"/>
      <c r="CG697" s="38"/>
      <c r="CH697" s="38"/>
      <c r="CI697" s="38"/>
      <c r="CJ697" s="38"/>
      <c r="CK697" s="38"/>
      <c r="CL697" s="38"/>
      <c r="CM697" s="38"/>
      <c r="CN697" s="38"/>
      <c r="CO697" s="38"/>
    </row>
    <row r="698" spans="1:93" x14ac:dyDescent="0.35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8"/>
      <c r="AJ698" s="38"/>
      <c r="AK698" s="38"/>
      <c r="AL698" s="38"/>
      <c r="AM698" s="38"/>
      <c r="AN698" s="38"/>
      <c r="AO698" s="38"/>
      <c r="AP698" s="38"/>
      <c r="AQ698" s="38"/>
      <c r="AR698" s="38"/>
      <c r="AS698" s="38"/>
      <c r="AT698" s="38"/>
      <c r="AU698" s="38"/>
      <c r="AV698" s="38"/>
      <c r="AW698" s="38"/>
      <c r="AX698" s="38"/>
      <c r="AY698" s="38"/>
      <c r="AZ698" s="38"/>
      <c r="BA698" s="38"/>
      <c r="BB698" s="38"/>
      <c r="BC698" s="38"/>
      <c r="BD698" s="38"/>
      <c r="BE698" s="38"/>
      <c r="BF698" s="38"/>
      <c r="BG698" s="38"/>
      <c r="BH698" s="38"/>
      <c r="BI698" s="38"/>
      <c r="BJ698" s="38"/>
      <c r="BK698" s="38"/>
      <c r="BL698" s="38"/>
      <c r="BM698" s="38"/>
      <c r="BN698" s="38"/>
      <c r="BO698" s="38"/>
      <c r="BP698" s="38"/>
      <c r="BQ698" s="38"/>
      <c r="BR698" s="38"/>
      <c r="BS698" s="38"/>
      <c r="BT698" s="38"/>
      <c r="BU698" s="38"/>
      <c r="BV698" s="38"/>
      <c r="BW698" s="38"/>
      <c r="BX698" s="38"/>
      <c r="BY698" s="38"/>
      <c r="BZ698" s="38"/>
      <c r="CA698" s="38"/>
      <c r="CB698" s="38"/>
      <c r="CC698" s="38"/>
      <c r="CD698" s="38"/>
      <c r="CE698" s="38"/>
      <c r="CF698" s="38"/>
      <c r="CG698" s="38"/>
      <c r="CH698" s="38"/>
      <c r="CI698" s="38"/>
      <c r="CJ698" s="38"/>
      <c r="CK698" s="38"/>
      <c r="CL698" s="38"/>
      <c r="CM698" s="38"/>
      <c r="CN698" s="38"/>
      <c r="CO698" s="38"/>
    </row>
    <row r="699" spans="1:93" x14ac:dyDescent="0.35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8"/>
      <c r="AJ699" s="38"/>
      <c r="AK699" s="38"/>
      <c r="AL699" s="38"/>
      <c r="AM699" s="38"/>
      <c r="AN699" s="38"/>
      <c r="AO699" s="38"/>
      <c r="AP699" s="38"/>
      <c r="AQ699" s="38"/>
      <c r="AR699" s="38"/>
      <c r="AS699" s="38"/>
      <c r="AT699" s="38"/>
      <c r="AU699" s="38"/>
      <c r="AV699" s="38"/>
      <c r="AW699" s="38"/>
      <c r="AX699" s="38"/>
      <c r="AY699" s="38"/>
      <c r="AZ699" s="38"/>
      <c r="BA699" s="38"/>
      <c r="BB699" s="38"/>
      <c r="BC699" s="38"/>
      <c r="BD699" s="38"/>
      <c r="BE699" s="38"/>
      <c r="BF699" s="38"/>
      <c r="BG699" s="38"/>
      <c r="BH699" s="38"/>
      <c r="BI699" s="38"/>
      <c r="BJ699" s="38"/>
      <c r="BK699" s="38"/>
      <c r="BL699" s="38"/>
      <c r="BM699" s="38"/>
      <c r="BN699" s="38"/>
      <c r="BO699" s="38"/>
      <c r="BP699" s="38"/>
      <c r="BQ699" s="38"/>
      <c r="BR699" s="38"/>
      <c r="BS699" s="38"/>
      <c r="BT699" s="38"/>
      <c r="BU699" s="38"/>
      <c r="BV699" s="38"/>
      <c r="BW699" s="38"/>
      <c r="BX699" s="38"/>
      <c r="BY699" s="38"/>
      <c r="BZ699" s="38"/>
      <c r="CA699" s="38"/>
      <c r="CB699" s="38"/>
      <c r="CC699" s="38"/>
      <c r="CD699" s="38"/>
      <c r="CE699" s="38"/>
      <c r="CF699" s="38"/>
      <c r="CG699" s="38"/>
      <c r="CH699" s="38"/>
      <c r="CI699" s="38"/>
      <c r="CJ699" s="38"/>
      <c r="CK699" s="38"/>
      <c r="CL699" s="38"/>
      <c r="CM699" s="38"/>
      <c r="CN699" s="38"/>
      <c r="CO699" s="38"/>
    </row>
    <row r="700" spans="1:93" x14ac:dyDescent="0.35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8"/>
      <c r="AJ700" s="38"/>
      <c r="AK700" s="38"/>
      <c r="AL700" s="38"/>
      <c r="AM700" s="38"/>
      <c r="AN700" s="38"/>
      <c r="AO700" s="38"/>
      <c r="AP700" s="38"/>
      <c r="AQ700" s="38"/>
      <c r="AR700" s="38"/>
      <c r="AS700" s="38"/>
      <c r="AT700" s="38"/>
      <c r="AU700" s="38"/>
      <c r="AV700" s="38"/>
      <c r="AW700" s="38"/>
      <c r="AX700" s="38"/>
      <c r="AY700" s="38"/>
      <c r="AZ700" s="38"/>
      <c r="BA700" s="38"/>
      <c r="BB700" s="38"/>
      <c r="BC700" s="38"/>
      <c r="BD700" s="38"/>
      <c r="BE700" s="38"/>
      <c r="BF700" s="38"/>
      <c r="BG700" s="38"/>
      <c r="BH700" s="38"/>
      <c r="BI700" s="38"/>
      <c r="BJ700" s="38"/>
      <c r="BK700" s="38"/>
      <c r="BL700" s="38"/>
      <c r="BM700" s="38"/>
      <c r="BN700" s="38"/>
      <c r="BO700" s="38"/>
      <c r="BP700" s="38"/>
      <c r="BQ700" s="38"/>
      <c r="BR700" s="38"/>
      <c r="BS700" s="38"/>
      <c r="BT700" s="38"/>
      <c r="BU700" s="38"/>
      <c r="BV700" s="38"/>
      <c r="BW700" s="38"/>
      <c r="BX700" s="38"/>
      <c r="BY700" s="38"/>
      <c r="BZ700" s="38"/>
      <c r="CA700" s="38"/>
      <c r="CB700" s="38"/>
      <c r="CC700" s="38"/>
      <c r="CD700" s="38"/>
      <c r="CE700" s="38"/>
      <c r="CF700" s="38"/>
      <c r="CG700" s="38"/>
      <c r="CH700" s="38"/>
      <c r="CI700" s="38"/>
      <c r="CJ700" s="38"/>
      <c r="CK700" s="38"/>
      <c r="CL700" s="38"/>
      <c r="CM700" s="38"/>
      <c r="CN700" s="38"/>
      <c r="CO700" s="38"/>
    </row>
    <row r="701" spans="1:93" x14ac:dyDescent="0.35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8"/>
      <c r="AJ701" s="38"/>
      <c r="AK701" s="38"/>
      <c r="AL701" s="38"/>
      <c r="AM701" s="38"/>
      <c r="AN701" s="38"/>
      <c r="AO701" s="38"/>
      <c r="AP701" s="38"/>
      <c r="AQ701" s="38"/>
      <c r="AR701" s="38"/>
      <c r="AS701" s="38"/>
      <c r="AT701" s="38"/>
      <c r="AU701" s="38"/>
      <c r="AV701" s="38"/>
      <c r="AW701" s="38"/>
      <c r="AX701" s="38"/>
      <c r="AY701" s="38"/>
      <c r="AZ701" s="38"/>
      <c r="BA701" s="38"/>
      <c r="BB701" s="38"/>
      <c r="BC701" s="38"/>
      <c r="BD701" s="38"/>
      <c r="BE701" s="38"/>
      <c r="BF701" s="38"/>
      <c r="BG701" s="38"/>
      <c r="BH701" s="38"/>
      <c r="BI701" s="38"/>
      <c r="BJ701" s="38"/>
      <c r="BK701" s="38"/>
      <c r="BL701" s="38"/>
      <c r="BM701" s="38"/>
      <c r="BN701" s="38"/>
      <c r="BO701" s="38"/>
      <c r="BP701" s="38"/>
      <c r="BQ701" s="38"/>
      <c r="BR701" s="38"/>
      <c r="BS701" s="38"/>
      <c r="BT701" s="38"/>
      <c r="BU701" s="38"/>
      <c r="BV701" s="38"/>
      <c r="BW701" s="38"/>
      <c r="BX701" s="38"/>
      <c r="BY701" s="38"/>
      <c r="BZ701" s="38"/>
      <c r="CA701" s="38"/>
      <c r="CB701" s="38"/>
      <c r="CC701" s="38"/>
      <c r="CD701" s="38"/>
      <c r="CE701" s="38"/>
      <c r="CF701" s="38"/>
      <c r="CG701" s="38"/>
      <c r="CH701" s="38"/>
      <c r="CI701" s="38"/>
      <c r="CJ701" s="38"/>
      <c r="CK701" s="38"/>
      <c r="CL701" s="38"/>
      <c r="CM701" s="38"/>
      <c r="CN701" s="38"/>
      <c r="CO701" s="38"/>
    </row>
    <row r="702" spans="1:93" x14ac:dyDescent="0.35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8"/>
      <c r="AJ702" s="38"/>
      <c r="AK702" s="38"/>
      <c r="AL702" s="38"/>
      <c r="AM702" s="38"/>
      <c r="AN702" s="38"/>
      <c r="AO702" s="38"/>
      <c r="AP702" s="38"/>
      <c r="AQ702" s="38"/>
      <c r="AR702" s="38"/>
      <c r="AS702" s="38"/>
      <c r="AT702" s="38"/>
      <c r="AU702" s="38"/>
      <c r="AV702" s="38"/>
      <c r="AW702" s="38"/>
      <c r="AX702" s="38"/>
      <c r="AY702" s="38"/>
      <c r="AZ702" s="38"/>
      <c r="BA702" s="38"/>
      <c r="BB702" s="38"/>
      <c r="BC702" s="38"/>
      <c r="BD702" s="38"/>
      <c r="BE702" s="38"/>
      <c r="BF702" s="38"/>
      <c r="BG702" s="38"/>
      <c r="BH702" s="38"/>
      <c r="BI702" s="38"/>
      <c r="BJ702" s="38"/>
      <c r="BK702" s="38"/>
      <c r="BL702" s="38"/>
      <c r="BM702" s="38"/>
      <c r="BN702" s="38"/>
      <c r="BO702" s="38"/>
      <c r="BP702" s="38"/>
      <c r="BQ702" s="38"/>
      <c r="BR702" s="38"/>
      <c r="BS702" s="38"/>
      <c r="BT702" s="38"/>
      <c r="BU702" s="38"/>
      <c r="BV702" s="38"/>
      <c r="BW702" s="38"/>
      <c r="BX702" s="38"/>
      <c r="BY702" s="38"/>
      <c r="BZ702" s="38"/>
      <c r="CA702" s="38"/>
      <c r="CB702" s="38"/>
      <c r="CC702" s="38"/>
      <c r="CD702" s="38"/>
      <c r="CE702" s="38"/>
      <c r="CF702" s="38"/>
      <c r="CG702" s="38"/>
      <c r="CH702" s="38"/>
      <c r="CI702" s="38"/>
      <c r="CJ702" s="38"/>
      <c r="CK702" s="38"/>
      <c r="CL702" s="38"/>
      <c r="CM702" s="38"/>
      <c r="CN702" s="38"/>
      <c r="CO702" s="38"/>
    </row>
    <row r="703" spans="1:93" x14ac:dyDescent="0.35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8"/>
      <c r="AJ703" s="38"/>
      <c r="AK703" s="38"/>
      <c r="AL703" s="38"/>
      <c r="AM703" s="38"/>
      <c r="AN703" s="38"/>
      <c r="AO703" s="38"/>
      <c r="AP703" s="38"/>
      <c r="AQ703" s="38"/>
      <c r="AR703" s="38"/>
      <c r="AS703" s="38"/>
      <c r="AT703" s="38"/>
      <c r="AU703" s="38"/>
      <c r="AV703" s="38"/>
      <c r="AW703" s="38"/>
      <c r="AX703" s="38"/>
      <c r="AY703" s="38"/>
      <c r="AZ703" s="38"/>
      <c r="BA703" s="38"/>
      <c r="BB703" s="38"/>
      <c r="BC703" s="38"/>
      <c r="BD703" s="38"/>
      <c r="BE703" s="38"/>
      <c r="BF703" s="38"/>
      <c r="BG703" s="38"/>
      <c r="BH703" s="38"/>
      <c r="BI703" s="38"/>
      <c r="BJ703" s="38"/>
      <c r="BK703" s="38"/>
      <c r="BL703" s="38"/>
      <c r="BM703" s="38"/>
      <c r="BN703" s="38"/>
      <c r="BO703" s="38"/>
      <c r="BP703" s="38"/>
      <c r="BQ703" s="38"/>
      <c r="BR703" s="38"/>
      <c r="BS703" s="38"/>
      <c r="BT703" s="38"/>
      <c r="BU703" s="38"/>
      <c r="BV703" s="38"/>
      <c r="BW703" s="38"/>
      <c r="BX703" s="38"/>
      <c r="BY703" s="38"/>
      <c r="BZ703" s="38"/>
      <c r="CA703" s="38"/>
      <c r="CB703" s="38"/>
      <c r="CC703" s="38"/>
      <c r="CD703" s="38"/>
      <c r="CE703" s="38"/>
      <c r="CF703" s="38"/>
      <c r="CG703" s="38"/>
      <c r="CH703" s="38"/>
      <c r="CI703" s="38"/>
      <c r="CJ703" s="38"/>
      <c r="CK703" s="38"/>
      <c r="CL703" s="38"/>
      <c r="CM703" s="38"/>
      <c r="CN703" s="38"/>
      <c r="CO703" s="38"/>
    </row>
    <row r="704" spans="1:93" x14ac:dyDescent="0.35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8"/>
      <c r="AJ704" s="38"/>
      <c r="AK704" s="38"/>
      <c r="AL704" s="38"/>
      <c r="AM704" s="38"/>
      <c r="AN704" s="38"/>
      <c r="AO704" s="38"/>
      <c r="AP704" s="38"/>
      <c r="AQ704" s="38"/>
      <c r="AR704" s="38"/>
      <c r="AS704" s="38"/>
      <c r="AT704" s="38"/>
      <c r="AU704" s="38"/>
      <c r="AV704" s="38"/>
      <c r="AW704" s="38"/>
      <c r="AX704" s="38"/>
      <c r="AY704" s="38"/>
      <c r="AZ704" s="38"/>
      <c r="BA704" s="38"/>
      <c r="BB704" s="38"/>
      <c r="BC704" s="38"/>
      <c r="BD704" s="38"/>
      <c r="BE704" s="38"/>
      <c r="BF704" s="38"/>
      <c r="BG704" s="38"/>
      <c r="BH704" s="38"/>
      <c r="BI704" s="38"/>
      <c r="BJ704" s="38"/>
      <c r="BK704" s="38"/>
      <c r="BL704" s="38"/>
      <c r="BM704" s="38"/>
      <c r="BN704" s="38"/>
      <c r="BO704" s="38"/>
      <c r="BP704" s="38"/>
      <c r="BQ704" s="38"/>
      <c r="BR704" s="38"/>
      <c r="BS704" s="38"/>
      <c r="BT704" s="38"/>
      <c r="BU704" s="38"/>
      <c r="BV704" s="38"/>
      <c r="BW704" s="38"/>
      <c r="BX704" s="38"/>
      <c r="BY704" s="38"/>
      <c r="BZ704" s="38"/>
      <c r="CA704" s="38"/>
      <c r="CB704" s="38"/>
      <c r="CC704" s="38"/>
      <c r="CD704" s="38"/>
      <c r="CE704" s="38"/>
      <c r="CF704" s="38"/>
      <c r="CG704" s="38"/>
      <c r="CH704" s="38"/>
      <c r="CI704" s="38"/>
      <c r="CJ704" s="38"/>
      <c r="CK704" s="38"/>
      <c r="CL704" s="38"/>
      <c r="CM704" s="38"/>
      <c r="CN704" s="38"/>
      <c r="CO704" s="38"/>
    </row>
    <row r="705" spans="1:93" x14ac:dyDescent="0.3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8"/>
      <c r="AJ705" s="38"/>
      <c r="AK705" s="38"/>
      <c r="AL705" s="38"/>
      <c r="AM705" s="38"/>
      <c r="AN705" s="38"/>
      <c r="AO705" s="38"/>
      <c r="AP705" s="38"/>
      <c r="AQ705" s="38"/>
      <c r="AR705" s="38"/>
      <c r="AS705" s="38"/>
      <c r="AT705" s="38"/>
      <c r="AU705" s="38"/>
      <c r="AV705" s="38"/>
      <c r="AW705" s="38"/>
      <c r="AX705" s="38"/>
      <c r="AY705" s="38"/>
      <c r="AZ705" s="38"/>
      <c r="BA705" s="38"/>
      <c r="BB705" s="38"/>
      <c r="BC705" s="38"/>
      <c r="BD705" s="38"/>
      <c r="BE705" s="38"/>
      <c r="BF705" s="38"/>
      <c r="BG705" s="38"/>
      <c r="BH705" s="38"/>
      <c r="BI705" s="38"/>
      <c r="BJ705" s="38"/>
      <c r="BK705" s="38"/>
      <c r="BL705" s="38"/>
      <c r="BM705" s="38"/>
      <c r="BN705" s="38"/>
      <c r="BO705" s="38"/>
      <c r="BP705" s="38"/>
      <c r="BQ705" s="38"/>
      <c r="BR705" s="38"/>
      <c r="BS705" s="38"/>
      <c r="BT705" s="38"/>
      <c r="BU705" s="38"/>
      <c r="BV705" s="38"/>
      <c r="BW705" s="38"/>
      <c r="BX705" s="38"/>
      <c r="BY705" s="38"/>
      <c r="BZ705" s="38"/>
      <c r="CA705" s="38"/>
      <c r="CB705" s="38"/>
      <c r="CC705" s="38"/>
      <c r="CD705" s="38"/>
      <c r="CE705" s="38"/>
      <c r="CF705" s="38"/>
      <c r="CG705" s="38"/>
      <c r="CH705" s="38"/>
      <c r="CI705" s="38"/>
      <c r="CJ705" s="38"/>
      <c r="CK705" s="38"/>
      <c r="CL705" s="38"/>
      <c r="CM705" s="38"/>
      <c r="CN705" s="38"/>
      <c r="CO705" s="38"/>
    </row>
    <row r="706" spans="1:93" x14ac:dyDescent="0.35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8"/>
      <c r="AJ706" s="38"/>
      <c r="AK706" s="38"/>
      <c r="AL706" s="38"/>
      <c r="AM706" s="38"/>
      <c r="AN706" s="38"/>
      <c r="AO706" s="38"/>
      <c r="AP706" s="38"/>
      <c r="AQ706" s="38"/>
      <c r="AR706" s="38"/>
      <c r="AS706" s="38"/>
      <c r="AT706" s="38"/>
      <c r="AU706" s="38"/>
      <c r="AV706" s="38"/>
      <c r="AW706" s="38"/>
      <c r="AX706" s="38"/>
      <c r="AY706" s="38"/>
      <c r="AZ706" s="38"/>
      <c r="BA706" s="38"/>
      <c r="BB706" s="38"/>
      <c r="BC706" s="38"/>
      <c r="BD706" s="38"/>
      <c r="BE706" s="38"/>
      <c r="BF706" s="38"/>
      <c r="BG706" s="38"/>
      <c r="BH706" s="38"/>
      <c r="BI706" s="38"/>
      <c r="BJ706" s="38"/>
      <c r="BK706" s="38"/>
      <c r="BL706" s="38"/>
      <c r="BM706" s="38"/>
      <c r="BN706" s="38"/>
      <c r="BO706" s="38"/>
      <c r="BP706" s="38"/>
      <c r="BQ706" s="38"/>
      <c r="BR706" s="38"/>
      <c r="BS706" s="38"/>
      <c r="BT706" s="38"/>
      <c r="BU706" s="38"/>
      <c r="BV706" s="38"/>
      <c r="BW706" s="38"/>
      <c r="BX706" s="38"/>
      <c r="BY706" s="38"/>
      <c r="BZ706" s="38"/>
      <c r="CA706" s="38"/>
      <c r="CB706" s="38"/>
      <c r="CC706" s="38"/>
      <c r="CD706" s="38"/>
      <c r="CE706" s="38"/>
      <c r="CF706" s="38"/>
      <c r="CG706" s="38"/>
      <c r="CH706" s="38"/>
      <c r="CI706" s="38"/>
      <c r="CJ706" s="38"/>
      <c r="CK706" s="38"/>
      <c r="CL706" s="38"/>
      <c r="CM706" s="38"/>
      <c r="CN706" s="38"/>
      <c r="CO706" s="38"/>
    </row>
    <row r="707" spans="1:93" x14ac:dyDescent="0.35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8"/>
      <c r="AJ707" s="38"/>
      <c r="AK707" s="38"/>
      <c r="AL707" s="38"/>
      <c r="AM707" s="38"/>
      <c r="AN707" s="38"/>
      <c r="AO707" s="38"/>
      <c r="AP707" s="38"/>
      <c r="AQ707" s="38"/>
      <c r="AR707" s="38"/>
      <c r="AS707" s="38"/>
      <c r="AT707" s="38"/>
      <c r="AU707" s="38"/>
      <c r="AV707" s="38"/>
      <c r="AW707" s="38"/>
      <c r="AX707" s="38"/>
      <c r="AY707" s="38"/>
      <c r="AZ707" s="38"/>
      <c r="BA707" s="38"/>
      <c r="BB707" s="38"/>
      <c r="BC707" s="38"/>
      <c r="BD707" s="38"/>
      <c r="BE707" s="38"/>
      <c r="BF707" s="38"/>
      <c r="BG707" s="38"/>
      <c r="BH707" s="38"/>
      <c r="BI707" s="38"/>
      <c r="BJ707" s="38"/>
      <c r="BK707" s="38"/>
      <c r="BL707" s="38"/>
      <c r="BM707" s="38"/>
      <c r="BN707" s="38"/>
      <c r="BO707" s="38"/>
      <c r="BP707" s="38"/>
      <c r="BQ707" s="38"/>
      <c r="BR707" s="38"/>
      <c r="BS707" s="38"/>
      <c r="BT707" s="38"/>
      <c r="BU707" s="38"/>
      <c r="BV707" s="38"/>
      <c r="BW707" s="38"/>
      <c r="BX707" s="38"/>
      <c r="BY707" s="38"/>
      <c r="BZ707" s="38"/>
      <c r="CA707" s="38"/>
      <c r="CB707" s="38"/>
      <c r="CC707" s="38"/>
      <c r="CD707" s="38"/>
      <c r="CE707" s="38"/>
      <c r="CF707" s="38"/>
      <c r="CG707" s="38"/>
      <c r="CH707" s="38"/>
      <c r="CI707" s="38"/>
      <c r="CJ707" s="38"/>
      <c r="CK707" s="38"/>
      <c r="CL707" s="38"/>
      <c r="CM707" s="38"/>
      <c r="CN707" s="38"/>
      <c r="CO707" s="38"/>
    </row>
    <row r="708" spans="1:93" x14ac:dyDescent="0.35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8"/>
      <c r="AJ708" s="38"/>
      <c r="AK708" s="38"/>
      <c r="AL708" s="38"/>
      <c r="AM708" s="38"/>
      <c r="AN708" s="38"/>
      <c r="AO708" s="38"/>
      <c r="AP708" s="38"/>
      <c r="AQ708" s="38"/>
      <c r="AR708" s="38"/>
      <c r="AS708" s="38"/>
      <c r="AT708" s="38"/>
      <c r="AU708" s="38"/>
      <c r="AV708" s="38"/>
      <c r="AW708" s="38"/>
      <c r="AX708" s="38"/>
      <c r="AY708" s="38"/>
      <c r="AZ708" s="38"/>
      <c r="BA708" s="38"/>
      <c r="BB708" s="38"/>
      <c r="BC708" s="38"/>
      <c r="BD708" s="38"/>
      <c r="BE708" s="38"/>
      <c r="BF708" s="38"/>
      <c r="BG708" s="38"/>
      <c r="BH708" s="38"/>
      <c r="BI708" s="38"/>
      <c r="BJ708" s="38"/>
      <c r="BK708" s="38"/>
      <c r="BL708" s="38"/>
      <c r="BM708" s="38"/>
      <c r="BN708" s="38"/>
      <c r="BO708" s="38"/>
      <c r="BP708" s="38"/>
      <c r="BQ708" s="38"/>
      <c r="BR708" s="38"/>
      <c r="BS708" s="38"/>
      <c r="BT708" s="38"/>
      <c r="BU708" s="38"/>
      <c r="BV708" s="38"/>
      <c r="BW708" s="38"/>
      <c r="BX708" s="38"/>
      <c r="BY708" s="38"/>
      <c r="BZ708" s="38"/>
      <c r="CA708" s="38"/>
      <c r="CB708" s="38"/>
      <c r="CC708" s="38"/>
      <c r="CD708" s="38"/>
      <c r="CE708" s="38"/>
      <c r="CF708" s="38"/>
      <c r="CG708" s="38"/>
      <c r="CH708" s="38"/>
      <c r="CI708" s="38"/>
      <c r="CJ708" s="38"/>
      <c r="CK708" s="38"/>
      <c r="CL708" s="38"/>
      <c r="CM708" s="38"/>
      <c r="CN708" s="38"/>
      <c r="CO708" s="38"/>
    </row>
    <row r="709" spans="1:93" x14ac:dyDescent="0.35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8"/>
      <c r="AJ709" s="38"/>
      <c r="AK709" s="38"/>
      <c r="AL709" s="38"/>
      <c r="AM709" s="38"/>
      <c r="AN709" s="38"/>
      <c r="AO709" s="38"/>
      <c r="AP709" s="38"/>
      <c r="AQ709" s="38"/>
      <c r="AR709" s="38"/>
      <c r="AS709" s="38"/>
      <c r="AT709" s="38"/>
      <c r="AU709" s="38"/>
      <c r="AV709" s="38"/>
      <c r="AW709" s="38"/>
      <c r="AX709" s="38"/>
      <c r="AY709" s="38"/>
      <c r="AZ709" s="38"/>
      <c r="BA709" s="38"/>
      <c r="BB709" s="38"/>
      <c r="BC709" s="38"/>
      <c r="BD709" s="38"/>
      <c r="BE709" s="38"/>
      <c r="BF709" s="38"/>
      <c r="BG709" s="38"/>
      <c r="BH709" s="38"/>
      <c r="BI709" s="38"/>
      <c r="BJ709" s="38"/>
      <c r="BK709" s="38"/>
      <c r="BL709" s="38"/>
      <c r="BM709" s="38"/>
      <c r="BN709" s="38"/>
      <c r="BO709" s="38"/>
      <c r="BP709" s="38"/>
      <c r="BQ709" s="38"/>
      <c r="BR709" s="38"/>
      <c r="BS709" s="38"/>
      <c r="BT709" s="38"/>
      <c r="BU709" s="38"/>
      <c r="BV709" s="38"/>
      <c r="BW709" s="38"/>
      <c r="BX709" s="38"/>
      <c r="BY709" s="38"/>
      <c r="BZ709" s="38"/>
      <c r="CA709" s="38"/>
      <c r="CB709" s="38"/>
      <c r="CC709" s="38"/>
      <c r="CD709" s="38"/>
      <c r="CE709" s="38"/>
      <c r="CF709" s="38"/>
      <c r="CG709" s="38"/>
      <c r="CH709" s="38"/>
      <c r="CI709" s="38"/>
      <c r="CJ709" s="38"/>
      <c r="CK709" s="38"/>
      <c r="CL709" s="38"/>
      <c r="CM709" s="38"/>
      <c r="CN709" s="38"/>
      <c r="CO709" s="38"/>
    </row>
    <row r="710" spans="1:93" x14ac:dyDescent="0.35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8"/>
      <c r="AJ710" s="38"/>
      <c r="AK710" s="38"/>
      <c r="AL710" s="38"/>
      <c r="AM710" s="38"/>
      <c r="AN710" s="38"/>
      <c r="AO710" s="38"/>
      <c r="AP710" s="38"/>
      <c r="AQ710" s="38"/>
      <c r="AR710" s="38"/>
      <c r="AS710" s="38"/>
      <c r="AT710" s="38"/>
      <c r="AU710" s="38"/>
      <c r="AV710" s="38"/>
      <c r="AW710" s="38"/>
      <c r="AX710" s="38"/>
      <c r="AY710" s="38"/>
      <c r="AZ710" s="38"/>
      <c r="BA710" s="38"/>
      <c r="BB710" s="38"/>
      <c r="BC710" s="38"/>
      <c r="BD710" s="38"/>
      <c r="BE710" s="38"/>
      <c r="BF710" s="38"/>
      <c r="BG710" s="38"/>
      <c r="BH710" s="38"/>
      <c r="BI710" s="38"/>
      <c r="BJ710" s="38"/>
      <c r="BK710" s="38"/>
      <c r="BL710" s="38"/>
      <c r="BM710" s="38"/>
      <c r="BN710" s="38"/>
      <c r="BO710" s="38"/>
      <c r="BP710" s="38"/>
      <c r="BQ710" s="38"/>
      <c r="BR710" s="38"/>
      <c r="BS710" s="38"/>
      <c r="BT710" s="38"/>
      <c r="BU710" s="38"/>
      <c r="BV710" s="38"/>
      <c r="BW710" s="38"/>
      <c r="BX710" s="38"/>
      <c r="BY710" s="38"/>
      <c r="BZ710" s="38"/>
      <c r="CA710" s="38"/>
      <c r="CB710" s="38"/>
      <c r="CC710" s="38"/>
      <c r="CD710" s="38"/>
      <c r="CE710" s="38"/>
      <c r="CF710" s="38"/>
      <c r="CG710" s="38"/>
      <c r="CH710" s="38"/>
      <c r="CI710" s="38"/>
      <c r="CJ710" s="38"/>
      <c r="CK710" s="38"/>
      <c r="CL710" s="38"/>
      <c r="CM710" s="38"/>
      <c r="CN710" s="38"/>
      <c r="CO710" s="38"/>
    </row>
    <row r="711" spans="1:93" x14ac:dyDescent="0.35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8"/>
      <c r="AJ711" s="38"/>
      <c r="AK711" s="38"/>
      <c r="AL711" s="38"/>
      <c r="AM711" s="38"/>
      <c r="AN711" s="38"/>
      <c r="AO711" s="38"/>
      <c r="AP711" s="38"/>
      <c r="AQ711" s="38"/>
      <c r="AR711" s="38"/>
      <c r="AS711" s="38"/>
      <c r="AT711" s="38"/>
      <c r="AU711" s="38"/>
      <c r="AV711" s="38"/>
      <c r="AW711" s="38"/>
      <c r="AX711" s="38"/>
      <c r="AY711" s="38"/>
      <c r="AZ711" s="38"/>
      <c r="BA711" s="38"/>
      <c r="BB711" s="38"/>
      <c r="BC711" s="38"/>
      <c r="BD711" s="38"/>
      <c r="BE711" s="38"/>
      <c r="BF711" s="38"/>
      <c r="BG711" s="38"/>
      <c r="BH711" s="38"/>
      <c r="BI711" s="38"/>
      <c r="BJ711" s="38"/>
      <c r="BK711" s="38"/>
      <c r="BL711" s="38"/>
      <c r="BM711" s="38"/>
      <c r="BN711" s="38"/>
      <c r="BO711" s="38"/>
      <c r="BP711" s="38"/>
      <c r="BQ711" s="38"/>
      <c r="BR711" s="38"/>
      <c r="BS711" s="38"/>
      <c r="BT711" s="38"/>
      <c r="BU711" s="38"/>
      <c r="BV711" s="38"/>
      <c r="BW711" s="38"/>
      <c r="BX711" s="38"/>
      <c r="BY711" s="38"/>
      <c r="BZ711" s="38"/>
      <c r="CA711" s="38"/>
      <c r="CB711" s="38"/>
      <c r="CC711" s="38"/>
      <c r="CD711" s="38"/>
      <c r="CE711" s="38"/>
      <c r="CF711" s="38"/>
      <c r="CG711" s="38"/>
      <c r="CH711" s="38"/>
      <c r="CI711" s="38"/>
      <c r="CJ711" s="38"/>
      <c r="CK711" s="38"/>
      <c r="CL711" s="38"/>
      <c r="CM711" s="38"/>
      <c r="CN711" s="38"/>
      <c r="CO711" s="38"/>
    </row>
    <row r="712" spans="1:93" x14ac:dyDescent="0.35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8"/>
      <c r="AJ712" s="38"/>
      <c r="AK712" s="38"/>
      <c r="AL712" s="38"/>
      <c r="AM712" s="38"/>
      <c r="AN712" s="38"/>
      <c r="AO712" s="38"/>
      <c r="AP712" s="38"/>
      <c r="AQ712" s="38"/>
      <c r="AR712" s="38"/>
      <c r="AS712" s="38"/>
      <c r="AT712" s="38"/>
      <c r="AU712" s="38"/>
      <c r="AV712" s="38"/>
      <c r="AW712" s="38"/>
      <c r="AX712" s="38"/>
      <c r="AY712" s="38"/>
      <c r="AZ712" s="38"/>
      <c r="BA712" s="38"/>
      <c r="BB712" s="38"/>
      <c r="BC712" s="38"/>
      <c r="BD712" s="38"/>
      <c r="BE712" s="38"/>
      <c r="BF712" s="38"/>
      <c r="BG712" s="38"/>
      <c r="BH712" s="38"/>
      <c r="BI712" s="38"/>
      <c r="BJ712" s="38"/>
      <c r="BK712" s="38"/>
      <c r="BL712" s="38"/>
      <c r="BM712" s="38"/>
      <c r="BN712" s="38"/>
      <c r="BO712" s="38"/>
      <c r="BP712" s="38"/>
      <c r="BQ712" s="38"/>
      <c r="BR712" s="38"/>
      <c r="BS712" s="38"/>
      <c r="BT712" s="38"/>
      <c r="BU712" s="38"/>
      <c r="BV712" s="38"/>
      <c r="BW712" s="38"/>
      <c r="BX712" s="38"/>
      <c r="BY712" s="38"/>
      <c r="BZ712" s="38"/>
      <c r="CA712" s="38"/>
      <c r="CB712" s="38"/>
      <c r="CC712" s="38"/>
      <c r="CD712" s="38"/>
      <c r="CE712" s="38"/>
      <c r="CF712" s="38"/>
      <c r="CG712" s="38"/>
      <c r="CH712" s="38"/>
      <c r="CI712" s="38"/>
      <c r="CJ712" s="38"/>
      <c r="CK712" s="38"/>
      <c r="CL712" s="38"/>
      <c r="CM712" s="38"/>
      <c r="CN712" s="38"/>
      <c r="CO712" s="38"/>
    </row>
    <row r="713" spans="1:93" x14ac:dyDescent="0.35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8"/>
      <c r="AJ713" s="38"/>
      <c r="AK713" s="38"/>
      <c r="AL713" s="38"/>
      <c r="AM713" s="38"/>
      <c r="AN713" s="38"/>
      <c r="AO713" s="38"/>
      <c r="AP713" s="38"/>
      <c r="AQ713" s="38"/>
      <c r="AR713" s="38"/>
      <c r="AS713" s="38"/>
      <c r="AT713" s="38"/>
      <c r="AU713" s="38"/>
      <c r="AV713" s="38"/>
      <c r="AW713" s="38"/>
      <c r="AX713" s="38"/>
      <c r="AY713" s="38"/>
      <c r="AZ713" s="38"/>
      <c r="BA713" s="38"/>
      <c r="BB713" s="38"/>
      <c r="BC713" s="38"/>
      <c r="BD713" s="38"/>
      <c r="BE713" s="38"/>
      <c r="BF713" s="38"/>
      <c r="BG713" s="38"/>
      <c r="BH713" s="38"/>
      <c r="BI713" s="38"/>
      <c r="BJ713" s="38"/>
      <c r="BK713" s="38"/>
      <c r="BL713" s="38"/>
      <c r="BM713" s="38"/>
      <c r="BN713" s="38"/>
      <c r="BO713" s="38"/>
      <c r="BP713" s="38"/>
      <c r="BQ713" s="38"/>
      <c r="BR713" s="38"/>
      <c r="BS713" s="38"/>
      <c r="BT713" s="38"/>
      <c r="BU713" s="38"/>
      <c r="BV713" s="38"/>
      <c r="BW713" s="38"/>
      <c r="BX713" s="38"/>
      <c r="BY713" s="38"/>
      <c r="BZ713" s="38"/>
      <c r="CA713" s="38"/>
      <c r="CB713" s="38"/>
      <c r="CC713" s="38"/>
      <c r="CD713" s="38"/>
      <c r="CE713" s="38"/>
      <c r="CF713" s="38"/>
      <c r="CG713" s="38"/>
      <c r="CH713" s="38"/>
      <c r="CI713" s="38"/>
      <c r="CJ713" s="38"/>
      <c r="CK713" s="38"/>
      <c r="CL713" s="38"/>
      <c r="CM713" s="38"/>
      <c r="CN713" s="38"/>
      <c r="CO713" s="38"/>
    </row>
    <row r="714" spans="1:93" x14ac:dyDescent="0.35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8"/>
      <c r="AJ714" s="38"/>
      <c r="AK714" s="38"/>
      <c r="AL714" s="38"/>
      <c r="AM714" s="38"/>
      <c r="AN714" s="38"/>
      <c r="AO714" s="38"/>
      <c r="AP714" s="38"/>
      <c r="AQ714" s="38"/>
      <c r="AR714" s="38"/>
      <c r="AS714" s="38"/>
      <c r="AT714" s="38"/>
      <c r="AU714" s="38"/>
      <c r="AV714" s="38"/>
      <c r="AW714" s="38"/>
      <c r="AX714" s="38"/>
      <c r="AY714" s="38"/>
      <c r="AZ714" s="38"/>
      <c r="BA714" s="38"/>
      <c r="BB714" s="38"/>
      <c r="BC714" s="38"/>
      <c r="BD714" s="38"/>
      <c r="BE714" s="38"/>
      <c r="BF714" s="38"/>
      <c r="BG714" s="38"/>
      <c r="BH714" s="38"/>
      <c r="BI714" s="38"/>
      <c r="BJ714" s="38"/>
      <c r="BK714" s="38"/>
      <c r="BL714" s="38"/>
      <c r="BM714" s="38"/>
      <c r="BN714" s="38"/>
      <c r="BO714" s="38"/>
      <c r="BP714" s="38"/>
      <c r="BQ714" s="38"/>
      <c r="BR714" s="38"/>
      <c r="BS714" s="38"/>
      <c r="BT714" s="38"/>
      <c r="BU714" s="38"/>
      <c r="BV714" s="38"/>
      <c r="BW714" s="38"/>
      <c r="BX714" s="38"/>
      <c r="BY714" s="38"/>
      <c r="BZ714" s="38"/>
      <c r="CA714" s="38"/>
      <c r="CB714" s="38"/>
      <c r="CC714" s="38"/>
      <c r="CD714" s="38"/>
      <c r="CE714" s="38"/>
      <c r="CF714" s="38"/>
      <c r="CG714" s="38"/>
      <c r="CH714" s="38"/>
      <c r="CI714" s="38"/>
      <c r="CJ714" s="38"/>
      <c r="CK714" s="38"/>
      <c r="CL714" s="38"/>
      <c r="CM714" s="38"/>
      <c r="CN714" s="38"/>
      <c r="CO714" s="38"/>
    </row>
    <row r="715" spans="1:93" x14ac:dyDescent="0.3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8"/>
      <c r="AJ715" s="38"/>
      <c r="AK715" s="38"/>
      <c r="AL715" s="38"/>
      <c r="AM715" s="38"/>
      <c r="AN715" s="38"/>
      <c r="AO715" s="38"/>
      <c r="AP715" s="38"/>
      <c r="AQ715" s="38"/>
      <c r="AR715" s="38"/>
      <c r="AS715" s="38"/>
      <c r="AT715" s="38"/>
      <c r="AU715" s="38"/>
      <c r="AV715" s="38"/>
      <c r="AW715" s="38"/>
      <c r="AX715" s="38"/>
      <c r="AY715" s="38"/>
      <c r="AZ715" s="38"/>
      <c r="BA715" s="38"/>
      <c r="BB715" s="38"/>
      <c r="BC715" s="38"/>
      <c r="BD715" s="38"/>
      <c r="BE715" s="38"/>
      <c r="BF715" s="38"/>
      <c r="BG715" s="38"/>
      <c r="BH715" s="38"/>
      <c r="BI715" s="38"/>
      <c r="BJ715" s="38"/>
      <c r="BK715" s="38"/>
      <c r="BL715" s="38"/>
      <c r="BM715" s="38"/>
      <c r="BN715" s="38"/>
      <c r="BO715" s="38"/>
      <c r="BP715" s="38"/>
      <c r="BQ715" s="38"/>
      <c r="BR715" s="38"/>
      <c r="BS715" s="38"/>
      <c r="BT715" s="38"/>
      <c r="BU715" s="38"/>
      <c r="BV715" s="38"/>
      <c r="BW715" s="38"/>
      <c r="BX715" s="38"/>
      <c r="BY715" s="38"/>
      <c r="BZ715" s="38"/>
      <c r="CA715" s="38"/>
      <c r="CB715" s="38"/>
      <c r="CC715" s="38"/>
      <c r="CD715" s="38"/>
      <c r="CE715" s="38"/>
      <c r="CF715" s="38"/>
      <c r="CG715" s="38"/>
      <c r="CH715" s="38"/>
      <c r="CI715" s="38"/>
      <c r="CJ715" s="38"/>
      <c r="CK715" s="38"/>
      <c r="CL715" s="38"/>
      <c r="CM715" s="38"/>
      <c r="CN715" s="38"/>
      <c r="CO715" s="38"/>
    </row>
    <row r="716" spans="1:93" x14ac:dyDescent="0.35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8"/>
      <c r="AJ716" s="38"/>
      <c r="AK716" s="38"/>
      <c r="AL716" s="38"/>
      <c r="AM716" s="38"/>
      <c r="AN716" s="38"/>
      <c r="AO716" s="38"/>
      <c r="AP716" s="38"/>
      <c r="AQ716" s="38"/>
      <c r="AR716" s="38"/>
      <c r="AS716" s="38"/>
      <c r="AT716" s="38"/>
      <c r="AU716" s="38"/>
      <c r="AV716" s="38"/>
      <c r="AW716" s="38"/>
      <c r="AX716" s="38"/>
      <c r="AY716" s="38"/>
      <c r="AZ716" s="38"/>
      <c r="BA716" s="38"/>
      <c r="BB716" s="38"/>
      <c r="BC716" s="38"/>
      <c r="BD716" s="38"/>
      <c r="BE716" s="38"/>
      <c r="BF716" s="38"/>
      <c r="BG716" s="38"/>
      <c r="BH716" s="38"/>
      <c r="BI716" s="38"/>
      <c r="BJ716" s="38"/>
      <c r="BK716" s="38"/>
      <c r="BL716" s="38"/>
      <c r="BM716" s="38"/>
      <c r="BN716" s="38"/>
      <c r="BO716" s="38"/>
      <c r="BP716" s="38"/>
      <c r="BQ716" s="38"/>
      <c r="BR716" s="38"/>
      <c r="BS716" s="38"/>
      <c r="BT716" s="38"/>
      <c r="BU716" s="38"/>
      <c r="BV716" s="38"/>
      <c r="BW716" s="38"/>
      <c r="BX716" s="38"/>
      <c r="BY716" s="38"/>
      <c r="BZ716" s="38"/>
      <c r="CA716" s="38"/>
      <c r="CB716" s="38"/>
      <c r="CC716" s="38"/>
      <c r="CD716" s="38"/>
      <c r="CE716" s="38"/>
      <c r="CF716" s="38"/>
      <c r="CG716" s="38"/>
      <c r="CH716" s="38"/>
      <c r="CI716" s="38"/>
      <c r="CJ716" s="38"/>
      <c r="CK716" s="38"/>
      <c r="CL716" s="38"/>
      <c r="CM716" s="38"/>
      <c r="CN716" s="38"/>
      <c r="CO716" s="38"/>
    </row>
    <row r="717" spans="1:93" x14ac:dyDescent="0.35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8"/>
      <c r="AJ717" s="38"/>
      <c r="AK717" s="38"/>
      <c r="AL717" s="38"/>
      <c r="AM717" s="38"/>
      <c r="AN717" s="38"/>
      <c r="AO717" s="38"/>
      <c r="AP717" s="38"/>
      <c r="AQ717" s="38"/>
      <c r="AR717" s="38"/>
      <c r="AS717" s="38"/>
      <c r="AT717" s="38"/>
      <c r="AU717" s="38"/>
      <c r="AV717" s="38"/>
      <c r="AW717" s="38"/>
      <c r="AX717" s="38"/>
      <c r="AY717" s="38"/>
      <c r="AZ717" s="38"/>
      <c r="BA717" s="38"/>
      <c r="BB717" s="38"/>
      <c r="BC717" s="38"/>
      <c r="BD717" s="38"/>
      <c r="BE717" s="38"/>
      <c r="BF717" s="38"/>
      <c r="BG717" s="38"/>
      <c r="BH717" s="38"/>
      <c r="BI717" s="38"/>
      <c r="BJ717" s="38"/>
      <c r="BK717" s="38"/>
      <c r="BL717" s="38"/>
      <c r="BM717" s="38"/>
      <c r="BN717" s="38"/>
      <c r="BO717" s="38"/>
      <c r="BP717" s="38"/>
      <c r="BQ717" s="38"/>
      <c r="BR717" s="38"/>
      <c r="BS717" s="38"/>
      <c r="BT717" s="38"/>
      <c r="BU717" s="38"/>
      <c r="BV717" s="38"/>
      <c r="BW717" s="38"/>
      <c r="BX717" s="38"/>
      <c r="BY717" s="38"/>
      <c r="BZ717" s="38"/>
      <c r="CA717" s="38"/>
      <c r="CB717" s="38"/>
      <c r="CC717" s="38"/>
      <c r="CD717" s="38"/>
      <c r="CE717" s="38"/>
      <c r="CF717" s="38"/>
      <c r="CG717" s="38"/>
      <c r="CH717" s="38"/>
      <c r="CI717" s="38"/>
      <c r="CJ717" s="38"/>
      <c r="CK717" s="38"/>
      <c r="CL717" s="38"/>
      <c r="CM717" s="38"/>
      <c r="CN717" s="38"/>
      <c r="CO717" s="38"/>
    </row>
    <row r="718" spans="1:93" x14ac:dyDescent="0.35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8"/>
      <c r="AJ718" s="38"/>
      <c r="AK718" s="38"/>
      <c r="AL718" s="38"/>
      <c r="AM718" s="38"/>
      <c r="AN718" s="38"/>
      <c r="AO718" s="38"/>
      <c r="AP718" s="38"/>
      <c r="AQ718" s="38"/>
      <c r="AR718" s="38"/>
      <c r="AS718" s="38"/>
      <c r="AT718" s="38"/>
      <c r="AU718" s="38"/>
      <c r="AV718" s="38"/>
      <c r="AW718" s="38"/>
      <c r="AX718" s="38"/>
      <c r="AY718" s="38"/>
      <c r="AZ718" s="38"/>
      <c r="BA718" s="38"/>
      <c r="BB718" s="38"/>
      <c r="BC718" s="38"/>
      <c r="BD718" s="38"/>
      <c r="BE718" s="38"/>
      <c r="BF718" s="38"/>
      <c r="BG718" s="38"/>
      <c r="BH718" s="38"/>
      <c r="BI718" s="38"/>
      <c r="BJ718" s="38"/>
      <c r="BK718" s="38"/>
      <c r="BL718" s="38"/>
      <c r="BM718" s="38"/>
      <c r="BN718" s="38"/>
      <c r="BO718" s="38"/>
      <c r="BP718" s="38"/>
      <c r="BQ718" s="38"/>
      <c r="BR718" s="38"/>
      <c r="BS718" s="38"/>
      <c r="BT718" s="38"/>
      <c r="BU718" s="38"/>
      <c r="BV718" s="38"/>
      <c r="BW718" s="38"/>
      <c r="BX718" s="38"/>
      <c r="BY718" s="38"/>
      <c r="BZ718" s="38"/>
      <c r="CA718" s="38"/>
      <c r="CB718" s="38"/>
      <c r="CC718" s="38"/>
      <c r="CD718" s="38"/>
      <c r="CE718" s="38"/>
      <c r="CF718" s="38"/>
      <c r="CG718" s="38"/>
      <c r="CH718" s="38"/>
      <c r="CI718" s="38"/>
      <c r="CJ718" s="38"/>
      <c r="CK718" s="38"/>
      <c r="CL718" s="38"/>
      <c r="CM718" s="38"/>
      <c r="CN718" s="38"/>
      <c r="CO718" s="38"/>
    </row>
    <row r="719" spans="1:93" x14ac:dyDescent="0.35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8"/>
      <c r="AJ719" s="38"/>
      <c r="AK719" s="38"/>
      <c r="AL719" s="38"/>
      <c r="AM719" s="38"/>
      <c r="AN719" s="38"/>
      <c r="AO719" s="38"/>
      <c r="AP719" s="38"/>
      <c r="AQ719" s="38"/>
      <c r="AR719" s="38"/>
      <c r="AS719" s="38"/>
      <c r="AT719" s="38"/>
      <c r="AU719" s="38"/>
      <c r="AV719" s="38"/>
      <c r="AW719" s="38"/>
      <c r="AX719" s="38"/>
      <c r="AY719" s="38"/>
      <c r="AZ719" s="38"/>
      <c r="BA719" s="38"/>
      <c r="BB719" s="38"/>
      <c r="BC719" s="38"/>
      <c r="BD719" s="38"/>
      <c r="BE719" s="38"/>
      <c r="BF719" s="38"/>
      <c r="BG719" s="38"/>
      <c r="BH719" s="38"/>
      <c r="BI719" s="38"/>
      <c r="BJ719" s="38"/>
      <c r="BK719" s="38"/>
      <c r="BL719" s="38"/>
      <c r="BM719" s="38"/>
      <c r="BN719" s="38"/>
      <c r="BO719" s="38"/>
      <c r="BP719" s="38"/>
      <c r="BQ719" s="38"/>
      <c r="BR719" s="38"/>
      <c r="BS719" s="38"/>
      <c r="BT719" s="38"/>
      <c r="BU719" s="38"/>
      <c r="BV719" s="38"/>
      <c r="BW719" s="38"/>
      <c r="BX719" s="38"/>
      <c r="BY719" s="38"/>
      <c r="BZ719" s="38"/>
      <c r="CA719" s="38"/>
      <c r="CB719" s="38"/>
      <c r="CC719" s="38"/>
      <c r="CD719" s="38"/>
      <c r="CE719" s="38"/>
      <c r="CF719" s="38"/>
      <c r="CG719" s="38"/>
      <c r="CH719" s="38"/>
      <c r="CI719" s="38"/>
      <c r="CJ719" s="38"/>
      <c r="CK719" s="38"/>
      <c r="CL719" s="38"/>
      <c r="CM719" s="38"/>
      <c r="CN719" s="38"/>
      <c r="CO719" s="38"/>
    </row>
    <row r="720" spans="1:93" x14ac:dyDescent="0.35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8"/>
      <c r="AJ720" s="38"/>
      <c r="AK720" s="38"/>
      <c r="AL720" s="38"/>
      <c r="AM720" s="38"/>
      <c r="AN720" s="38"/>
      <c r="AO720" s="38"/>
      <c r="AP720" s="38"/>
      <c r="AQ720" s="38"/>
      <c r="AR720" s="38"/>
      <c r="AS720" s="38"/>
      <c r="AT720" s="38"/>
      <c r="AU720" s="38"/>
      <c r="AV720" s="38"/>
      <c r="AW720" s="38"/>
      <c r="AX720" s="38"/>
      <c r="AY720" s="38"/>
      <c r="AZ720" s="38"/>
      <c r="BA720" s="38"/>
      <c r="BB720" s="38"/>
      <c r="BC720" s="38"/>
      <c r="BD720" s="38"/>
      <c r="BE720" s="38"/>
      <c r="BF720" s="38"/>
      <c r="BG720" s="38"/>
      <c r="BH720" s="38"/>
      <c r="BI720" s="38"/>
      <c r="BJ720" s="38"/>
      <c r="BK720" s="38"/>
      <c r="BL720" s="38"/>
      <c r="BM720" s="38"/>
      <c r="BN720" s="38"/>
      <c r="BO720" s="38"/>
      <c r="BP720" s="38"/>
      <c r="BQ720" s="38"/>
      <c r="BR720" s="38"/>
      <c r="BS720" s="38"/>
      <c r="BT720" s="38"/>
      <c r="BU720" s="38"/>
      <c r="BV720" s="38"/>
      <c r="BW720" s="38"/>
      <c r="BX720" s="38"/>
      <c r="BY720" s="38"/>
      <c r="BZ720" s="38"/>
      <c r="CA720" s="38"/>
      <c r="CB720" s="38"/>
      <c r="CC720" s="38"/>
      <c r="CD720" s="38"/>
      <c r="CE720" s="38"/>
      <c r="CF720" s="38"/>
      <c r="CG720" s="38"/>
      <c r="CH720" s="38"/>
      <c r="CI720" s="38"/>
      <c r="CJ720" s="38"/>
      <c r="CK720" s="38"/>
      <c r="CL720" s="38"/>
      <c r="CM720" s="38"/>
      <c r="CN720" s="38"/>
      <c r="CO720" s="38"/>
    </row>
    <row r="721" spans="1:93" x14ac:dyDescent="0.35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8"/>
      <c r="AJ721" s="38"/>
      <c r="AK721" s="38"/>
      <c r="AL721" s="38"/>
      <c r="AM721" s="38"/>
      <c r="AN721" s="38"/>
      <c r="AO721" s="38"/>
      <c r="AP721" s="38"/>
      <c r="AQ721" s="38"/>
      <c r="AR721" s="38"/>
      <c r="AS721" s="38"/>
      <c r="AT721" s="38"/>
      <c r="AU721" s="38"/>
      <c r="AV721" s="38"/>
      <c r="AW721" s="38"/>
      <c r="AX721" s="38"/>
      <c r="AY721" s="38"/>
      <c r="AZ721" s="38"/>
      <c r="BA721" s="38"/>
      <c r="BB721" s="38"/>
      <c r="BC721" s="38"/>
      <c r="BD721" s="38"/>
      <c r="BE721" s="38"/>
      <c r="BF721" s="38"/>
      <c r="BG721" s="38"/>
      <c r="BH721" s="38"/>
      <c r="BI721" s="38"/>
      <c r="BJ721" s="38"/>
      <c r="BK721" s="38"/>
      <c r="BL721" s="38"/>
      <c r="BM721" s="38"/>
      <c r="BN721" s="38"/>
      <c r="BO721" s="38"/>
      <c r="BP721" s="38"/>
      <c r="BQ721" s="38"/>
      <c r="BR721" s="38"/>
      <c r="BS721" s="38"/>
      <c r="BT721" s="38"/>
      <c r="BU721" s="38"/>
      <c r="BV721" s="38"/>
      <c r="BW721" s="38"/>
      <c r="BX721" s="38"/>
      <c r="BY721" s="38"/>
      <c r="BZ721" s="38"/>
      <c r="CA721" s="38"/>
      <c r="CB721" s="38"/>
      <c r="CC721" s="38"/>
      <c r="CD721" s="38"/>
      <c r="CE721" s="38"/>
      <c r="CF721" s="38"/>
      <c r="CG721" s="38"/>
      <c r="CH721" s="38"/>
      <c r="CI721" s="38"/>
      <c r="CJ721" s="38"/>
      <c r="CK721" s="38"/>
      <c r="CL721" s="38"/>
      <c r="CM721" s="38"/>
      <c r="CN721" s="38"/>
      <c r="CO721" s="38"/>
    </row>
    <row r="722" spans="1:93" x14ac:dyDescent="0.35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8"/>
      <c r="AJ722" s="38"/>
      <c r="AK722" s="38"/>
      <c r="AL722" s="38"/>
      <c r="AM722" s="38"/>
      <c r="AN722" s="38"/>
      <c r="AO722" s="38"/>
      <c r="AP722" s="38"/>
      <c r="AQ722" s="38"/>
      <c r="AR722" s="38"/>
      <c r="AS722" s="38"/>
      <c r="AT722" s="38"/>
      <c r="AU722" s="38"/>
      <c r="AV722" s="38"/>
      <c r="AW722" s="38"/>
      <c r="AX722" s="38"/>
      <c r="AY722" s="38"/>
      <c r="AZ722" s="38"/>
      <c r="BA722" s="38"/>
      <c r="BB722" s="38"/>
      <c r="BC722" s="38"/>
      <c r="BD722" s="38"/>
      <c r="BE722" s="38"/>
      <c r="BF722" s="38"/>
      <c r="BG722" s="38"/>
      <c r="BH722" s="38"/>
      <c r="BI722" s="38"/>
      <c r="BJ722" s="38"/>
      <c r="BK722" s="38"/>
      <c r="BL722" s="38"/>
      <c r="BM722" s="38"/>
      <c r="BN722" s="38"/>
      <c r="BO722" s="38"/>
      <c r="BP722" s="38"/>
      <c r="BQ722" s="38"/>
      <c r="BR722" s="38"/>
      <c r="BS722" s="38"/>
      <c r="BT722" s="38"/>
      <c r="BU722" s="38"/>
      <c r="BV722" s="38"/>
      <c r="BW722" s="38"/>
      <c r="BX722" s="38"/>
      <c r="BY722" s="38"/>
      <c r="BZ722" s="38"/>
      <c r="CA722" s="38"/>
      <c r="CB722" s="38"/>
      <c r="CC722" s="38"/>
      <c r="CD722" s="38"/>
      <c r="CE722" s="38"/>
      <c r="CF722" s="38"/>
      <c r="CG722" s="38"/>
      <c r="CH722" s="38"/>
      <c r="CI722" s="38"/>
      <c r="CJ722" s="38"/>
      <c r="CK722" s="38"/>
      <c r="CL722" s="38"/>
      <c r="CM722" s="38"/>
      <c r="CN722" s="38"/>
      <c r="CO722" s="38"/>
    </row>
    <row r="723" spans="1:93" x14ac:dyDescent="0.35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8"/>
      <c r="AJ723" s="38"/>
      <c r="AK723" s="38"/>
      <c r="AL723" s="38"/>
      <c r="AM723" s="38"/>
      <c r="AN723" s="38"/>
      <c r="AO723" s="38"/>
      <c r="AP723" s="38"/>
      <c r="AQ723" s="38"/>
      <c r="AR723" s="38"/>
      <c r="AS723" s="38"/>
      <c r="AT723" s="38"/>
      <c r="AU723" s="38"/>
      <c r="AV723" s="38"/>
      <c r="AW723" s="38"/>
      <c r="AX723" s="38"/>
      <c r="AY723" s="38"/>
      <c r="AZ723" s="38"/>
      <c r="BA723" s="38"/>
      <c r="BB723" s="38"/>
      <c r="BC723" s="38"/>
      <c r="BD723" s="38"/>
      <c r="BE723" s="38"/>
      <c r="BF723" s="38"/>
      <c r="BG723" s="38"/>
      <c r="BH723" s="38"/>
      <c r="BI723" s="38"/>
      <c r="BJ723" s="38"/>
      <c r="BK723" s="38"/>
      <c r="BL723" s="38"/>
      <c r="BM723" s="38"/>
      <c r="BN723" s="38"/>
      <c r="BO723" s="38"/>
      <c r="BP723" s="38"/>
      <c r="BQ723" s="38"/>
      <c r="BR723" s="38"/>
      <c r="BS723" s="38"/>
      <c r="BT723" s="38"/>
      <c r="BU723" s="38"/>
      <c r="BV723" s="38"/>
      <c r="BW723" s="38"/>
      <c r="BX723" s="38"/>
      <c r="BY723" s="38"/>
      <c r="BZ723" s="38"/>
      <c r="CA723" s="38"/>
      <c r="CB723" s="38"/>
      <c r="CC723" s="38"/>
      <c r="CD723" s="38"/>
      <c r="CE723" s="38"/>
      <c r="CF723" s="38"/>
      <c r="CG723" s="38"/>
      <c r="CH723" s="38"/>
      <c r="CI723" s="38"/>
      <c r="CJ723" s="38"/>
      <c r="CK723" s="38"/>
      <c r="CL723" s="38"/>
      <c r="CM723" s="38"/>
      <c r="CN723" s="38"/>
      <c r="CO723" s="38"/>
    </row>
    <row r="724" spans="1:93" x14ac:dyDescent="0.35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8"/>
      <c r="AJ724" s="38"/>
      <c r="AK724" s="38"/>
      <c r="AL724" s="38"/>
      <c r="AM724" s="38"/>
      <c r="AN724" s="38"/>
      <c r="AO724" s="38"/>
      <c r="AP724" s="38"/>
      <c r="AQ724" s="38"/>
      <c r="AR724" s="38"/>
      <c r="AS724" s="38"/>
      <c r="AT724" s="38"/>
      <c r="AU724" s="38"/>
      <c r="AV724" s="38"/>
      <c r="AW724" s="38"/>
      <c r="AX724" s="38"/>
      <c r="AY724" s="38"/>
      <c r="AZ724" s="38"/>
      <c r="BA724" s="38"/>
      <c r="BB724" s="38"/>
      <c r="BC724" s="38"/>
      <c r="BD724" s="38"/>
      <c r="BE724" s="38"/>
      <c r="BF724" s="38"/>
      <c r="BG724" s="38"/>
      <c r="BH724" s="38"/>
      <c r="BI724" s="38"/>
      <c r="BJ724" s="38"/>
      <c r="BK724" s="38"/>
      <c r="BL724" s="38"/>
      <c r="BM724" s="38"/>
      <c r="BN724" s="38"/>
      <c r="BO724" s="38"/>
      <c r="BP724" s="38"/>
      <c r="BQ724" s="38"/>
      <c r="BR724" s="38"/>
      <c r="BS724" s="38"/>
      <c r="BT724" s="38"/>
      <c r="BU724" s="38"/>
      <c r="BV724" s="38"/>
      <c r="BW724" s="38"/>
      <c r="BX724" s="38"/>
      <c r="BY724" s="38"/>
      <c r="BZ724" s="38"/>
      <c r="CA724" s="38"/>
      <c r="CB724" s="38"/>
      <c r="CC724" s="38"/>
      <c r="CD724" s="38"/>
      <c r="CE724" s="38"/>
      <c r="CF724" s="38"/>
      <c r="CG724" s="38"/>
      <c r="CH724" s="38"/>
      <c r="CI724" s="38"/>
      <c r="CJ724" s="38"/>
      <c r="CK724" s="38"/>
      <c r="CL724" s="38"/>
      <c r="CM724" s="38"/>
      <c r="CN724" s="38"/>
      <c r="CO724" s="38"/>
    </row>
    <row r="725" spans="1:93" x14ac:dyDescent="0.3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8"/>
      <c r="AJ725" s="38"/>
      <c r="AK725" s="38"/>
      <c r="AL725" s="38"/>
      <c r="AM725" s="38"/>
      <c r="AN725" s="38"/>
      <c r="AO725" s="38"/>
      <c r="AP725" s="38"/>
      <c r="AQ725" s="38"/>
      <c r="AR725" s="38"/>
      <c r="AS725" s="38"/>
      <c r="AT725" s="38"/>
      <c r="AU725" s="38"/>
      <c r="AV725" s="38"/>
      <c r="AW725" s="38"/>
      <c r="AX725" s="38"/>
      <c r="AY725" s="38"/>
      <c r="AZ725" s="38"/>
      <c r="BA725" s="38"/>
      <c r="BB725" s="38"/>
      <c r="BC725" s="38"/>
      <c r="BD725" s="38"/>
      <c r="BE725" s="38"/>
      <c r="BF725" s="38"/>
      <c r="BG725" s="38"/>
      <c r="BH725" s="38"/>
      <c r="BI725" s="38"/>
      <c r="BJ725" s="38"/>
      <c r="BK725" s="38"/>
      <c r="BL725" s="38"/>
      <c r="BM725" s="38"/>
      <c r="BN725" s="38"/>
      <c r="BO725" s="38"/>
      <c r="BP725" s="38"/>
      <c r="BQ725" s="38"/>
      <c r="BR725" s="38"/>
      <c r="BS725" s="38"/>
      <c r="BT725" s="38"/>
      <c r="BU725" s="38"/>
      <c r="BV725" s="38"/>
      <c r="BW725" s="38"/>
      <c r="BX725" s="38"/>
      <c r="BY725" s="38"/>
      <c r="BZ725" s="38"/>
      <c r="CA725" s="38"/>
      <c r="CB725" s="38"/>
      <c r="CC725" s="38"/>
      <c r="CD725" s="38"/>
      <c r="CE725" s="38"/>
      <c r="CF725" s="38"/>
      <c r="CG725" s="38"/>
      <c r="CH725" s="38"/>
      <c r="CI725" s="38"/>
      <c r="CJ725" s="38"/>
      <c r="CK725" s="38"/>
      <c r="CL725" s="38"/>
      <c r="CM725" s="38"/>
      <c r="CN725" s="38"/>
      <c r="CO725" s="38"/>
    </row>
    <row r="726" spans="1:93" x14ac:dyDescent="0.35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8"/>
      <c r="AJ726" s="38"/>
      <c r="AK726" s="38"/>
      <c r="AL726" s="38"/>
      <c r="AM726" s="38"/>
      <c r="AN726" s="38"/>
      <c r="AO726" s="38"/>
      <c r="AP726" s="38"/>
      <c r="AQ726" s="38"/>
      <c r="AR726" s="38"/>
      <c r="AS726" s="38"/>
      <c r="AT726" s="38"/>
      <c r="AU726" s="38"/>
      <c r="AV726" s="38"/>
      <c r="AW726" s="38"/>
      <c r="AX726" s="38"/>
      <c r="AY726" s="38"/>
      <c r="AZ726" s="38"/>
      <c r="BA726" s="38"/>
      <c r="BB726" s="38"/>
      <c r="BC726" s="38"/>
      <c r="BD726" s="38"/>
      <c r="BE726" s="38"/>
      <c r="BF726" s="38"/>
      <c r="BG726" s="38"/>
      <c r="BH726" s="38"/>
      <c r="BI726" s="38"/>
      <c r="BJ726" s="38"/>
      <c r="BK726" s="38"/>
      <c r="BL726" s="38"/>
      <c r="BM726" s="38"/>
      <c r="BN726" s="38"/>
      <c r="BO726" s="38"/>
      <c r="BP726" s="38"/>
      <c r="BQ726" s="38"/>
      <c r="BR726" s="38"/>
      <c r="BS726" s="38"/>
      <c r="BT726" s="38"/>
      <c r="BU726" s="38"/>
      <c r="BV726" s="38"/>
      <c r="BW726" s="38"/>
      <c r="BX726" s="38"/>
      <c r="BY726" s="38"/>
      <c r="BZ726" s="38"/>
      <c r="CA726" s="38"/>
      <c r="CB726" s="38"/>
      <c r="CC726" s="38"/>
      <c r="CD726" s="38"/>
      <c r="CE726" s="38"/>
      <c r="CF726" s="38"/>
      <c r="CG726" s="38"/>
      <c r="CH726" s="38"/>
      <c r="CI726" s="38"/>
      <c r="CJ726" s="38"/>
      <c r="CK726" s="38"/>
      <c r="CL726" s="38"/>
      <c r="CM726" s="38"/>
      <c r="CN726" s="38"/>
      <c r="CO726" s="38"/>
    </row>
    <row r="727" spans="1:93" x14ac:dyDescent="0.35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8"/>
      <c r="AJ727" s="38"/>
      <c r="AK727" s="38"/>
      <c r="AL727" s="38"/>
      <c r="AM727" s="38"/>
      <c r="AN727" s="38"/>
      <c r="AO727" s="38"/>
      <c r="AP727" s="38"/>
      <c r="AQ727" s="38"/>
      <c r="AR727" s="38"/>
      <c r="AS727" s="38"/>
      <c r="AT727" s="38"/>
      <c r="AU727" s="38"/>
      <c r="AV727" s="38"/>
      <c r="AW727" s="38"/>
      <c r="AX727" s="38"/>
      <c r="AY727" s="38"/>
      <c r="AZ727" s="38"/>
      <c r="BA727" s="38"/>
      <c r="BB727" s="38"/>
      <c r="BC727" s="38"/>
      <c r="BD727" s="38"/>
      <c r="BE727" s="38"/>
      <c r="BF727" s="38"/>
      <c r="BG727" s="38"/>
      <c r="BH727" s="38"/>
      <c r="BI727" s="38"/>
      <c r="BJ727" s="38"/>
      <c r="BK727" s="38"/>
      <c r="BL727" s="38"/>
      <c r="BM727" s="38"/>
      <c r="BN727" s="38"/>
      <c r="BO727" s="38"/>
      <c r="BP727" s="38"/>
      <c r="BQ727" s="38"/>
      <c r="BR727" s="38"/>
      <c r="BS727" s="38"/>
      <c r="BT727" s="38"/>
      <c r="BU727" s="38"/>
      <c r="BV727" s="38"/>
      <c r="BW727" s="38"/>
      <c r="BX727" s="38"/>
      <c r="BY727" s="38"/>
      <c r="BZ727" s="38"/>
      <c r="CA727" s="38"/>
      <c r="CB727" s="38"/>
      <c r="CC727" s="38"/>
      <c r="CD727" s="38"/>
      <c r="CE727" s="38"/>
      <c r="CF727" s="38"/>
      <c r="CG727" s="38"/>
      <c r="CH727" s="38"/>
      <c r="CI727" s="38"/>
      <c r="CJ727" s="38"/>
      <c r="CK727" s="38"/>
      <c r="CL727" s="38"/>
      <c r="CM727" s="38"/>
      <c r="CN727" s="38"/>
      <c r="CO727" s="38"/>
    </row>
    <row r="728" spans="1:93" x14ac:dyDescent="0.35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8"/>
      <c r="AJ728" s="38"/>
      <c r="AK728" s="38"/>
      <c r="AL728" s="38"/>
      <c r="AM728" s="38"/>
      <c r="AN728" s="38"/>
      <c r="AO728" s="38"/>
      <c r="AP728" s="38"/>
      <c r="AQ728" s="38"/>
      <c r="AR728" s="38"/>
      <c r="AS728" s="38"/>
      <c r="AT728" s="38"/>
      <c r="AU728" s="38"/>
      <c r="AV728" s="38"/>
      <c r="AW728" s="38"/>
      <c r="AX728" s="38"/>
      <c r="AY728" s="38"/>
      <c r="AZ728" s="38"/>
      <c r="BA728" s="38"/>
      <c r="BB728" s="38"/>
      <c r="BC728" s="38"/>
      <c r="BD728" s="38"/>
      <c r="BE728" s="38"/>
      <c r="BF728" s="38"/>
      <c r="BG728" s="38"/>
      <c r="BH728" s="38"/>
      <c r="BI728" s="38"/>
      <c r="BJ728" s="38"/>
      <c r="BK728" s="38"/>
      <c r="BL728" s="38"/>
      <c r="BM728" s="38"/>
      <c r="BN728" s="38"/>
      <c r="BO728" s="38"/>
      <c r="BP728" s="38"/>
      <c r="BQ728" s="38"/>
      <c r="BR728" s="38"/>
      <c r="BS728" s="38"/>
      <c r="BT728" s="38"/>
      <c r="BU728" s="38"/>
      <c r="BV728" s="38"/>
      <c r="BW728" s="38"/>
      <c r="BX728" s="38"/>
      <c r="BY728" s="38"/>
      <c r="BZ728" s="38"/>
      <c r="CA728" s="38"/>
      <c r="CB728" s="38"/>
      <c r="CC728" s="38"/>
      <c r="CD728" s="38"/>
      <c r="CE728" s="38"/>
      <c r="CF728" s="38"/>
      <c r="CG728" s="38"/>
      <c r="CH728" s="38"/>
      <c r="CI728" s="38"/>
      <c r="CJ728" s="38"/>
      <c r="CK728" s="38"/>
      <c r="CL728" s="38"/>
      <c r="CM728" s="38"/>
      <c r="CN728" s="38"/>
      <c r="CO728" s="38"/>
    </row>
    <row r="729" spans="1:93" x14ac:dyDescent="0.35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8"/>
      <c r="AJ729" s="38"/>
      <c r="AK729" s="38"/>
      <c r="AL729" s="38"/>
      <c r="AM729" s="38"/>
      <c r="AN729" s="38"/>
      <c r="AO729" s="38"/>
      <c r="AP729" s="38"/>
      <c r="AQ729" s="38"/>
      <c r="AR729" s="38"/>
      <c r="AS729" s="38"/>
      <c r="AT729" s="38"/>
      <c r="AU729" s="38"/>
      <c r="AV729" s="38"/>
      <c r="AW729" s="38"/>
      <c r="AX729" s="38"/>
      <c r="AY729" s="38"/>
      <c r="AZ729" s="38"/>
      <c r="BA729" s="38"/>
      <c r="BB729" s="38"/>
      <c r="BC729" s="38"/>
      <c r="BD729" s="38"/>
      <c r="BE729" s="38"/>
      <c r="BF729" s="38"/>
      <c r="BG729" s="38"/>
      <c r="BH729" s="38"/>
      <c r="BI729" s="38"/>
      <c r="BJ729" s="38"/>
      <c r="BK729" s="38"/>
      <c r="BL729" s="38"/>
      <c r="BM729" s="38"/>
      <c r="BN729" s="38"/>
      <c r="BO729" s="38"/>
      <c r="BP729" s="38"/>
      <c r="BQ729" s="38"/>
      <c r="BR729" s="38"/>
      <c r="BS729" s="38"/>
      <c r="BT729" s="38"/>
      <c r="BU729" s="38"/>
      <c r="BV729" s="38"/>
      <c r="BW729" s="38"/>
      <c r="BX729" s="38"/>
      <c r="BY729" s="38"/>
      <c r="BZ729" s="38"/>
      <c r="CA729" s="38"/>
      <c r="CB729" s="38"/>
      <c r="CC729" s="38"/>
      <c r="CD729" s="38"/>
      <c r="CE729" s="38"/>
      <c r="CF729" s="38"/>
      <c r="CG729" s="38"/>
      <c r="CH729" s="38"/>
      <c r="CI729" s="38"/>
      <c r="CJ729" s="38"/>
      <c r="CK729" s="38"/>
      <c r="CL729" s="38"/>
      <c r="CM729" s="38"/>
      <c r="CN729" s="38"/>
      <c r="CO729" s="38"/>
    </row>
    <row r="730" spans="1:93" x14ac:dyDescent="0.35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8"/>
      <c r="AJ730" s="38"/>
      <c r="AK730" s="38"/>
      <c r="AL730" s="38"/>
      <c r="AM730" s="38"/>
      <c r="AN730" s="38"/>
      <c r="AO730" s="38"/>
      <c r="AP730" s="38"/>
      <c r="AQ730" s="38"/>
      <c r="AR730" s="38"/>
      <c r="AS730" s="38"/>
      <c r="AT730" s="38"/>
      <c r="AU730" s="38"/>
      <c r="AV730" s="38"/>
      <c r="AW730" s="38"/>
      <c r="AX730" s="38"/>
      <c r="AY730" s="38"/>
      <c r="AZ730" s="38"/>
      <c r="BA730" s="38"/>
      <c r="BB730" s="38"/>
      <c r="BC730" s="38"/>
      <c r="BD730" s="38"/>
      <c r="BE730" s="38"/>
      <c r="BF730" s="38"/>
      <c r="BG730" s="38"/>
      <c r="BH730" s="38"/>
      <c r="BI730" s="38"/>
      <c r="BJ730" s="38"/>
      <c r="BK730" s="38"/>
      <c r="BL730" s="38"/>
      <c r="BM730" s="38"/>
      <c r="BN730" s="38"/>
      <c r="BO730" s="38"/>
      <c r="BP730" s="38"/>
      <c r="BQ730" s="38"/>
      <c r="BR730" s="38"/>
      <c r="BS730" s="38"/>
      <c r="BT730" s="38"/>
      <c r="BU730" s="38"/>
      <c r="BV730" s="38"/>
      <c r="BW730" s="38"/>
      <c r="BX730" s="38"/>
      <c r="BY730" s="38"/>
      <c r="BZ730" s="38"/>
      <c r="CA730" s="38"/>
      <c r="CB730" s="38"/>
      <c r="CC730" s="38"/>
      <c r="CD730" s="38"/>
      <c r="CE730" s="38"/>
      <c r="CF730" s="38"/>
      <c r="CG730" s="38"/>
      <c r="CH730" s="38"/>
      <c r="CI730" s="38"/>
      <c r="CJ730" s="38"/>
      <c r="CK730" s="38"/>
      <c r="CL730" s="38"/>
      <c r="CM730" s="38"/>
      <c r="CN730" s="38"/>
      <c r="CO730" s="38"/>
    </row>
    <row r="731" spans="1:93" x14ac:dyDescent="0.35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8"/>
      <c r="AJ731" s="38"/>
      <c r="AK731" s="38"/>
      <c r="AL731" s="38"/>
      <c r="AM731" s="38"/>
      <c r="AN731" s="38"/>
      <c r="AO731" s="38"/>
      <c r="AP731" s="38"/>
      <c r="AQ731" s="38"/>
      <c r="AR731" s="38"/>
      <c r="AS731" s="38"/>
      <c r="AT731" s="38"/>
      <c r="AU731" s="38"/>
      <c r="AV731" s="38"/>
      <c r="AW731" s="38"/>
      <c r="AX731" s="38"/>
      <c r="AY731" s="38"/>
      <c r="AZ731" s="38"/>
      <c r="BA731" s="38"/>
      <c r="BB731" s="38"/>
      <c r="BC731" s="38"/>
      <c r="BD731" s="38"/>
      <c r="BE731" s="38"/>
      <c r="BF731" s="38"/>
      <c r="BG731" s="38"/>
      <c r="BH731" s="38"/>
      <c r="BI731" s="38"/>
      <c r="BJ731" s="38"/>
      <c r="BK731" s="38"/>
      <c r="BL731" s="38"/>
      <c r="BM731" s="38"/>
      <c r="BN731" s="38"/>
      <c r="BO731" s="38"/>
      <c r="BP731" s="38"/>
      <c r="BQ731" s="38"/>
      <c r="BR731" s="38"/>
      <c r="BS731" s="38"/>
      <c r="BT731" s="38"/>
      <c r="BU731" s="38"/>
      <c r="BV731" s="38"/>
      <c r="BW731" s="38"/>
      <c r="BX731" s="38"/>
      <c r="BY731" s="38"/>
      <c r="BZ731" s="38"/>
      <c r="CA731" s="38"/>
      <c r="CB731" s="38"/>
      <c r="CC731" s="38"/>
      <c r="CD731" s="38"/>
      <c r="CE731" s="38"/>
      <c r="CF731" s="38"/>
      <c r="CG731" s="38"/>
      <c r="CH731" s="38"/>
      <c r="CI731" s="38"/>
      <c r="CJ731" s="38"/>
      <c r="CK731" s="38"/>
      <c r="CL731" s="38"/>
      <c r="CM731" s="38"/>
      <c r="CN731" s="38"/>
      <c r="CO731" s="38"/>
    </row>
    <row r="732" spans="1:93" x14ac:dyDescent="0.35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8"/>
      <c r="AJ732" s="38"/>
      <c r="AK732" s="38"/>
      <c r="AL732" s="38"/>
      <c r="AM732" s="38"/>
      <c r="AN732" s="38"/>
      <c r="AO732" s="38"/>
      <c r="AP732" s="38"/>
      <c r="AQ732" s="38"/>
      <c r="AR732" s="38"/>
      <c r="AS732" s="38"/>
      <c r="AT732" s="38"/>
      <c r="AU732" s="38"/>
      <c r="AV732" s="38"/>
      <c r="AW732" s="38"/>
      <c r="AX732" s="38"/>
      <c r="AY732" s="38"/>
      <c r="AZ732" s="38"/>
      <c r="BA732" s="38"/>
      <c r="BB732" s="38"/>
      <c r="BC732" s="38"/>
      <c r="BD732" s="38"/>
      <c r="BE732" s="38"/>
      <c r="BF732" s="38"/>
      <c r="BG732" s="38"/>
      <c r="BH732" s="38"/>
      <c r="BI732" s="38"/>
      <c r="BJ732" s="38"/>
      <c r="BK732" s="38"/>
      <c r="BL732" s="38"/>
      <c r="BM732" s="38"/>
      <c r="BN732" s="38"/>
      <c r="BO732" s="38"/>
      <c r="BP732" s="38"/>
      <c r="BQ732" s="38"/>
      <c r="BR732" s="38"/>
      <c r="BS732" s="38"/>
      <c r="BT732" s="38"/>
      <c r="BU732" s="38"/>
      <c r="BV732" s="38"/>
      <c r="BW732" s="38"/>
      <c r="BX732" s="38"/>
      <c r="BY732" s="38"/>
      <c r="BZ732" s="38"/>
      <c r="CA732" s="38"/>
      <c r="CB732" s="38"/>
      <c r="CC732" s="38"/>
      <c r="CD732" s="38"/>
      <c r="CE732" s="38"/>
      <c r="CF732" s="38"/>
      <c r="CG732" s="38"/>
      <c r="CH732" s="38"/>
      <c r="CI732" s="38"/>
      <c r="CJ732" s="38"/>
      <c r="CK732" s="38"/>
      <c r="CL732" s="38"/>
      <c r="CM732" s="38"/>
      <c r="CN732" s="38"/>
      <c r="CO732" s="38"/>
    </row>
    <row r="733" spans="1:93" x14ac:dyDescent="0.35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8"/>
      <c r="AJ733" s="38"/>
      <c r="AK733" s="38"/>
      <c r="AL733" s="38"/>
      <c r="AM733" s="38"/>
      <c r="AN733" s="38"/>
      <c r="AO733" s="38"/>
      <c r="AP733" s="38"/>
      <c r="AQ733" s="38"/>
      <c r="AR733" s="38"/>
      <c r="AS733" s="38"/>
      <c r="AT733" s="38"/>
      <c r="AU733" s="38"/>
      <c r="AV733" s="38"/>
      <c r="AW733" s="38"/>
      <c r="AX733" s="38"/>
      <c r="AY733" s="38"/>
      <c r="AZ733" s="38"/>
      <c r="BA733" s="38"/>
      <c r="BB733" s="38"/>
      <c r="BC733" s="38"/>
      <c r="BD733" s="38"/>
      <c r="BE733" s="38"/>
      <c r="BF733" s="38"/>
      <c r="BG733" s="38"/>
      <c r="BH733" s="38"/>
      <c r="BI733" s="38"/>
      <c r="BJ733" s="38"/>
      <c r="BK733" s="38"/>
      <c r="BL733" s="38"/>
      <c r="BM733" s="38"/>
      <c r="BN733" s="38"/>
      <c r="BO733" s="38"/>
      <c r="BP733" s="38"/>
      <c r="BQ733" s="38"/>
      <c r="BR733" s="38"/>
      <c r="BS733" s="38"/>
      <c r="BT733" s="38"/>
      <c r="BU733" s="38"/>
      <c r="BV733" s="38"/>
      <c r="BW733" s="38"/>
      <c r="BX733" s="38"/>
      <c r="BY733" s="38"/>
      <c r="BZ733" s="38"/>
      <c r="CA733" s="38"/>
      <c r="CB733" s="38"/>
      <c r="CC733" s="38"/>
      <c r="CD733" s="38"/>
      <c r="CE733" s="38"/>
      <c r="CF733" s="38"/>
      <c r="CG733" s="38"/>
      <c r="CH733" s="38"/>
      <c r="CI733" s="38"/>
      <c r="CJ733" s="38"/>
      <c r="CK733" s="38"/>
      <c r="CL733" s="38"/>
      <c r="CM733" s="38"/>
      <c r="CN733" s="38"/>
      <c r="CO733" s="38"/>
    </row>
    <row r="734" spans="1:93" x14ac:dyDescent="0.35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8"/>
      <c r="AJ734" s="38"/>
      <c r="AK734" s="38"/>
      <c r="AL734" s="38"/>
      <c r="AM734" s="38"/>
      <c r="AN734" s="38"/>
      <c r="AO734" s="38"/>
      <c r="AP734" s="38"/>
      <c r="AQ734" s="38"/>
      <c r="AR734" s="38"/>
      <c r="AS734" s="38"/>
      <c r="AT734" s="38"/>
      <c r="AU734" s="38"/>
      <c r="AV734" s="38"/>
      <c r="AW734" s="38"/>
      <c r="AX734" s="38"/>
      <c r="AY734" s="38"/>
      <c r="AZ734" s="38"/>
      <c r="BA734" s="38"/>
      <c r="BB734" s="38"/>
      <c r="BC734" s="38"/>
      <c r="BD734" s="38"/>
      <c r="BE734" s="38"/>
      <c r="BF734" s="38"/>
      <c r="BG734" s="38"/>
      <c r="BH734" s="38"/>
      <c r="BI734" s="38"/>
      <c r="BJ734" s="38"/>
      <c r="BK734" s="38"/>
      <c r="BL734" s="38"/>
      <c r="BM734" s="38"/>
      <c r="BN734" s="38"/>
      <c r="BO734" s="38"/>
      <c r="BP734" s="38"/>
      <c r="BQ734" s="38"/>
      <c r="BR734" s="38"/>
      <c r="BS734" s="38"/>
      <c r="BT734" s="38"/>
      <c r="BU734" s="38"/>
      <c r="BV734" s="38"/>
      <c r="BW734" s="38"/>
      <c r="BX734" s="38"/>
      <c r="BY734" s="38"/>
      <c r="BZ734" s="38"/>
      <c r="CA734" s="38"/>
      <c r="CB734" s="38"/>
      <c r="CC734" s="38"/>
      <c r="CD734" s="38"/>
      <c r="CE734" s="38"/>
      <c r="CF734" s="38"/>
      <c r="CG734" s="38"/>
      <c r="CH734" s="38"/>
      <c r="CI734" s="38"/>
      <c r="CJ734" s="38"/>
      <c r="CK734" s="38"/>
      <c r="CL734" s="38"/>
      <c r="CM734" s="38"/>
      <c r="CN734" s="38"/>
      <c r="CO734" s="38"/>
    </row>
    <row r="735" spans="1:93" x14ac:dyDescent="0.3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8"/>
      <c r="AJ735" s="38"/>
      <c r="AK735" s="38"/>
      <c r="AL735" s="38"/>
      <c r="AM735" s="38"/>
      <c r="AN735" s="38"/>
      <c r="AO735" s="38"/>
      <c r="AP735" s="38"/>
      <c r="AQ735" s="38"/>
      <c r="AR735" s="38"/>
      <c r="AS735" s="38"/>
      <c r="AT735" s="38"/>
      <c r="AU735" s="38"/>
      <c r="AV735" s="38"/>
      <c r="AW735" s="38"/>
      <c r="AX735" s="38"/>
      <c r="AY735" s="38"/>
      <c r="AZ735" s="38"/>
      <c r="BA735" s="38"/>
      <c r="BB735" s="38"/>
      <c r="BC735" s="38"/>
      <c r="BD735" s="38"/>
      <c r="BE735" s="38"/>
      <c r="BF735" s="38"/>
      <c r="BG735" s="38"/>
      <c r="BH735" s="38"/>
      <c r="BI735" s="38"/>
      <c r="BJ735" s="38"/>
      <c r="BK735" s="38"/>
      <c r="BL735" s="38"/>
      <c r="BM735" s="38"/>
      <c r="BN735" s="38"/>
      <c r="BO735" s="38"/>
      <c r="BP735" s="38"/>
      <c r="BQ735" s="38"/>
      <c r="BR735" s="38"/>
      <c r="BS735" s="38"/>
      <c r="BT735" s="38"/>
      <c r="BU735" s="38"/>
      <c r="BV735" s="38"/>
      <c r="BW735" s="38"/>
      <c r="BX735" s="38"/>
      <c r="BY735" s="38"/>
      <c r="BZ735" s="38"/>
      <c r="CA735" s="38"/>
      <c r="CB735" s="38"/>
      <c r="CC735" s="38"/>
      <c r="CD735" s="38"/>
      <c r="CE735" s="38"/>
      <c r="CF735" s="38"/>
      <c r="CG735" s="38"/>
      <c r="CH735" s="38"/>
      <c r="CI735" s="38"/>
      <c r="CJ735" s="38"/>
      <c r="CK735" s="38"/>
      <c r="CL735" s="38"/>
      <c r="CM735" s="38"/>
      <c r="CN735" s="38"/>
      <c r="CO735" s="38"/>
    </row>
    <row r="736" spans="1:93" x14ac:dyDescent="0.35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8"/>
      <c r="AJ736" s="38"/>
      <c r="AK736" s="38"/>
      <c r="AL736" s="38"/>
      <c r="AM736" s="38"/>
      <c r="AN736" s="38"/>
      <c r="AO736" s="38"/>
      <c r="AP736" s="38"/>
      <c r="AQ736" s="38"/>
      <c r="AR736" s="38"/>
      <c r="AS736" s="38"/>
      <c r="AT736" s="38"/>
      <c r="AU736" s="38"/>
      <c r="AV736" s="38"/>
      <c r="AW736" s="38"/>
      <c r="AX736" s="38"/>
      <c r="AY736" s="38"/>
      <c r="AZ736" s="38"/>
      <c r="BA736" s="38"/>
      <c r="BB736" s="38"/>
      <c r="BC736" s="38"/>
      <c r="BD736" s="38"/>
      <c r="BE736" s="38"/>
      <c r="BF736" s="38"/>
      <c r="BG736" s="38"/>
      <c r="BH736" s="38"/>
      <c r="BI736" s="38"/>
      <c r="BJ736" s="38"/>
      <c r="BK736" s="38"/>
      <c r="BL736" s="38"/>
      <c r="BM736" s="38"/>
      <c r="BN736" s="38"/>
      <c r="BO736" s="38"/>
      <c r="BP736" s="38"/>
      <c r="BQ736" s="38"/>
      <c r="BR736" s="38"/>
      <c r="BS736" s="38"/>
      <c r="BT736" s="38"/>
      <c r="BU736" s="38"/>
      <c r="BV736" s="38"/>
      <c r="BW736" s="38"/>
      <c r="BX736" s="38"/>
      <c r="BY736" s="38"/>
      <c r="BZ736" s="38"/>
      <c r="CA736" s="38"/>
      <c r="CB736" s="38"/>
      <c r="CC736" s="38"/>
      <c r="CD736" s="38"/>
      <c r="CE736" s="38"/>
      <c r="CF736" s="38"/>
      <c r="CG736" s="38"/>
      <c r="CH736" s="38"/>
      <c r="CI736" s="38"/>
      <c r="CJ736" s="38"/>
      <c r="CK736" s="38"/>
      <c r="CL736" s="38"/>
      <c r="CM736" s="38"/>
      <c r="CN736" s="38"/>
      <c r="CO736" s="38"/>
    </row>
    <row r="737" spans="1:93" x14ac:dyDescent="0.35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8"/>
      <c r="AJ737" s="38"/>
      <c r="AK737" s="38"/>
      <c r="AL737" s="38"/>
      <c r="AM737" s="38"/>
      <c r="AN737" s="38"/>
      <c r="AO737" s="38"/>
      <c r="AP737" s="38"/>
      <c r="AQ737" s="38"/>
      <c r="AR737" s="38"/>
      <c r="AS737" s="38"/>
      <c r="AT737" s="38"/>
      <c r="AU737" s="38"/>
      <c r="AV737" s="38"/>
      <c r="AW737" s="38"/>
      <c r="AX737" s="38"/>
      <c r="AY737" s="38"/>
      <c r="AZ737" s="38"/>
      <c r="BA737" s="38"/>
      <c r="BB737" s="38"/>
      <c r="BC737" s="38"/>
      <c r="BD737" s="38"/>
      <c r="BE737" s="38"/>
      <c r="BF737" s="38"/>
      <c r="BG737" s="38"/>
      <c r="BH737" s="38"/>
      <c r="BI737" s="38"/>
      <c r="BJ737" s="38"/>
      <c r="BK737" s="38"/>
      <c r="BL737" s="38"/>
      <c r="BM737" s="38"/>
      <c r="BN737" s="38"/>
      <c r="BO737" s="38"/>
      <c r="BP737" s="38"/>
      <c r="BQ737" s="38"/>
      <c r="BR737" s="38"/>
      <c r="BS737" s="38"/>
      <c r="BT737" s="38"/>
      <c r="BU737" s="38"/>
      <c r="BV737" s="38"/>
      <c r="BW737" s="38"/>
      <c r="BX737" s="38"/>
      <c r="BY737" s="38"/>
      <c r="BZ737" s="38"/>
      <c r="CA737" s="38"/>
      <c r="CB737" s="38"/>
      <c r="CC737" s="38"/>
      <c r="CD737" s="38"/>
      <c r="CE737" s="38"/>
      <c r="CF737" s="38"/>
      <c r="CG737" s="38"/>
      <c r="CH737" s="38"/>
      <c r="CI737" s="38"/>
      <c r="CJ737" s="38"/>
      <c r="CK737" s="38"/>
      <c r="CL737" s="38"/>
      <c r="CM737" s="38"/>
      <c r="CN737" s="38"/>
      <c r="CO737" s="38"/>
    </row>
    <row r="738" spans="1:93" x14ac:dyDescent="0.35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8"/>
      <c r="AJ738" s="38"/>
      <c r="AK738" s="38"/>
      <c r="AL738" s="38"/>
      <c r="AM738" s="38"/>
      <c r="AN738" s="38"/>
      <c r="AO738" s="38"/>
      <c r="AP738" s="38"/>
      <c r="AQ738" s="38"/>
      <c r="AR738" s="38"/>
      <c r="AS738" s="38"/>
      <c r="AT738" s="38"/>
      <c r="AU738" s="38"/>
      <c r="AV738" s="38"/>
      <c r="AW738" s="38"/>
      <c r="AX738" s="38"/>
      <c r="AY738" s="38"/>
      <c r="AZ738" s="38"/>
      <c r="BA738" s="38"/>
      <c r="BB738" s="38"/>
      <c r="BC738" s="38"/>
      <c r="BD738" s="38"/>
      <c r="BE738" s="38"/>
      <c r="BF738" s="38"/>
      <c r="BG738" s="38"/>
      <c r="BH738" s="38"/>
      <c r="BI738" s="38"/>
      <c r="BJ738" s="38"/>
      <c r="BK738" s="38"/>
      <c r="BL738" s="38"/>
      <c r="BM738" s="38"/>
      <c r="BN738" s="38"/>
      <c r="BO738" s="38"/>
      <c r="BP738" s="38"/>
      <c r="BQ738" s="38"/>
      <c r="BR738" s="38"/>
      <c r="BS738" s="38"/>
      <c r="BT738" s="38"/>
      <c r="BU738" s="38"/>
      <c r="BV738" s="38"/>
      <c r="BW738" s="38"/>
      <c r="BX738" s="38"/>
      <c r="BY738" s="38"/>
      <c r="BZ738" s="38"/>
      <c r="CA738" s="38"/>
      <c r="CB738" s="38"/>
      <c r="CC738" s="38"/>
      <c r="CD738" s="38"/>
      <c r="CE738" s="38"/>
      <c r="CF738" s="38"/>
      <c r="CG738" s="38"/>
      <c r="CH738" s="38"/>
      <c r="CI738" s="38"/>
      <c r="CJ738" s="38"/>
      <c r="CK738" s="38"/>
      <c r="CL738" s="38"/>
      <c r="CM738" s="38"/>
      <c r="CN738" s="38"/>
      <c r="CO738" s="38"/>
    </row>
    <row r="739" spans="1:93" x14ac:dyDescent="0.35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8"/>
      <c r="AJ739" s="38"/>
      <c r="AK739" s="38"/>
      <c r="AL739" s="38"/>
      <c r="AM739" s="38"/>
      <c r="AN739" s="38"/>
      <c r="AO739" s="38"/>
      <c r="AP739" s="38"/>
      <c r="AQ739" s="38"/>
      <c r="AR739" s="38"/>
      <c r="AS739" s="38"/>
      <c r="AT739" s="38"/>
      <c r="AU739" s="38"/>
      <c r="AV739" s="38"/>
      <c r="AW739" s="38"/>
      <c r="AX739" s="38"/>
      <c r="AY739" s="38"/>
      <c r="AZ739" s="38"/>
      <c r="BA739" s="38"/>
      <c r="BB739" s="38"/>
      <c r="BC739" s="38"/>
      <c r="BD739" s="38"/>
      <c r="BE739" s="38"/>
      <c r="BF739" s="38"/>
      <c r="BG739" s="38"/>
      <c r="BH739" s="38"/>
      <c r="BI739" s="38"/>
      <c r="BJ739" s="38"/>
      <c r="BK739" s="38"/>
      <c r="BL739" s="38"/>
      <c r="BM739" s="38"/>
      <c r="BN739" s="38"/>
      <c r="BO739" s="38"/>
      <c r="BP739" s="38"/>
      <c r="BQ739" s="38"/>
      <c r="BR739" s="38"/>
      <c r="BS739" s="38"/>
      <c r="BT739" s="38"/>
      <c r="BU739" s="38"/>
      <c r="BV739" s="38"/>
      <c r="BW739" s="38"/>
      <c r="BX739" s="38"/>
      <c r="BY739" s="38"/>
      <c r="BZ739" s="38"/>
      <c r="CA739" s="38"/>
      <c r="CB739" s="38"/>
      <c r="CC739" s="38"/>
      <c r="CD739" s="38"/>
      <c r="CE739" s="38"/>
      <c r="CF739" s="38"/>
      <c r="CG739" s="38"/>
      <c r="CH739" s="38"/>
      <c r="CI739" s="38"/>
      <c r="CJ739" s="38"/>
      <c r="CK739" s="38"/>
      <c r="CL739" s="38"/>
      <c r="CM739" s="38"/>
      <c r="CN739" s="38"/>
      <c r="CO739" s="38"/>
    </row>
    <row r="740" spans="1:93" x14ac:dyDescent="0.35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8"/>
      <c r="AJ740" s="38"/>
      <c r="AK740" s="38"/>
      <c r="AL740" s="38"/>
      <c r="AM740" s="38"/>
      <c r="AN740" s="38"/>
      <c r="AO740" s="38"/>
      <c r="AP740" s="38"/>
      <c r="AQ740" s="38"/>
      <c r="AR740" s="38"/>
      <c r="AS740" s="38"/>
      <c r="AT740" s="38"/>
      <c r="AU740" s="38"/>
      <c r="AV740" s="38"/>
      <c r="AW740" s="38"/>
      <c r="AX740" s="38"/>
      <c r="AY740" s="38"/>
      <c r="AZ740" s="38"/>
      <c r="BA740" s="38"/>
      <c r="BB740" s="38"/>
      <c r="BC740" s="38"/>
      <c r="BD740" s="38"/>
      <c r="BE740" s="38"/>
      <c r="BF740" s="38"/>
      <c r="BG740" s="38"/>
      <c r="BH740" s="38"/>
      <c r="BI740" s="38"/>
      <c r="BJ740" s="38"/>
      <c r="BK740" s="38"/>
      <c r="BL740" s="38"/>
      <c r="BM740" s="38"/>
      <c r="BN740" s="38"/>
      <c r="BO740" s="38"/>
      <c r="BP740" s="38"/>
      <c r="BQ740" s="38"/>
      <c r="BR740" s="38"/>
      <c r="BS740" s="38"/>
      <c r="BT740" s="38"/>
      <c r="BU740" s="38"/>
      <c r="BV740" s="38"/>
      <c r="BW740" s="38"/>
      <c r="BX740" s="38"/>
      <c r="BY740" s="38"/>
      <c r="BZ740" s="38"/>
      <c r="CA740" s="38"/>
      <c r="CB740" s="38"/>
      <c r="CC740" s="38"/>
      <c r="CD740" s="38"/>
      <c r="CE740" s="38"/>
      <c r="CF740" s="38"/>
      <c r="CG740" s="38"/>
      <c r="CH740" s="38"/>
      <c r="CI740" s="38"/>
      <c r="CJ740" s="38"/>
      <c r="CK740" s="38"/>
      <c r="CL740" s="38"/>
      <c r="CM740" s="38"/>
      <c r="CN740" s="38"/>
      <c r="CO740" s="38"/>
    </row>
    <row r="741" spans="1:93" x14ac:dyDescent="0.35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8"/>
      <c r="AJ741" s="38"/>
      <c r="AK741" s="38"/>
      <c r="AL741" s="38"/>
      <c r="AM741" s="38"/>
      <c r="AN741" s="38"/>
      <c r="AO741" s="38"/>
      <c r="AP741" s="38"/>
      <c r="AQ741" s="38"/>
      <c r="AR741" s="38"/>
      <c r="AS741" s="38"/>
      <c r="AT741" s="38"/>
      <c r="AU741" s="38"/>
      <c r="AV741" s="38"/>
      <c r="AW741" s="38"/>
      <c r="AX741" s="38"/>
      <c r="AY741" s="38"/>
      <c r="AZ741" s="38"/>
      <c r="BA741" s="38"/>
      <c r="BB741" s="38"/>
      <c r="BC741" s="38"/>
      <c r="BD741" s="38"/>
      <c r="BE741" s="38"/>
      <c r="BF741" s="38"/>
      <c r="BG741" s="38"/>
      <c r="BH741" s="38"/>
      <c r="BI741" s="38"/>
      <c r="BJ741" s="38"/>
      <c r="BK741" s="38"/>
      <c r="BL741" s="38"/>
      <c r="BM741" s="38"/>
      <c r="BN741" s="38"/>
      <c r="BO741" s="38"/>
      <c r="BP741" s="38"/>
      <c r="BQ741" s="38"/>
      <c r="BR741" s="38"/>
      <c r="BS741" s="38"/>
      <c r="BT741" s="38"/>
      <c r="BU741" s="38"/>
      <c r="BV741" s="38"/>
      <c r="BW741" s="38"/>
      <c r="BX741" s="38"/>
      <c r="BY741" s="38"/>
      <c r="BZ741" s="38"/>
      <c r="CA741" s="38"/>
      <c r="CB741" s="38"/>
      <c r="CC741" s="38"/>
      <c r="CD741" s="38"/>
      <c r="CE741" s="38"/>
      <c r="CF741" s="38"/>
      <c r="CG741" s="38"/>
      <c r="CH741" s="38"/>
      <c r="CI741" s="38"/>
      <c r="CJ741" s="38"/>
      <c r="CK741" s="38"/>
      <c r="CL741" s="38"/>
      <c r="CM741" s="38"/>
      <c r="CN741" s="38"/>
      <c r="CO741" s="38"/>
    </row>
    <row r="742" spans="1:93" x14ac:dyDescent="0.35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8"/>
      <c r="AJ742" s="38"/>
      <c r="AK742" s="38"/>
      <c r="AL742" s="38"/>
      <c r="AM742" s="38"/>
      <c r="AN742" s="38"/>
      <c r="AO742" s="38"/>
      <c r="AP742" s="38"/>
      <c r="AQ742" s="38"/>
      <c r="AR742" s="38"/>
      <c r="AS742" s="38"/>
      <c r="AT742" s="38"/>
      <c r="AU742" s="38"/>
      <c r="AV742" s="38"/>
      <c r="AW742" s="38"/>
      <c r="AX742" s="38"/>
      <c r="AY742" s="38"/>
      <c r="AZ742" s="38"/>
      <c r="BA742" s="38"/>
      <c r="BB742" s="38"/>
      <c r="BC742" s="38"/>
      <c r="BD742" s="38"/>
      <c r="BE742" s="38"/>
      <c r="BF742" s="38"/>
      <c r="BG742" s="38"/>
      <c r="BH742" s="38"/>
      <c r="BI742" s="38"/>
      <c r="BJ742" s="38"/>
      <c r="BK742" s="38"/>
      <c r="BL742" s="38"/>
      <c r="BM742" s="38"/>
      <c r="BN742" s="38"/>
      <c r="BO742" s="38"/>
      <c r="BP742" s="38"/>
      <c r="BQ742" s="38"/>
      <c r="BR742" s="38"/>
      <c r="BS742" s="38"/>
      <c r="BT742" s="38"/>
      <c r="BU742" s="38"/>
      <c r="BV742" s="38"/>
      <c r="BW742" s="38"/>
      <c r="BX742" s="38"/>
      <c r="BY742" s="38"/>
      <c r="BZ742" s="38"/>
      <c r="CA742" s="38"/>
      <c r="CB742" s="38"/>
      <c r="CC742" s="38"/>
      <c r="CD742" s="38"/>
      <c r="CE742" s="38"/>
      <c r="CF742" s="38"/>
      <c r="CG742" s="38"/>
      <c r="CH742" s="38"/>
      <c r="CI742" s="38"/>
      <c r="CJ742" s="38"/>
      <c r="CK742" s="38"/>
      <c r="CL742" s="38"/>
      <c r="CM742" s="38"/>
      <c r="CN742" s="38"/>
      <c r="CO742" s="38"/>
    </row>
    <row r="743" spans="1:93" x14ac:dyDescent="0.35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8"/>
      <c r="AJ743" s="38"/>
      <c r="AK743" s="38"/>
      <c r="AL743" s="38"/>
      <c r="AM743" s="38"/>
      <c r="AN743" s="38"/>
      <c r="AO743" s="38"/>
      <c r="AP743" s="38"/>
      <c r="AQ743" s="38"/>
      <c r="AR743" s="38"/>
      <c r="AS743" s="38"/>
      <c r="AT743" s="38"/>
      <c r="AU743" s="38"/>
      <c r="AV743" s="38"/>
      <c r="AW743" s="38"/>
      <c r="AX743" s="38"/>
      <c r="AY743" s="38"/>
      <c r="AZ743" s="38"/>
      <c r="BA743" s="38"/>
      <c r="BB743" s="38"/>
      <c r="BC743" s="38"/>
      <c r="BD743" s="38"/>
      <c r="BE743" s="38"/>
      <c r="BF743" s="38"/>
      <c r="BG743" s="38"/>
      <c r="BH743" s="38"/>
      <c r="BI743" s="38"/>
      <c r="BJ743" s="38"/>
      <c r="BK743" s="38"/>
      <c r="BL743" s="38"/>
      <c r="BM743" s="38"/>
      <c r="BN743" s="38"/>
      <c r="BO743" s="38"/>
      <c r="BP743" s="38"/>
      <c r="BQ743" s="38"/>
      <c r="BR743" s="38"/>
      <c r="BS743" s="38"/>
      <c r="BT743" s="38"/>
      <c r="BU743" s="38"/>
      <c r="BV743" s="38"/>
      <c r="BW743" s="38"/>
      <c r="BX743" s="38"/>
      <c r="BY743" s="38"/>
      <c r="BZ743" s="38"/>
      <c r="CA743" s="38"/>
      <c r="CB743" s="38"/>
      <c r="CC743" s="38"/>
      <c r="CD743" s="38"/>
      <c r="CE743" s="38"/>
      <c r="CF743" s="38"/>
      <c r="CG743" s="38"/>
      <c r="CH743" s="38"/>
      <c r="CI743" s="38"/>
      <c r="CJ743" s="38"/>
      <c r="CK743" s="38"/>
      <c r="CL743" s="38"/>
      <c r="CM743" s="38"/>
      <c r="CN743" s="38"/>
      <c r="CO743" s="38"/>
    </row>
    <row r="744" spans="1:93" x14ac:dyDescent="0.35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8"/>
      <c r="AJ744" s="38"/>
      <c r="AK744" s="38"/>
      <c r="AL744" s="38"/>
      <c r="AM744" s="38"/>
      <c r="AN744" s="38"/>
      <c r="AO744" s="38"/>
      <c r="AP744" s="38"/>
      <c r="AQ744" s="38"/>
      <c r="AR744" s="38"/>
      <c r="AS744" s="38"/>
      <c r="AT744" s="38"/>
      <c r="AU744" s="38"/>
      <c r="AV744" s="38"/>
      <c r="AW744" s="38"/>
      <c r="AX744" s="38"/>
      <c r="AY744" s="38"/>
      <c r="AZ744" s="38"/>
      <c r="BA744" s="38"/>
      <c r="BB744" s="38"/>
      <c r="BC744" s="38"/>
      <c r="BD744" s="38"/>
      <c r="BE744" s="38"/>
      <c r="BF744" s="38"/>
      <c r="BG744" s="38"/>
      <c r="BH744" s="38"/>
      <c r="BI744" s="38"/>
      <c r="BJ744" s="38"/>
      <c r="BK744" s="38"/>
      <c r="BL744" s="38"/>
      <c r="BM744" s="38"/>
      <c r="BN744" s="38"/>
      <c r="BO744" s="38"/>
      <c r="BP744" s="38"/>
      <c r="BQ744" s="38"/>
      <c r="BR744" s="38"/>
      <c r="BS744" s="38"/>
      <c r="BT744" s="38"/>
      <c r="BU744" s="38"/>
      <c r="BV744" s="38"/>
      <c r="BW744" s="38"/>
      <c r="BX744" s="38"/>
      <c r="BY744" s="38"/>
      <c r="BZ744" s="38"/>
      <c r="CA744" s="38"/>
      <c r="CB744" s="38"/>
      <c r="CC744" s="38"/>
      <c r="CD744" s="38"/>
      <c r="CE744" s="38"/>
      <c r="CF744" s="38"/>
      <c r="CG744" s="38"/>
      <c r="CH744" s="38"/>
      <c r="CI744" s="38"/>
      <c r="CJ744" s="38"/>
      <c r="CK744" s="38"/>
      <c r="CL744" s="38"/>
      <c r="CM744" s="38"/>
      <c r="CN744" s="38"/>
      <c r="CO744" s="38"/>
    </row>
    <row r="745" spans="1:93" x14ac:dyDescent="0.3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8"/>
      <c r="AJ745" s="38"/>
      <c r="AK745" s="38"/>
      <c r="AL745" s="38"/>
      <c r="AM745" s="38"/>
      <c r="AN745" s="38"/>
      <c r="AO745" s="38"/>
      <c r="AP745" s="38"/>
      <c r="AQ745" s="38"/>
      <c r="AR745" s="38"/>
      <c r="AS745" s="38"/>
      <c r="AT745" s="38"/>
      <c r="AU745" s="38"/>
      <c r="AV745" s="38"/>
      <c r="AW745" s="38"/>
      <c r="AX745" s="38"/>
      <c r="AY745" s="38"/>
      <c r="AZ745" s="38"/>
      <c r="BA745" s="38"/>
      <c r="BB745" s="38"/>
      <c r="BC745" s="38"/>
      <c r="BD745" s="38"/>
      <c r="BE745" s="38"/>
      <c r="BF745" s="38"/>
      <c r="BG745" s="38"/>
      <c r="BH745" s="38"/>
      <c r="BI745" s="38"/>
      <c r="BJ745" s="38"/>
      <c r="BK745" s="38"/>
      <c r="BL745" s="38"/>
      <c r="BM745" s="38"/>
      <c r="BN745" s="38"/>
      <c r="BO745" s="38"/>
      <c r="BP745" s="38"/>
      <c r="BQ745" s="38"/>
      <c r="BR745" s="38"/>
      <c r="BS745" s="38"/>
      <c r="BT745" s="38"/>
      <c r="BU745" s="38"/>
      <c r="BV745" s="38"/>
      <c r="BW745" s="38"/>
      <c r="BX745" s="38"/>
      <c r="BY745" s="38"/>
      <c r="BZ745" s="38"/>
      <c r="CA745" s="38"/>
      <c r="CB745" s="38"/>
      <c r="CC745" s="38"/>
      <c r="CD745" s="38"/>
      <c r="CE745" s="38"/>
      <c r="CF745" s="38"/>
      <c r="CG745" s="38"/>
      <c r="CH745" s="38"/>
      <c r="CI745" s="38"/>
      <c r="CJ745" s="38"/>
      <c r="CK745" s="38"/>
      <c r="CL745" s="38"/>
      <c r="CM745" s="38"/>
      <c r="CN745" s="38"/>
      <c r="CO745" s="38"/>
    </row>
    <row r="746" spans="1:93" x14ac:dyDescent="0.35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8"/>
      <c r="AJ746" s="38"/>
      <c r="AK746" s="38"/>
      <c r="AL746" s="38"/>
      <c r="AM746" s="38"/>
      <c r="AN746" s="38"/>
      <c r="AO746" s="38"/>
      <c r="AP746" s="38"/>
      <c r="AQ746" s="38"/>
      <c r="AR746" s="38"/>
      <c r="AS746" s="38"/>
      <c r="AT746" s="38"/>
      <c r="AU746" s="38"/>
      <c r="AV746" s="38"/>
      <c r="AW746" s="38"/>
      <c r="AX746" s="38"/>
      <c r="AY746" s="38"/>
      <c r="AZ746" s="38"/>
      <c r="BA746" s="38"/>
      <c r="BB746" s="38"/>
      <c r="BC746" s="38"/>
      <c r="BD746" s="38"/>
      <c r="BE746" s="38"/>
      <c r="BF746" s="38"/>
      <c r="BG746" s="38"/>
      <c r="BH746" s="38"/>
      <c r="BI746" s="38"/>
      <c r="BJ746" s="38"/>
      <c r="BK746" s="38"/>
      <c r="BL746" s="38"/>
      <c r="BM746" s="38"/>
      <c r="BN746" s="38"/>
      <c r="BO746" s="38"/>
      <c r="BP746" s="38"/>
      <c r="BQ746" s="38"/>
      <c r="BR746" s="38"/>
      <c r="BS746" s="38"/>
      <c r="BT746" s="38"/>
      <c r="BU746" s="38"/>
      <c r="BV746" s="38"/>
      <c r="BW746" s="38"/>
      <c r="BX746" s="38"/>
      <c r="BY746" s="38"/>
      <c r="BZ746" s="38"/>
      <c r="CA746" s="38"/>
      <c r="CB746" s="38"/>
      <c r="CC746" s="38"/>
      <c r="CD746" s="38"/>
      <c r="CE746" s="38"/>
      <c r="CF746" s="38"/>
      <c r="CG746" s="38"/>
      <c r="CH746" s="38"/>
      <c r="CI746" s="38"/>
      <c r="CJ746" s="38"/>
      <c r="CK746" s="38"/>
      <c r="CL746" s="38"/>
      <c r="CM746" s="38"/>
      <c r="CN746" s="38"/>
      <c r="CO746" s="38"/>
    </row>
    <row r="747" spans="1:93" x14ac:dyDescent="0.35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8"/>
      <c r="AJ747" s="38"/>
      <c r="AK747" s="38"/>
      <c r="AL747" s="38"/>
      <c r="AM747" s="38"/>
      <c r="AN747" s="38"/>
      <c r="AO747" s="38"/>
      <c r="AP747" s="38"/>
      <c r="AQ747" s="38"/>
      <c r="AR747" s="38"/>
      <c r="AS747" s="38"/>
      <c r="AT747" s="38"/>
      <c r="AU747" s="38"/>
      <c r="AV747" s="38"/>
      <c r="AW747" s="38"/>
      <c r="AX747" s="38"/>
      <c r="AY747" s="38"/>
      <c r="AZ747" s="38"/>
      <c r="BA747" s="38"/>
      <c r="BB747" s="38"/>
      <c r="BC747" s="38"/>
      <c r="BD747" s="38"/>
      <c r="BE747" s="38"/>
      <c r="BF747" s="38"/>
      <c r="BG747" s="38"/>
      <c r="BH747" s="38"/>
      <c r="BI747" s="38"/>
      <c r="BJ747" s="38"/>
      <c r="BK747" s="38"/>
      <c r="BL747" s="38"/>
      <c r="BM747" s="38"/>
      <c r="BN747" s="38"/>
      <c r="BO747" s="38"/>
      <c r="BP747" s="38"/>
      <c r="BQ747" s="38"/>
      <c r="BR747" s="38"/>
      <c r="BS747" s="38"/>
      <c r="BT747" s="38"/>
      <c r="BU747" s="38"/>
      <c r="BV747" s="38"/>
      <c r="BW747" s="38"/>
      <c r="BX747" s="38"/>
      <c r="BY747" s="38"/>
      <c r="BZ747" s="38"/>
      <c r="CA747" s="38"/>
      <c r="CB747" s="38"/>
      <c r="CC747" s="38"/>
      <c r="CD747" s="38"/>
      <c r="CE747" s="38"/>
      <c r="CF747" s="38"/>
      <c r="CG747" s="38"/>
      <c r="CH747" s="38"/>
      <c r="CI747" s="38"/>
      <c r="CJ747" s="38"/>
      <c r="CK747" s="38"/>
      <c r="CL747" s="38"/>
      <c r="CM747" s="38"/>
      <c r="CN747" s="38"/>
      <c r="CO747" s="38"/>
    </row>
    <row r="748" spans="1:93" x14ac:dyDescent="0.35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8"/>
      <c r="AJ748" s="38"/>
      <c r="AK748" s="38"/>
      <c r="AL748" s="38"/>
      <c r="AM748" s="38"/>
      <c r="AN748" s="38"/>
      <c r="AO748" s="38"/>
      <c r="AP748" s="38"/>
      <c r="AQ748" s="38"/>
      <c r="AR748" s="38"/>
      <c r="AS748" s="38"/>
      <c r="AT748" s="38"/>
      <c r="AU748" s="38"/>
      <c r="AV748" s="38"/>
      <c r="AW748" s="38"/>
      <c r="AX748" s="38"/>
      <c r="AY748" s="38"/>
      <c r="AZ748" s="38"/>
      <c r="BA748" s="38"/>
      <c r="BB748" s="38"/>
      <c r="BC748" s="38"/>
      <c r="BD748" s="38"/>
      <c r="BE748" s="38"/>
      <c r="BF748" s="38"/>
      <c r="BG748" s="38"/>
      <c r="BH748" s="38"/>
      <c r="BI748" s="38"/>
      <c r="BJ748" s="38"/>
      <c r="BK748" s="38"/>
      <c r="BL748" s="38"/>
      <c r="BM748" s="38"/>
      <c r="BN748" s="38"/>
      <c r="BO748" s="38"/>
      <c r="BP748" s="38"/>
      <c r="BQ748" s="38"/>
      <c r="BR748" s="38"/>
      <c r="BS748" s="38"/>
      <c r="BT748" s="38"/>
      <c r="BU748" s="38"/>
      <c r="BV748" s="38"/>
      <c r="BW748" s="38"/>
      <c r="BX748" s="38"/>
      <c r="BY748" s="38"/>
      <c r="BZ748" s="38"/>
      <c r="CA748" s="38"/>
      <c r="CB748" s="38"/>
      <c r="CC748" s="38"/>
      <c r="CD748" s="38"/>
      <c r="CE748" s="38"/>
      <c r="CF748" s="38"/>
      <c r="CG748" s="38"/>
      <c r="CH748" s="38"/>
      <c r="CI748" s="38"/>
      <c r="CJ748" s="38"/>
      <c r="CK748" s="38"/>
      <c r="CL748" s="38"/>
      <c r="CM748" s="38"/>
      <c r="CN748" s="38"/>
      <c r="CO748" s="38"/>
    </row>
    <row r="749" spans="1:93" x14ac:dyDescent="0.35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8"/>
      <c r="AJ749" s="38"/>
      <c r="AK749" s="38"/>
      <c r="AL749" s="38"/>
      <c r="AM749" s="38"/>
      <c r="AN749" s="38"/>
      <c r="AO749" s="38"/>
      <c r="AP749" s="38"/>
      <c r="AQ749" s="38"/>
      <c r="AR749" s="38"/>
      <c r="AS749" s="38"/>
      <c r="AT749" s="38"/>
      <c r="AU749" s="38"/>
      <c r="AV749" s="38"/>
      <c r="AW749" s="38"/>
      <c r="AX749" s="38"/>
      <c r="AY749" s="38"/>
      <c r="AZ749" s="38"/>
      <c r="BA749" s="38"/>
      <c r="BB749" s="38"/>
      <c r="BC749" s="38"/>
      <c r="BD749" s="38"/>
      <c r="BE749" s="38"/>
      <c r="BF749" s="38"/>
      <c r="BG749" s="38"/>
      <c r="BH749" s="38"/>
      <c r="BI749" s="38"/>
      <c r="BJ749" s="38"/>
      <c r="BK749" s="38"/>
      <c r="BL749" s="38"/>
      <c r="BM749" s="38"/>
      <c r="BN749" s="38"/>
      <c r="BO749" s="38"/>
      <c r="BP749" s="38"/>
      <c r="BQ749" s="38"/>
      <c r="BR749" s="38"/>
      <c r="BS749" s="38"/>
      <c r="BT749" s="38"/>
      <c r="BU749" s="38"/>
      <c r="BV749" s="38"/>
      <c r="BW749" s="38"/>
      <c r="BX749" s="38"/>
      <c r="BY749" s="38"/>
      <c r="BZ749" s="38"/>
      <c r="CA749" s="38"/>
      <c r="CB749" s="38"/>
      <c r="CC749" s="38"/>
      <c r="CD749" s="38"/>
      <c r="CE749" s="38"/>
      <c r="CF749" s="38"/>
      <c r="CG749" s="38"/>
      <c r="CH749" s="38"/>
      <c r="CI749" s="38"/>
      <c r="CJ749" s="38"/>
      <c r="CK749" s="38"/>
      <c r="CL749" s="38"/>
      <c r="CM749" s="38"/>
      <c r="CN749" s="38"/>
      <c r="CO749" s="38"/>
    </row>
    <row r="750" spans="1:93" x14ac:dyDescent="0.35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8"/>
      <c r="AJ750" s="38"/>
      <c r="AK750" s="38"/>
      <c r="AL750" s="38"/>
      <c r="AM750" s="38"/>
      <c r="AN750" s="38"/>
      <c r="AO750" s="38"/>
      <c r="AP750" s="38"/>
      <c r="AQ750" s="38"/>
      <c r="AR750" s="38"/>
      <c r="AS750" s="38"/>
      <c r="AT750" s="38"/>
      <c r="AU750" s="38"/>
      <c r="AV750" s="38"/>
      <c r="AW750" s="38"/>
      <c r="AX750" s="38"/>
      <c r="AY750" s="38"/>
      <c r="AZ750" s="38"/>
      <c r="BA750" s="38"/>
      <c r="BB750" s="38"/>
      <c r="BC750" s="38"/>
      <c r="BD750" s="38"/>
      <c r="BE750" s="38"/>
      <c r="BF750" s="38"/>
      <c r="BG750" s="38"/>
      <c r="BH750" s="38"/>
      <c r="BI750" s="38"/>
      <c r="BJ750" s="38"/>
      <c r="BK750" s="38"/>
      <c r="BL750" s="38"/>
      <c r="BM750" s="38"/>
      <c r="BN750" s="38"/>
      <c r="BO750" s="38"/>
      <c r="BP750" s="38"/>
      <c r="BQ750" s="38"/>
      <c r="BR750" s="38"/>
      <c r="BS750" s="38"/>
      <c r="BT750" s="38"/>
      <c r="BU750" s="38"/>
      <c r="BV750" s="38"/>
      <c r="BW750" s="38"/>
      <c r="BX750" s="38"/>
      <c r="BY750" s="38"/>
      <c r="BZ750" s="38"/>
      <c r="CA750" s="38"/>
      <c r="CB750" s="38"/>
      <c r="CC750" s="38"/>
      <c r="CD750" s="38"/>
      <c r="CE750" s="38"/>
      <c r="CF750" s="38"/>
      <c r="CG750" s="38"/>
      <c r="CH750" s="38"/>
      <c r="CI750" s="38"/>
      <c r="CJ750" s="38"/>
      <c r="CK750" s="38"/>
      <c r="CL750" s="38"/>
      <c r="CM750" s="38"/>
      <c r="CN750" s="38"/>
      <c r="CO750" s="38"/>
    </row>
    <row r="751" spans="1:93" x14ac:dyDescent="0.35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8"/>
      <c r="AJ751" s="38"/>
      <c r="AK751" s="38"/>
      <c r="AL751" s="38"/>
      <c r="AM751" s="38"/>
      <c r="AN751" s="38"/>
      <c r="AO751" s="38"/>
      <c r="AP751" s="38"/>
      <c r="AQ751" s="38"/>
      <c r="AR751" s="38"/>
      <c r="AS751" s="38"/>
      <c r="AT751" s="38"/>
      <c r="AU751" s="38"/>
      <c r="AV751" s="38"/>
      <c r="AW751" s="38"/>
      <c r="AX751" s="38"/>
      <c r="AY751" s="38"/>
      <c r="AZ751" s="38"/>
      <c r="BA751" s="38"/>
      <c r="BB751" s="38"/>
      <c r="BC751" s="38"/>
      <c r="BD751" s="38"/>
      <c r="BE751" s="38"/>
      <c r="BF751" s="38"/>
      <c r="BG751" s="38"/>
      <c r="BH751" s="38"/>
      <c r="BI751" s="38"/>
      <c r="BJ751" s="38"/>
      <c r="BK751" s="38"/>
      <c r="BL751" s="38"/>
      <c r="BM751" s="38"/>
      <c r="BN751" s="38"/>
      <c r="BO751" s="38"/>
      <c r="BP751" s="38"/>
      <c r="BQ751" s="38"/>
      <c r="BR751" s="38"/>
      <c r="BS751" s="38"/>
      <c r="BT751" s="38"/>
      <c r="BU751" s="38"/>
      <c r="BV751" s="38"/>
      <c r="BW751" s="38"/>
      <c r="BX751" s="38"/>
      <c r="BY751" s="38"/>
      <c r="BZ751" s="38"/>
      <c r="CA751" s="38"/>
      <c r="CB751" s="38"/>
      <c r="CC751" s="38"/>
      <c r="CD751" s="38"/>
      <c r="CE751" s="38"/>
      <c r="CF751" s="38"/>
      <c r="CG751" s="38"/>
      <c r="CH751" s="38"/>
      <c r="CI751" s="38"/>
      <c r="CJ751" s="38"/>
      <c r="CK751" s="38"/>
      <c r="CL751" s="38"/>
      <c r="CM751" s="38"/>
      <c r="CN751" s="38"/>
      <c r="CO751" s="38"/>
    </row>
    <row r="752" spans="1:93" x14ac:dyDescent="0.35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8"/>
      <c r="AJ752" s="38"/>
      <c r="AK752" s="38"/>
      <c r="AL752" s="38"/>
      <c r="AM752" s="38"/>
      <c r="AN752" s="38"/>
      <c r="AO752" s="38"/>
      <c r="AP752" s="38"/>
      <c r="AQ752" s="38"/>
      <c r="AR752" s="38"/>
      <c r="AS752" s="38"/>
      <c r="AT752" s="38"/>
      <c r="AU752" s="38"/>
      <c r="AV752" s="38"/>
      <c r="AW752" s="38"/>
      <c r="AX752" s="38"/>
      <c r="AY752" s="38"/>
      <c r="AZ752" s="38"/>
      <c r="BA752" s="38"/>
      <c r="BB752" s="38"/>
      <c r="BC752" s="38"/>
      <c r="BD752" s="38"/>
      <c r="BE752" s="38"/>
      <c r="BF752" s="38"/>
      <c r="BG752" s="38"/>
      <c r="BH752" s="38"/>
      <c r="BI752" s="38"/>
      <c r="BJ752" s="38"/>
      <c r="BK752" s="38"/>
      <c r="BL752" s="38"/>
      <c r="BM752" s="38"/>
      <c r="BN752" s="38"/>
      <c r="BO752" s="38"/>
      <c r="BP752" s="38"/>
      <c r="BQ752" s="38"/>
      <c r="BR752" s="38"/>
      <c r="BS752" s="38"/>
      <c r="BT752" s="38"/>
      <c r="BU752" s="38"/>
      <c r="BV752" s="38"/>
      <c r="BW752" s="38"/>
      <c r="BX752" s="38"/>
      <c r="BY752" s="38"/>
      <c r="BZ752" s="38"/>
      <c r="CA752" s="38"/>
      <c r="CB752" s="38"/>
      <c r="CC752" s="38"/>
      <c r="CD752" s="38"/>
      <c r="CE752" s="38"/>
      <c r="CF752" s="38"/>
      <c r="CG752" s="38"/>
      <c r="CH752" s="38"/>
      <c r="CI752" s="38"/>
      <c r="CJ752" s="38"/>
      <c r="CK752" s="38"/>
      <c r="CL752" s="38"/>
      <c r="CM752" s="38"/>
      <c r="CN752" s="38"/>
      <c r="CO752" s="38"/>
    </row>
    <row r="753" spans="1:93" x14ac:dyDescent="0.35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8"/>
      <c r="AJ753" s="38"/>
      <c r="AK753" s="38"/>
      <c r="AL753" s="38"/>
      <c r="AM753" s="38"/>
      <c r="AN753" s="38"/>
      <c r="AO753" s="38"/>
      <c r="AP753" s="38"/>
      <c r="AQ753" s="38"/>
      <c r="AR753" s="38"/>
      <c r="AS753" s="38"/>
      <c r="AT753" s="38"/>
      <c r="AU753" s="38"/>
      <c r="AV753" s="38"/>
      <c r="AW753" s="38"/>
      <c r="AX753" s="38"/>
      <c r="AY753" s="38"/>
      <c r="AZ753" s="38"/>
      <c r="BA753" s="38"/>
      <c r="BB753" s="38"/>
      <c r="BC753" s="38"/>
      <c r="BD753" s="38"/>
      <c r="BE753" s="38"/>
      <c r="BF753" s="38"/>
      <c r="BG753" s="38"/>
      <c r="BH753" s="38"/>
      <c r="BI753" s="38"/>
      <c r="BJ753" s="38"/>
      <c r="BK753" s="38"/>
      <c r="BL753" s="38"/>
      <c r="BM753" s="38"/>
      <c r="BN753" s="38"/>
      <c r="BO753" s="38"/>
      <c r="BP753" s="38"/>
      <c r="BQ753" s="38"/>
      <c r="BR753" s="38"/>
      <c r="BS753" s="38"/>
      <c r="BT753" s="38"/>
      <c r="BU753" s="38"/>
      <c r="BV753" s="38"/>
      <c r="BW753" s="38"/>
      <c r="BX753" s="38"/>
      <c r="BY753" s="38"/>
      <c r="BZ753" s="38"/>
      <c r="CA753" s="38"/>
      <c r="CB753" s="38"/>
      <c r="CC753" s="38"/>
      <c r="CD753" s="38"/>
      <c r="CE753" s="38"/>
      <c r="CF753" s="38"/>
      <c r="CG753" s="38"/>
      <c r="CH753" s="38"/>
      <c r="CI753" s="38"/>
      <c r="CJ753" s="38"/>
      <c r="CK753" s="38"/>
      <c r="CL753" s="38"/>
      <c r="CM753" s="38"/>
      <c r="CN753" s="38"/>
      <c r="CO753" s="38"/>
    </row>
    <row r="754" spans="1:93" x14ac:dyDescent="0.35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8"/>
      <c r="AJ754" s="38"/>
      <c r="AK754" s="38"/>
      <c r="AL754" s="38"/>
      <c r="AM754" s="38"/>
      <c r="AN754" s="38"/>
      <c r="AO754" s="38"/>
      <c r="AP754" s="38"/>
      <c r="AQ754" s="38"/>
      <c r="AR754" s="38"/>
      <c r="AS754" s="38"/>
      <c r="AT754" s="38"/>
      <c r="AU754" s="38"/>
      <c r="AV754" s="38"/>
      <c r="AW754" s="38"/>
      <c r="AX754" s="38"/>
      <c r="AY754" s="38"/>
      <c r="AZ754" s="38"/>
      <c r="BA754" s="38"/>
      <c r="BB754" s="38"/>
      <c r="BC754" s="38"/>
      <c r="BD754" s="38"/>
      <c r="BE754" s="38"/>
      <c r="BF754" s="38"/>
      <c r="BG754" s="38"/>
      <c r="BH754" s="38"/>
      <c r="BI754" s="38"/>
      <c r="BJ754" s="38"/>
      <c r="BK754" s="38"/>
      <c r="BL754" s="38"/>
      <c r="BM754" s="38"/>
      <c r="BN754" s="38"/>
      <c r="BO754" s="38"/>
      <c r="BP754" s="38"/>
      <c r="BQ754" s="38"/>
      <c r="BR754" s="38"/>
      <c r="BS754" s="38"/>
      <c r="BT754" s="38"/>
      <c r="BU754" s="38"/>
      <c r="BV754" s="38"/>
      <c r="BW754" s="38"/>
      <c r="BX754" s="38"/>
      <c r="BY754" s="38"/>
      <c r="BZ754" s="38"/>
      <c r="CA754" s="38"/>
      <c r="CB754" s="38"/>
      <c r="CC754" s="38"/>
      <c r="CD754" s="38"/>
      <c r="CE754" s="38"/>
      <c r="CF754" s="38"/>
      <c r="CG754" s="38"/>
      <c r="CH754" s="38"/>
      <c r="CI754" s="38"/>
      <c r="CJ754" s="38"/>
      <c r="CK754" s="38"/>
      <c r="CL754" s="38"/>
      <c r="CM754" s="38"/>
      <c r="CN754" s="38"/>
      <c r="CO754" s="38"/>
    </row>
    <row r="755" spans="1:93" x14ac:dyDescent="0.3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8"/>
      <c r="AJ755" s="38"/>
      <c r="AK755" s="38"/>
      <c r="AL755" s="38"/>
      <c r="AM755" s="38"/>
      <c r="AN755" s="38"/>
      <c r="AO755" s="38"/>
      <c r="AP755" s="38"/>
      <c r="AQ755" s="38"/>
      <c r="AR755" s="38"/>
      <c r="AS755" s="38"/>
      <c r="AT755" s="38"/>
      <c r="AU755" s="38"/>
      <c r="AV755" s="38"/>
      <c r="AW755" s="38"/>
      <c r="AX755" s="38"/>
      <c r="AY755" s="38"/>
      <c r="AZ755" s="38"/>
      <c r="BA755" s="38"/>
      <c r="BB755" s="38"/>
      <c r="BC755" s="38"/>
      <c r="BD755" s="38"/>
      <c r="BE755" s="38"/>
      <c r="BF755" s="38"/>
      <c r="BG755" s="38"/>
      <c r="BH755" s="38"/>
      <c r="BI755" s="38"/>
      <c r="BJ755" s="38"/>
      <c r="BK755" s="38"/>
      <c r="BL755" s="38"/>
      <c r="BM755" s="38"/>
      <c r="BN755" s="38"/>
      <c r="BO755" s="38"/>
      <c r="BP755" s="38"/>
      <c r="BQ755" s="38"/>
      <c r="BR755" s="38"/>
      <c r="BS755" s="38"/>
      <c r="BT755" s="38"/>
      <c r="BU755" s="38"/>
      <c r="BV755" s="38"/>
      <c r="BW755" s="38"/>
      <c r="BX755" s="38"/>
      <c r="BY755" s="38"/>
      <c r="BZ755" s="38"/>
      <c r="CA755" s="38"/>
      <c r="CB755" s="38"/>
      <c r="CC755" s="38"/>
      <c r="CD755" s="38"/>
      <c r="CE755" s="38"/>
      <c r="CF755" s="38"/>
      <c r="CG755" s="38"/>
      <c r="CH755" s="38"/>
      <c r="CI755" s="38"/>
      <c r="CJ755" s="38"/>
      <c r="CK755" s="38"/>
      <c r="CL755" s="38"/>
      <c r="CM755" s="38"/>
      <c r="CN755" s="38"/>
      <c r="CO755" s="38"/>
    </row>
    <row r="756" spans="1:93" x14ac:dyDescent="0.35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8"/>
      <c r="AJ756" s="38"/>
      <c r="AK756" s="38"/>
      <c r="AL756" s="38"/>
      <c r="AM756" s="38"/>
      <c r="AN756" s="38"/>
      <c r="AO756" s="38"/>
      <c r="AP756" s="38"/>
      <c r="AQ756" s="38"/>
      <c r="AR756" s="38"/>
      <c r="AS756" s="38"/>
      <c r="AT756" s="38"/>
      <c r="AU756" s="38"/>
      <c r="AV756" s="38"/>
      <c r="AW756" s="38"/>
      <c r="AX756" s="38"/>
      <c r="AY756" s="38"/>
      <c r="AZ756" s="38"/>
      <c r="BA756" s="38"/>
      <c r="BB756" s="38"/>
      <c r="BC756" s="38"/>
      <c r="BD756" s="38"/>
      <c r="BE756" s="38"/>
      <c r="BF756" s="38"/>
      <c r="BG756" s="38"/>
      <c r="BH756" s="38"/>
      <c r="BI756" s="38"/>
      <c r="BJ756" s="38"/>
      <c r="BK756" s="38"/>
      <c r="BL756" s="38"/>
      <c r="BM756" s="38"/>
      <c r="BN756" s="38"/>
      <c r="BO756" s="38"/>
      <c r="BP756" s="38"/>
      <c r="BQ756" s="38"/>
      <c r="BR756" s="38"/>
      <c r="BS756" s="38"/>
      <c r="BT756" s="38"/>
      <c r="BU756" s="38"/>
      <c r="BV756" s="38"/>
      <c r="BW756" s="38"/>
      <c r="BX756" s="38"/>
      <c r="BY756" s="38"/>
      <c r="BZ756" s="38"/>
      <c r="CA756" s="38"/>
      <c r="CB756" s="38"/>
      <c r="CC756" s="38"/>
      <c r="CD756" s="38"/>
      <c r="CE756" s="38"/>
      <c r="CF756" s="38"/>
      <c r="CG756" s="38"/>
      <c r="CH756" s="38"/>
      <c r="CI756" s="38"/>
      <c r="CJ756" s="38"/>
      <c r="CK756" s="38"/>
      <c r="CL756" s="38"/>
      <c r="CM756" s="38"/>
      <c r="CN756" s="38"/>
      <c r="CO756" s="38"/>
    </row>
    <row r="757" spans="1:93" x14ac:dyDescent="0.35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8"/>
      <c r="AJ757" s="38"/>
      <c r="AK757" s="38"/>
      <c r="AL757" s="38"/>
      <c r="AM757" s="38"/>
      <c r="AN757" s="38"/>
      <c r="AO757" s="38"/>
      <c r="AP757" s="38"/>
      <c r="AQ757" s="38"/>
      <c r="AR757" s="38"/>
      <c r="AS757" s="38"/>
      <c r="AT757" s="38"/>
      <c r="AU757" s="38"/>
      <c r="AV757" s="38"/>
      <c r="AW757" s="38"/>
      <c r="AX757" s="38"/>
      <c r="AY757" s="38"/>
      <c r="AZ757" s="38"/>
      <c r="BA757" s="38"/>
      <c r="BB757" s="38"/>
      <c r="BC757" s="38"/>
      <c r="BD757" s="38"/>
      <c r="BE757" s="38"/>
      <c r="BF757" s="38"/>
      <c r="BG757" s="38"/>
      <c r="BH757" s="38"/>
      <c r="BI757" s="38"/>
      <c r="BJ757" s="38"/>
      <c r="BK757" s="38"/>
      <c r="BL757" s="38"/>
      <c r="BM757" s="38"/>
      <c r="BN757" s="38"/>
      <c r="BO757" s="38"/>
      <c r="BP757" s="38"/>
      <c r="BQ757" s="38"/>
      <c r="BR757" s="38"/>
      <c r="BS757" s="38"/>
      <c r="BT757" s="38"/>
      <c r="BU757" s="38"/>
      <c r="BV757" s="38"/>
      <c r="BW757" s="38"/>
      <c r="BX757" s="38"/>
      <c r="BY757" s="38"/>
      <c r="BZ757" s="38"/>
      <c r="CA757" s="38"/>
      <c r="CB757" s="38"/>
      <c r="CC757" s="38"/>
      <c r="CD757" s="38"/>
      <c r="CE757" s="38"/>
      <c r="CF757" s="38"/>
      <c r="CG757" s="38"/>
      <c r="CH757" s="38"/>
      <c r="CI757" s="38"/>
      <c r="CJ757" s="38"/>
      <c r="CK757" s="38"/>
      <c r="CL757" s="38"/>
      <c r="CM757" s="38"/>
      <c r="CN757" s="38"/>
      <c r="CO757" s="38"/>
    </row>
    <row r="758" spans="1:93" x14ac:dyDescent="0.35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8"/>
      <c r="AJ758" s="38"/>
      <c r="AK758" s="38"/>
      <c r="AL758" s="38"/>
      <c r="AM758" s="38"/>
      <c r="AN758" s="38"/>
      <c r="AO758" s="38"/>
      <c r="AP758" s="38"/>
      <c r="AQ758" s="38"/>
      <c r="AR758" s="38"/>
      <c r="AS758" s="38"/>
      <c r="AT758" s="38"/>
      <c r="AU758" s="38"/>
      <c r="AV758" s="38"/>
      <c r="AW758" s="38"/>
      <c r="AX758" s="38"/>
      <c r="AY758" s="38"/>
      <c r="AZ758" s="38"/>
      <c r="BA758" s="38"/>
      <c r="BB758" s="38"/>
      <c r="BC758" s="38"/>
      <c r="BD758" s="38"/>
      <c r="BE758" s="38"/>
      <c r="BF758" s="38"/>
      <c r="BG758" s="38"/>
      <c r="BH758" s="38"/>
      <c r="BI758" s="38"/>
      <c r="BJ758" s="38"/>
      <c r="BK758" s="38"/>
      <c r="BL758" s="38"/>
      <c r="BM758" s="38"/>
      <c r="BN758" s="38"/>
      <c r="BO758" s="38"/>
      <c r="BP758" s="38"/>
      <c r="BQ758" s="38"/>
      <c r="BR758" s="38"/>
      <c r="BS758" s="38"/>
      <c r="BT758" s="38"/>
      <c r="BU758" s="38"/>
      <c r="BV758" s="38"/>
      <c r="BW758" s="38"/>
      <c r="BX758" s="38"/>
      <c r="BY758" s="38"/>
      <c r="BZ758" s="38"/>
      <c r="CA758" s="38"/>
      <c r="CB758" s="38"/>
      <c r="CC758" s="38"/>
      <c r="CD758" s="38"/>
      <c r="CE758" s="38"/>
      <c r="CF758" s="38"/>
      <c r="CG758" s="38"/>
      <c r="CH758" s="38"/>
      <c r="CI758" s="38"/>
      <c r="CJ758" s="38"/>
      <c r="CK758" s="38"/>
      <c r="CL758" s="38"/>
      <c r="CM758" s="38"/>
      <c r="CN758" s="38"/>
      <c r="CO758" s="38"/>
    </row>
    <row r="759" spans="1:93" x14ac:dyDescent="0.35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8"/>
      <c r="AJ759" s="38"/>
      <c r="AK759" s="38"/>
      <c r="AL759" s="38"/>
      <c r="AM759" s="38"/>
      <c r="AN759" s="38"/>
      <c r="AO759" s="38"/>
      <c r="AP759" s="38"/>
      <c r="AQ759" s="38"/>
      <c r="AR759" s="38"/>
      <c r="AS759" s="38"/>
      <c r="AT759" s="38"/>
      <c r="AU759" s="38"/>
      <c r="AV759" s="38"/>
      <c r="AW759" s="38"/>
      <c r="AX759" s="38"/>
      <c r="AY759" s="38"/>
      <c r="AZ759" s="38"/>
      <c r="BA759" s="38"/>
      <c r="BB759" s="38"/>
      <c r="BC759" s="38"/>
      <c r="BD759" s="38"/>
      <c r="BE759" s="38"/>
      <c r="BF759" s="38"/>
      <c r="BG759" s="38"/>
      <c r="BH759" s="38"/>
      <c r="BI759" s="38"/>
      <c r="BJ759" s="38"/>
      <c r="BK759" s="38"/>
      <c r="BL759" s="38"/>
      <c r="BM759" s="38"/>
      <c r="BN759" s="38"/>
      <c r="BO759" s="38"/>
      <c r="BP759" s="38"/>
      <c r="BQ759" s="38"/>
      <c r="BR759" s="38"/>
      <c r="BS759" s="38"/>
      <c r="BT759" s="38"/>
      <c r="BU759" s="38"/>
      <c r="BV759" s="38"/>
      <c r="BW759" s="38"/>
      <c r="BX759" s="38"/>
      <c r="BY759" s="38"/>
      <c r="BZ759" s="38"/>
      <c r="CA759" s="38"/>
      <c r="CB759" s="38"/>
      <c r="CC759" s="38"/>
      <c r="CD759" s="38"/>
      <c r="CE759" s="38"/>
      <c r="CF759" s="38"/>
      <c r="CG759" s="38"/>
      <c r="CH759" s="38"/>
      <c r="CI759" s="38"/>
      <c r="CJ759" s="38"/>
      <c r="CK759" s="38"/>
      <c r="CL759" s="38"/>
      <c r="CM759" s="38"/>
      <c r="CN759" s="38"/>
      <c r="CO759" s="38"/>
    </row>
    <row r="760" spans="1:93" x14ac:dyDescent="0.35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8"/>
      <c r="AJ760" s="38"/>
      <c r="AK760" s="38"/>
      <c r="AL760" s="38"/>
      <c r="AM760" s="38"/>
      <c r="AN760" s="38"/>
      <c r="AO760" s="38"/>
      <c r="AP760" s="38"/>
      <c r="AQ760" s="38"/>
      <c r="AR760" s="38"/>
      <c r="AS760" s="38"/>
      <c r="AT760" s="38"/>
      <c r="AU760" s="38"/>
      <c r="AV760" s="38"/>
      <c r="AW760" s="38"/>
      <c r="AX760" s="38"/>
      <c r="AY760" s="38"/>
      <c r="AZ760" s="38"/>
      <c r="BA760" s="38"/>
      <c r="BB760" s="38"/>
      <c r="BC760" s="38"/>
      <c r="BD760" s="38"/>
      <c r="BE760" s="38"/>
      <c r="BF760" s="38"/>
      <c r="BG760" s="38"/>
      <c r="BH760" s="38"/>
      <c r="BI760" s="38"/>
      <c r="BJ760" s="38"/>
      <c r="BK760" s="38"/>
      <c r="BL760" s="38"/>
      <c r="BM760" s="38"/>
      <c r="BN760" s="38"/>
      <c r="BO760" s="38"/>
      <c r="BP760" s="38"/>
      <c r="BQ760" s="38"/>
      <c r="BR760" s="38"/>
      <c r="BS760" s="38"/>
      <c r="BT760" s="38"/>
      <c r="BU760" s="38"/>
      <c r="BV760" s="38"/>
      <c r="BW760" s="38"/>
      <c r="BX760" s="38"/>
      <c r="BY760" s="38"/>
      <c r="BZ760" s="38"/>
      <c r="CA760" s="38"/>
      <c r="CB760" s="38"/>
      <c r="CC760" s="38"/>
      <c r="CD760" s="38"/>
      <c r="CE760" s="38"/>
      <c r="CF760" s="38"/>
      <c r="CG760" s="38"/>
      <c r="CH760" s="38"/>
      <c r="CI760" s="38"/>
      <c r="CJ760" s="38"/>
      <c r="CK760" s="38"/>
      <c r="CL760" s="38"/>
      <c r="CM760" s="38"/>
      <c r="CN760" s="38"/>
      <c r="CO760" s="38"/>
    </row>
    <row r="761" spans="1:93" x14ac:dyDescent="0.35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8"/>
      <c r="AJ761" s="38"/>
      <c r="AK761" s="38"/>
      <c r="AL761" s="38"/>
      <c r="AM761" s="38"/>
      <c r="AN761" s="38"/>
      <c r="AO761" s="38"/>
      <c r="AP761" s="38"/>
      <c r="AQ761" s="38"/>
      <c r="AR761" s="38"/>
      <c r="AS761" s="38"/>
      <c r="AT761" s="38"/>
      <c r="AU761" s="38"/>
      <c r="AV761" s="38"/>
      <c r="AW761" s="38"/>
      <c r="AX761" s="38"/>
      <c r="AY761" s="38"/>
      <c r="AZ761" s="38"/>
      <c r="BA761" s="38"/>
      <c r="BB761" s="38"/>
      <c r="BC761" s="38"/>
      <c r="BD761" s="38"/>
      <c r="BE761" s="38"/>
      <c r="BF761" s="38"/>
      <c r="BG761" s="38"/>
      <c r="BH761" s="38"/>
      <c r="BI761" s="38"/>
      <c r="BJ761" s="38"/>
      <c r="BK761" s="38"/>
      <c r="BL761" s="38"/>
      <c r="BM761" s="38"/>
      <c r="BN761" s="38"/>
      <c r="BO761" s="38"/>
      <c r="BP761" s="38"/>
      <c r="BQ761" s="38"/>
      <c r="BR761" s="38"/>
      <c r="BS761" s="38"/>
      <c r="BT761" s="38"/>
      <c r="BU761" s="38"/>
      <c r="BV761" s="38"/>
      <c r="BW761" s="38"/>
      <c r="BX761" s="38"/>
      <c r="BY761" s="38"/>
      <c r="BZ761" s="38"/>
      <c r="CA761" s="38"/>
      <c r="CB761" s="38"/>
      <c r="CC761" s="38"/>
      <c r="CD761" s="38"/>
      <c r="CE761" s="38"/>
      <c r="CF761" s="38"/>
      <c r="CG761" s="38"/>
      <c r="CH761" s="38"/>
      <c r="CI761" s="38"/>
      <c r="CJ761" s="38"/>
      <c r="CK761" s="38"/>
      <c r="CL761" s="38"/>
      <c r="CM761" s="38"/>
      <c r="CN761" s="38"/>
      <c r="CO761" s="38"/>
    </row>
    <row r="762" spans="1:93" x14ac:dyDescent="0.35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8"/>
      <c r="AJ762" s="38"/>
      <c r="AK762" s="38"/>
      <c r="AL762" s="38"/>
      <c r="AM762" s="38"/>
      <c r="AN762" s="38"/>
      <c r="AO762" s="38"/>
      <c r="AP762" s="38"/>
      <c r="AQ762" s="38"/>
      <c r="AR762" s="38"/>
      <c r="AS762" s="38"/>
      <c r="AT762" s="38"/>
      <c r="AU762" s="38"/>
      <c r="AV762" s="38"/>
      <c r="AW762" s="38"/>
      <c r="AX762" s="38"/>
      <c r="AY762" s="38"/>
      <c r="AZ762" s="38"/>
      <c r="BA762" s="38"/>
      <c r="BB762" s="38"/>
      <c r="BC762" s="38"/>
      <c r="BD762" s="38"/>
      <c r="BE762" s="38"/>
      <c r="BF762" s="38"/>
      <c r="BG762" s="38"/>
      <c r="BH762" s="38"/>
      <c r="BI762" s="38"/>
      <c r="BJ762" s="38"/>
      <c r="BK762" s="38"/>
      <c r="BL762" s="38"/>
      <c r="BM762" s="38"/>
      <c r="BN762" s="38"/>
      <c r="BO762" s="38"/>
      <c r="BP762" s="38"/>
      <c r="BQ762" s="38"/>
      <c r="BR762" s="38"/>
      <c r="BS762" s="38"/>
      <c r="BT762" s="38"/>
      <c r="BU762" s="38"/>
      <c r="BV762" s="38"/>
      <c r="BW762" s="38"/>
      <c r="BX762" s="38"/>
      <c r="BY762" s="38"/>
      <c r="BZ762" s="38"/>
      <c r="CA762" s="38"/>
      <c r="CB762" s="38"/>
      <c r="CC762" s="38"/>
      <c r="CD762" s="38"/>
      <c r="CE762" s="38"/>
      <c r="CF762" s="38"/>
      <c r="CG762" s="38"/>
      <c r="CH762" s="38"/>
      <c r="CI762" s="38"/>
      <c r="CJ762" s="38"/>
      <c r="CK762" s="38"/>
      <c r="CL762" s="38"/>
      <c r="CM762" s="38"/>
      <c r="CN762" s="38"/>
      <c r="CO762" s="38"/>
    </row>
    <row r="763" spans="1:93" x14ac:dyDescent="0.35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8"/>
      <c r="AJ763" s="38"/>
      <c r="AK763" s="38"/>
      <c r="AL763" s="38"/>
      <c r="AM763" s="38"/>
      <c r="AN763" s="38"/>
      <c r="AO763" s="38"/>
      <c r="AP763" s="38"/>
      <c r="AQ763" s="38"/>
      <c r="AR763" s="38"/>
      <c r="AS763" s="38"/>
      <c r="AT763" s="38"/>
      <c r="AU763" s="38"/>
      <c r="AV763" s="38"/>
      <c r="AW763" s="38"/>
      <c r="AX763" s="38"/>
      <c r="AY763" s="38"/>
      <c r="AZ763" s="38"/>
      <c r="BA763" s="38"/>
      <c r="BB763" s="38"/>
      <c r="BC763" s="38"/>
      <c r="BD763" s="38"/>
      <c r="BE763" s="38"/>
      <c r="BF763" s="38"/>
      <c r="BG763" s="38"/>
      <c r="BH763" s="38"/>
      <c r="BI763" s="38"/>
      <c r="BJ763" s="38"/>
      <c r="BK763" s="38"/>
      <c r="BL763" s="38"/>
      <c r="BM763" s="38"/>
      <c r="BN763" s="38"/>
      <c r="BO763" s="38"/>
      <c r="BP763" s="38"/>
      <c r="BQ763" s="38"/>
      <c r="BR763" s="38"/>
      <c r="BS763" s="38"/>
      <c r="BT763" s="38"/>
      <c r="BU763" s="38"/>
      <c r="BV763" s="38"/>
      <c r="BW763" s="38"/>
      <c r="BX763" s="38"/>
      <c r="BY763" s="38"/>
      <c r="BZ763" s="38"/>
      <c r="CA763" s="38"/>
      <c r="CB763" s="38"/>
      <c r="CC763" s="38"/>
      <c r="CD763" s="38"/>
      <c r="CE763" s="38"/>
      <c r="CF763" s="38"/>
      <c r="CG763" s="38"/>
      <c r="CH763" s="38"/>
      <c r="CI763" s="38"/>
      <c r="CJ763" s="38"/>
      <c r="CK763" s="38"/>
      <c r="CL763" s="38"/>
      <c r="CM763" s="38"/>
      <c r="CN763" s="38"/>
      <c r="CO763" s="38"/>
    </row>
    <row r="764" spans="1:93" x14ac:dyDescent="0.35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8"/>
      <c r="AJ764" s="38"/>
      <c r="AK764" s="38"/>
      <c r="AL764" s="38"/>
      <c r="AM764" s="38"/>
      <c r="AN764" s="38"/>
      <c r="AO764" s="38"/>
      <c r="AP764" s="38"/>
      <c r="AQ764" s="38"/>
      <c r="AR764" s="38"/>
      <c r="AS764" s="38"/>
      <c r="AT764" s="38"/>
      <c r="AU764" s="38"/>
      <c r="AV764" s="38"/>
      <c r="AW764" s="38"/>
      <c r="AX764" s="38"/>
      <c r="AY764" s="38"/>
      <c r="AZ764" s="38"/>
      <c r="BA764" s="38"/>
      <c r="BB764" s="38"/>
      <c r="BC764" s="38"/>
      <c r="BD764" s="38"/>
      <c r="BE764" s="38"/>
      <c r="BF764" s="38"/>
      <c r="BG764" s="38"/>
      <c r="BH764" s="38"/>
      <c r="BI764" s="38"/>
      <c r="BJ764" s="38"/>
      <c r="BK764" s="38"/>
      <c r="BL764" s="38"/>
      <c r="BM764" s="38"/>
      <c r="BN764" s="38"/>
      <c r="BO764" s="38"/>
      <c r="BP764" s="38"/>
      <c r="BQ764" s="38"/>
      <c r="BR764" s="38"/>
      <c r="BS764" s="38"/>
      <c r="BT764" s="38"/>
      <c r="BU764" s="38"/>
      <c r="BV764" s="38"/>
      <c r="BW764" s="38"/>
      <c r="BX764" s="38"/>
      <c r="BY764" s="38"/>
      <c r="BZ764" s="38"/>
      <c r="CA764" s="38"/>
      <c r="CB764" s="38"/>
      <c r="CC764" s="38"/>
      <c r="CD764" s="38"/>
      <c r="CE764" s="38"/>
      <c r="CF764" s="38"/>
      <c r="CG764" s="38"/>
      <c r="CH764" s="38"/>
      <c r="CI764" s="38"/>
      <c r="CJ764" s="38"/>
      <c r="CK764" s="38"/>
      <c r="CL764" s="38"/>
      <c r="CM764" s="38"/>
      <c r="CN764" s="38"/>
      <c r="CO764" s="38"/>
    </row>
    <row r="765" spans="1:93" x14ac:dyDescent="0.3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8"/>
      <c r="AJ765" s="38"/>
      <c r="AK765" s="38"/>
      <c r="AL765" s="38"/>
      <c r="AM765" s="38"/>
      <c r="AN765" s="38"/>
      <c r="AO765" s="38"/>
      <c r="AP765" s="38"/>
      <c r="AQ765" s="38"/>
      <c r="AR765" s="38"/>
      <c r="AS765" s="38"/>
      <c r="AT765" s="38"/>
      <c r="AU765" s="38"/>
      <c r="AV765" s="38"/>
      <c r="AW765" s="38"/>
      <c r="AX765" s="38"/>
      <c r="AY765" s="38"/>
      <c r="AZ765" s="38"/>
      <c r="BA765" s="38"/>
      <c r="BB765" s="38"/>
      <c r="BC765" s="38"/>
      <c r="BD765" s="38"/>
      <c r="BE765" s="38"/>
      <c r="BF765" s="38"/>
      <c r="BG765" s="38"/>
      <c r="BH765" s="38"/>
      <c r="BI765" s="38"/>
      <c r="BJ765" s="38"/>
      <c r="BK765" s="38"/>
      <c r="BL765" s="38"/>
      <c r="BM765" s="38"/>
      <c r="BN765" s="38"/>
      <c r="BO765" s="38"/>
      <c r="BP765" s="38"/>
      <c r="BQ765" s="38"/>
      <c r="BR765" s="38"/>
      <c r="BS765" s="38"/>
      <c r="BT765" s="38"/>
      <c r="BU765" s="38"/>
      <c r="BV765" s="38"/>
      <c r="BW765" s="38"/>
      <c r="BX765" s="38"/>
      <c r="BY765" s="38"/>
      <c r="BZ765" s="38"/>
      <c r="CA765" s="38"/>
      <c r="CB765" s="38"/>
      <c r="CC765" s="38"/>
      <c r="CD765" s="38"/>
      <c r="CE765" s="38"/>
      <c r="CF765" s="38"/>
      <c r="CG765" s="38"/>
      <c r="CH765" s="38"/>
      <c r="CI765" s="38"/>
      <c r="CJ765" s="38"/>
      <c r="CK765" s="38"/>
      <c r="CL765" s="38"/>
      <c r="CM765" s="38"/>
      <c r="CN765" s="38"/>
      <c r="CO765" s="38"/>
    </row>
    <row r="766" spans="1:93" x14ac:dyDescent="0.35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8"/>
      <c r="AJ766" s="38"/>
      <c r="AK766" s="38"/>
      <c r="AL766" s="38"/>
      <c r="AM766" s="38"/>
      <c r="AN766" s="38"/>
      <c r="AO766" s="38"/>
      <c r="AP766" s="38"/>
      <c r="AQ766" s="38"/>
      <c r="AR766" s="38"/>
      <c r="AS766" s="38"/>
      <c r="AT766" s="38"/>
      <c r="AU766" s="38"/>
      <c r="AV766" s="38"/>
      <c r="AW766" s="38"/>
      <c r="AX766" s="38"/>
      <c r="AY766" s="38"/>
      <c r="AZ766" s="38"/>
      <c r="BA766" s="38"/>
      <c r="BB766" s="38"/>
      <c r="BC766" s="38"/>
      <c r="BD766" s="38"/>
      <c r="BE766" s="38"/>
      <c r="BF766" s="38"/>
      <c r="BG766" s="38"/>
      <c r="BH766" s="38"/>
      <c r="BI766" s="38"/>
      <c r="BJ766" s="38"/>
      <c r="BK766" s="38"/>
      <c r="BL766" s="38"/>
      <c r="BM766" s="38"/>
      <c r="BN766" s="38"/>
      <c r="BO766" s="38"/>
      <c r="BP766" s="38"/>
      <c r="BQ766" s="38"/>
      <c r="BR766" s="38"/>
      <c r="BS766" s="38"/>
      <c r="BT766" s="38"/>
      <c r="BU766" s="38"/>
      <c r="BV766" s="38"/>
      <c r="BW766" s="38"/>
      <c r="BX766" s="38"/>
      <c r="BY766" s="38"/>
      <c r="BZ766" s="38"/>
      <c r="CA766" s="38"/>
      <c r="CB766" s="38"/>
      <c r="CC766" s="38"/>
      <c r="CD766" s="38"/>
      <c r="CE766" s="38"/>
      <c r="CF766" s="38"/>
      <c r="CG766" s="38"/>
      <c r="CH766" s="38"/>
      <c r="CI766" s="38"/>
      <c r="CJ766" s="38"/>
      <c r="CK766" s="38"/>
      <c r="CL766" s="38"/>
      <c r="CM766" s="38"/>
      <c r="CN766" s="38"/>
      <c r="CO766" s="38"/>
    </row>
    <row r="767" spans="1:93" x14ac:dyDescent="0.35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8"/>
      <c r="AJ767" s="38"/>
      <c r="AK767" s="38"/>
      <c r="AL767" s="38"/>
      <c r="AM767" s="38"/>
      <c r="AN767" s="38"/>
      <c r="AO767" s="38"/>
      <c r="AP767" s="38"/>
      <c r="AQ767" s="38"/>
      <c r="AR767" s="38"/>
      <c r="AS767" s="38"/>
      <c r="AT767" s="38"/>
      <c r="AU767" s="38"/>
      <c r="AV767" s="38"/>
      <c r="AW767" s="38"/>
      <c r="AX767" s="38"/>
      <c r="AY767" s="38"/>
      <c r="AZ767" s="38"/>
      <c r="BA767" s="38"/>
      <c r="BB767" s="38"/>
      <c r="BC767" s="38"/>
      <c r="BD767" s="38"/>
      <c r="BE767" s="38"/>
      <c r="BF767" s="38"/>
      <c r="BG767" s="38"/>
      <c r="BH767" s="38"/>
      <c r="BI767" s="38"/>
      <c r="BJ767" s="38"/>
      <c r="BK767" s="38"/>
      <c r="BL767" s="38"/>
      <c r="BM767" s="38"/>
      <c r="BN767" s="38"/>
      <c r="BO767" s="38"/>
      <c r="BP767" s="38"/>
      <c r="BQ767" s="38"/>
      <c r="BR767" s="38"/>
      <c r="BS767" s="38"/>
      <c r="BT767" s="38"/>
      <c r="BU767" s="38"/>
      <c r="BV767" s="38"/>
      <c r="BW767" s="38"/>
      <c r="BX767" s="38"/>
      <c r="BY767" s="38"/>
      <c r="BZ767" s="38"/>
      <c r="CA767" s="38"/>
      <c r="CB767" s="38"/>
      <c r="CC767" s="38"/>
      <c r="CD767" s="38"/>
      <c r="CE767" s="38"/>
      <c r="CF767" s="38"/>
      <c r="CG767" s="38"/>
      <c r="CH767" s="38"/>
      <c r="CI767" s="38"/>
      <c r="CJ767" s="38"/>
      <c r="CK767" s="38"/>
      <c r="CL767" s="38"/>
      <c r="CM767" s="38"/>
      <c r="CN767" s="38"/>
      <c r="CO767" s="38"/>
    </row>
    <row r="768" spans="1:93" x14ac:dyDescent="0.35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8"/>
      <c r="AJ768" s="38"/>
      <c r="AK768" s="38"/>
      <c r="AL768" s="38"/>
      <c r="AM768" s="38"/>
      <c r="AN768" s="38"/>
      <c r="AO768" s="38"/>
      <c r="AP768" s="38"/>
      <c r="AQ768" s="38"/>
      <c r="AR768" s="38"/>
      <c r="AS768" s="38"/>
      <c r="AT768" s="38"/>
      <c r="AU768" s="38"/>
      <c r="AV768" s="38"/>
      <c r="AW768" s="38"/>
      <c r="AX768" s="38"/>
      <c r="AY768" s="38"/>
      <c r="AZ768" s="38"/>
      <c r="BA768" s="38"/>
      <c r="BB768" s="38"/>
      <c r="BC768" s="38"/>
      <c r="BD768" s="38"/>
      <c r="BE768" s="38"/>
      <c r="BF768" s="38"/>
      <c r="BG768" s="38"/>
      <c r="BH768" s="38"/>
      <c r="BI768" s="38"/>
      <c r="BJ768" s="38"/>
      <c r="BK768" s="38"/>
      <c r="BL768" s="38"/>
      <c r="BM768" s="38"/>
      <c r="BN768" s="38"/>
      <c r="BO768" s="38"/>
      <c r="BP768" s="38"/>
      <c r="BQ768" s="38"/>
      <c r="BR768" s="38"/>
      <c r="BS768" s="38"/>
      <c r="BT768" s="38"/>
      <c r="BU768" s="38"/>
      <c r="BV768" s="38"/>
      <c r="BW768" s="38"/>
      <c r="BX768" s="38"/>
      <c r="BY768" s="38"/>
      <c r="BZ768" s="38"/>
      <c r="CA768" s="38"/>
      <c r="CB768" s="38"/>
      <c r="CC768" s="38"/>
      <c r="CD768" s="38"/>
      <c r="CE768" s="38"/>
      <c r="CF768" s="38"/>
      <c r="CG768" s="38"/>
      <c r="CH768" s="38"/>
      <c r="CI768" s="38"/>
      <c r="CJ768" s="38"/>
      <c r="CK768" s="38"/>
      <c r="CL768" s="38"/>
      <c r="CM768" s="38"/>
      <c r="CN768" s="38"/>
      <c r="CO768" s="38"/>
    </row>
    <row r="769" spans="1:93" x14ac:dyDescent="0.35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8"/>
      <c r="AJ769" s="38"/>
      <c r="AK769" s="38"/>
      <c r="AL769" s="38"/>
      <c r="AM769" s="38"/>
      <c r="AN769" s="38"/>
      <c r="AO769" s="38"/>
      <c r="AP769" s="38"/>
      <c r="AQ769" s="38"/>
      <c r="AR769" s="38"/>
      <c r="AS769" s="38"/>
      <c r="AT769" s="38"/>
      <c r="AU769" s="38"/>
      <c r="AV769" s="38"/>
      <c r="AW769" s="38"/>
      <c r="AX769" s="38"/>
      <c r="AY769" s="38"/>
      <c r="AZ769" s="38"/>
      <c r="BA769" s="38"/>
      <c r="BB769" s="38"/>
      <c r="BC769" s="38"/>
      <c r="BD769" s="38"/>
      <c r="BE769" s="38"/>
      <c r="BF769" s="38"/>
      <c r="BG769" s="38"/>
      <c r="BH769" s="38"/>
      <c r="BI769" s="38"/>
      <c r="BJ769" s="38"/>
      <c r="BK769" s="38"/>
      <c r="BL769" s="38"/>
      <c r="BM769" s="38"/>
      <c r="BN769" s="38"/>
      <c r="BO769" s="38"/>
      <c r="BP769" s="38"/>
      <c r="BQ769" s="38"/>
      <c r="BR769" s="38"/>
      <c r="BS769" s="38"/>
      <c r="BT769" s="38"/>
      <c r="BU769" s="38"/>
      <c r="BV769" s="38"/>
      <c r="BW769" s="38"/>
      <c r="BX769" s="38"/>
      <c r="BY769" s="38"/>
      <c r="BZ769" s="38"/>
      <c r="CA769" s="38"/>
      <c r="CB769" s="38"/>
      <c r="CC769" s="38"/>
      <c r="CD769" s="38"/>
      <c r="CE769" s="38"/>
      <c r="CF769" s="38"/>
      <c r="CG769" s="38"/>
      <c r="CH769" s="38"/>
      <c r="CI769" s="38"/>
      <c r="CJ769" s="38"/>
      <c r="CK769" s="38"/>
      <c r="CL769" s="38"/>
      <c r="CM769" s="38"/>
      <c r="CN769" s="38"/>
      <c r="CO769" s="38"/>
    </row>
    <row r="770" spans="1:93" x14ac:dyDescent="0.35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8"/>
      <c r="AJ770" s="38"/>
      <c r="AK770" s="38"/>
      <c r="AL770" s="38"/>
      <c r="AM770" s="38"/>
      <c r="AN770" s="38"/>
      <c r="AO770" s="38"/>
      <c r="AP770" s="38"/>
      <c r="AQ770" s="38"/>
      <c r="AR770" s="38"/>
      <c r="AS770" s="38"/>
      <c r="AT770" s="38"/>
      <c r="AU770" s="38"/>
      <c r="AV770" s="38"/>
      <c r="AW770" s="38"/>
      <c r="AX770" s="38"/>
      <c r="AY770" s="38"/>
      <c r="AZ770" s="38"/>
      <c r="BA770" s="38"/>
      <c r="BB770" s="38"/>
      <c r="BC770" s="38"/>
      <c r="BD770" s="38"/>
      <c r="BE770" s="38"/>
      <c r="BF770" s="38"/>
      <c r="BG770" s="38"/>
      <c r="BH770" s="38"/>
      <c r="BI770" s="38"/>
      <c r="BJ770" s="38"/>
      <c r="BK770" s="38"/>
      <c r="BL770" s="38"/>
      <c r="BM770" s="38"/>
      <c r="BN770" s="38"/>
      <c r="BO770" s="38"/>
      <c r="BP770" s="38"/>
      <c r="BQ770" s="38"/>
      <c r="BR770" s="38"/>
      <c r="BS770" s="38"/>
      <c r="BT770" s="38"/>
      <c r="BU770" s="38"/>
      <c r="BV770" s="38"/>
      <c r="BW770" s="38"/>
      <c r="BX770" s="38"/>
      <c r="BY770" s="38"/>
      <c r="BZ770" s="38"/>
      <c r="CA770" s="38"/>
      <c r="CB770" s="38"/>
      <c r="CC770" s="38"/>
      <c r="CD770" s="38"/>
      <c r="CE770" s="38"/>
      <c r="CF770" s="38"/>
      <c r="CG770" s="38"/>
      <c r="CH770" s="38"/>
      <c r="CI770" s="38"/>
      <c r="CJ770" s="38"/>
      <c r="CK770" s="38"/>
      <c r="CL770" s="38"/>
      <c r="CM770" s="38"/>
      <c r="CN770" s="38"/>
      <c r="CO770" s="38"/>
    </row>
    <row r="771" spans="1:93" x14ac:dyDescent="0.35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8"/>
      <c r="AJ771" s="38"/>
      <c r="AK771" s="38"/>
      <c r="AL771" s="38"/>
      <c r="AM771" s="38"/>
      <c r="AN771" s="38"/>
      <c r="AO771" s="38"/>
      <c r="AP771" s="38"/>
      <c r="AQ771" s="38"/>
      <c r="AR771" s="38"/>
      <c r="AS771" s="38"/>
      <c r="AT771" s="38"/>
      <c r="AU771" s="38"/>
      <c r="AV771" s="38"/>
      <c r="AW771" s="38"/>
      <c r="AX771" s="38"/>
      <c r="AY771" s="38"/>
      <c r="AZ771" s="38"/>
      <c r="BA771" s="38"/>
      <c r="BB771" s="38"/>
      <c r="BC771" s="38"/>
      <c r="BD771" s="38"/>
      <c r="BE771" s="38"/>
      <c r="BF771" s="38"/>
      <c r="BG771" s="38"/>
      <c r="BH771" s="38"/>
      <c r="BI771" s="38"/>
      <c r="BJ771" s="38"/>
      <c r="BK771" s="38"/>
      <c r="BL771" s="38"/>
      <c r="BM771" s="38"/>
      <c r="BN771" s="38"/>
      <c r="BO771" s="38"/>
      <c r="BP771" s="38"/>
      <c r="BQ771" s="38"/>
      <c r="BR771" s="38"/>
      <c r="BS771" s="38"/>
      <c r="BT771" s="38"/>
      <c r="BU771" s="38"/>
      <c r="BV771" s="38"/>
      <c r="BW771" s="38"/>
      <c r="BX771" s="38"/>
      <c r="BY771" s="38"/>
      <c r="BZ771" s="38"/>
      <c r="CA771" s="38"/>
      <c r="CB771" s="38"/>
      <c r="CC771" s="38"/>
      <c r="CD771" s="38"/>
      <c r="CE771" s="38"/>
      <c r="CF771" s="38"/>
      <c r="CG771" s="38"/>
      <c r="CH771" s="38"/>
      <c r="CI771" s="38"/>
      <c r="CJ771" s="38"/>
      <c r="CK771" s="38"/>
      <c r="CL771" s="38"/>
      <c r="CM771" s="38"/>
      <c r="CN771" s="38"/>
      <c r="CO771" s="38"/>
    </row>
    <row r="772" spans="1:93" x14ac:dyDescent="0.35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8"/>
      <c r="AJ772" s="38"/>
      <c r="AK772" s="38"/>
      <c r="AL772" s="38"/>
      <c r="AM772" s="38"/>
      <c r="AN772" s="38"/>
      <c r="AO772" s="38"/>
      <c r="AP772" s="38"/>
      <c r="AQ772" s="38"/>
      <c r="AR772" s="38"/>
      <c r="AS772" s="38"/>
      <c r="AT772" s="38"/>
      <c r="AU772" s="38"/>
      <c r="AV772" s="38"/>
      <c r="AW772" s="38"/>
      <c r="AX772" s="38"/>
      <c r="AY772" s="38"/>
      <c r="AZ772" s="38"/>
      <c r="BA772" s="38"/>
      <c r="BB772" s="38"/>
      <c r="BC772" s="38"/>
      <c r="BD772" s="38"/>
      <c r="BE772" s="38"/>
      <c r="BF772" s="38"/>
      <c r="BG772" s="38"/>
      <c r="BH772" s="38"/>
      <c r="BI772" s="38"/>
      <c r="BJ772" s="38"/>
      <c r="BK772" s="38"/>
      <c r="BL772" s="38"/>
      <c r="BM772" s="38"/>
      <c r="BN772" s="38"/>
      <c r="BO772" s="38"/>
      <c r="BP772" s="38"/>
      <c r="BQ772" s="38"/>
      <c r="BR772" s="38"/>
      <c r="BS772" s="38"/>
      <c r="BT772" s="38"/>
      <c r="BU772" s="38"/>
      <c r="BV772" s="38"/>
      <c r="BW772" s="38"/>
      <c r="BX772" s="38"/>
      <c r="BY772" s="38"/>
      <c r="BZ772" s="38"/>
      <c r="CA772" s="38"/>
      <c r="CB772" s="38"/>
      <c r="CC772" s="38"/>
      <c r="CD772" s="38"/>
      <c r="CE772" s="38"/>
      <c r="CF772" s="38"/>
      <c r="CG772" s="38"/>
      <c r="CH772" s="38"/>
      <c r="CI772" s="38"/>
      <c r="CJ772" s="38"/>
      <c r="CK772" s="38"/>
      <c r="CL772" s="38"/>
      <c r="CM772" s="38"/>
      <c r="CN772" s="38"/>
      <c r="CO772" s="38"/>
    </row>
    <row r="773" spans="1:93" x14ac:dyDescent="0.35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8"/>
      <c r="AJ773" s="38"/>
      <c r="AK773" s="38"/>
      <c r="AL773" s="38"/>
      <c r="AM773" s="38"/>
      <c r="AN773" s="38"/>
      <c r="AO773" s="38"/>
      <c r="AP773" s="38"/>
      <c r="AQ773" s="38"/>
      <c r="AR773" s="38"/>
      <c r="AS773" s="38"/>
      <c r="AT773" s="38"/>
      <c r="AU773" s="38"/>
      <c r="AV773" s="38"/>
      <c r="AW773" s="38"/>
      <c r="AX773" s="38"/>
      <c r="AY773" s="38"/>
      <c r="AZ773" s="38"/>
      <c r="BA773" s="38"/>
      <c r="BB773" s="38"/>
      <c r="BC773" s="38"/>
      <c r="BD773" s="38"/>
      <c r="BE773" s="38"/>
      <c r="BF773" s="38"/>
      <c r="BG773" s="38"/>
      <c r="BH773" s="38"/>
      <c r="BI773" s="38"/>
      <c r="BJ773" s="38"/>
      <c r="BK773" s="38"/>
      <c r="BL773" s="38"/>
      <c r="BM773" s="38"/>
      <c r="BN773" s="38"/>
      <c r="BO773" s="38"/>
      <c r="BP773" s="38"/>
      <c r="BQ773" s="38"/>
      <c r="BR773" s="38"/>
      <c r="BS773" s="38"/>
      <c r="BT773" s="38"/>
      <c r="BU773" s="38"/>
      <c r="BV773" s="38"/>
      <c r="BW773" s="38"/>
      <c r="BX773" s="38"/>
      <c r="BY773" s="38"/>
      <c r="BZ773" s="38"/>
      <c r="CA773" s="38"/>
      <c r="CB773" s="38"/>
      <c r="CC773" s="38"/>
      <c r="CD773" s="38"/>
      <c r="CE773" s="38"/>
      <c r="CF773" s="38"/>
      <c r="CG773" s="38"/>
      <c r="CH773" s="38"/>
      <c r="CI773" s="38"/>
      <c r="CJ773" s="38"/>
      <c r="CK773" s="38"/>
      <c r="CL773" s="38"/>
      <c r="CM773" s="38"/>
      <c r="CN773" s="38"/>
      <c r="CO773" s="38"/>
    </row>
    <row r="774" spans="1:93" x14ac:dyDescent="0.35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8"/>
      <c r="AJ774" s="38"/>
      <c r="AK774" s="38"/>
      <c r="AL774" s="38"/>
      <c r="AM774" s="38"/>
      <c r="AN774" s="38"/>
      <c r="AO774" s="38"/>
      <c r="AP774" s="38"/>
      <c r="AQ774" s="38"/>
      <c r="AR774" s="38"/>
      <c r="AS774" s="38"/>
      <c r="AT774" s="38"/>
      <c r="AU774" s="38"/>
      <c r="AV774" s="38"/>
      <c r="AW774" s="38"/>
      <c r="AX774" s="38"/>
      <c r="AY774" s="38"/>
      <c r="AZ774" s="38"/>
      <c r="BA774" s="38"/>
      <c r="BB774" s="38"/>
      <c r="BC774" s="38"/>
      <c r="BD774" s="38"/>
      <c r="BE774" s="38"/>
      <c r="BF774" s="38"/>
      <c r="BG774" s="38"/>
      <c r="BH774" s="38"/>
      <c r="BI774" s="38"/>
      <c r="BJ774" s="38"/>
      <c r="BK774" s="38"/>
      <c r="BL774" s="38"/>
      <c r="BM774" s="38"/>
      <c r="BN774" s="38"/>
      <c r="BO774" s="38"/>
      <c r="BP774" s="38"/>
      <c r="BQ774" s="38"/>
      <c r="BR774" s="38"/>
      <c r="BS774" s="38"/>
      <c r="BT774" s="38"/>
      <c r="BU774" s="38"/>
      <c r="BV774" s="38"/>
      <c r="BW774" s="38"/>
      <c r="BX774" s="38"/>
      <c r="BY774" s="38"/>
      <c r="BZ774" s="38"/>
      <c r="CA774" s="38"/>
      <c r="CB774" s="38"/>
      <c r="CC774" s="38"/>
      <c r="CD774" s="38"/>
      <c r="CE774" s="38"/>
      <c r="CF774" s="38"/>
      <c r="CG774" s="38"/>
      <c r="CH774" s="38"/>
      <c r="CI774" s="38"/>
      <c r="CJ774" s="38"/>
      <c r="CK774" s="38"/>
      <c r="CL774" s="38"/>
      <c r="CM774" s="38"/>
      <c r="CN774" s="38"/>
      <c r="CO774" s="38"/>
    </row>
    <row r="775" spans="1:93" x14ac:dyDescent="0.3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8"/>
      <c r="AJ775" s="38"/>
      <c r="AK775" s="38"/>
      <c r="AL775" s="38"/>
      <c r="AM775" s="38"/>
      <c r="AN775" s="38"/>
      <c r="AO775" s="38"/>
      <c r="AP775" s="38"/>
      <c r="AQ775" s="38"/>
      <c r="AR775" s="38"/>
      <c r="AS775" s="38"/>
      <c r="AT775" s="38"/>
      <c r="AU775" s="38"/>
      <c r="AV775" s="38"/>
      <c r="AW775" s="38"/>
      <c r="AX775" s="38"/>
      <c r="AY775" s="38"/>
      <c r="AZ775" s="38"/>
      <c r="BA775" s="38"/>
      <c r="BB775" s="38"/>
      <c r="BC775" s="38"/>
      <c r="BD775" s="38"/>
      <c r="BE775" s="38"/>
      <c r="BF775" s="38"/>
      <c r="BG775" s="38"/>
      <c r="BH775" s="38"/>
      <c r="BI775" s="38"/>
      <c r="BJ775" s="38"/>
      <c r="BK775" s="38"/>
      <c r="BL775" s="38"/>
      <c r="BM775" s="38"/>
      <c r="BN775" s="38"/>
      <c r="BO775" s="38"/>
      <c r="BP775" s="38"/>
      <c r="BQ775" s="38"/>
      <c r="BR775" s="38"/>
      <c r="BS775" s="38"/>
      <c r="BT775" s="38"/>
      <c r="BU775" s="38"/>
      <c r="BV775" s="38"/>
      <c r="BW775" s="38"/>
      <c r="BX775" s="38"/>
      <c r="BY775" s="38"/>
      <c r="BZ775" s="38"/>
      <c r="CA775" s="38"/>
      <c r="CB775" s="38"/>
      <c r="CC775" s="38"/>
      <c r="CD775" s="38"/>
      <c r="CE775" s="38"/>
      <c r="CF775" s="38"/>
      <c r="CG775" s="38"/>
      <c r="CH775" s="38"/>
      <c r="CI775" s="38"/>
      <c r="CJ775" s="38"/>
      <c r="CK775" s="38"/>
      <c r="CL775" s="38"/>
      <c r="CM775" s="38"/>
      <c r="CN775" s="38"/>
      <c r="CO775" s="38"/>
    </row>
    <row r="776" spans="1:93" x14ac:dyDescent="0.35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8"/>
      <c r="AJ776" s="38"/>
      <c r="AK776" s="38"/>
      <c r="AL776" s="38"/>
      <c r="AM776" s="38"/>
      <c r="AN776" s="38"/>
      <c r="AO776" s="38"/>
      <c r="AP776" s="38"/>
      <c r="AQ776" s="38"/>
      <c r="AR776" s="38"/>
      <c r="AS776" s="38"/>
      <c r="AT776" s="38"/>
      <c r="AU776" s="38"/>
      <c r="AV776" s="38"/>
      <c r="AW776" s="38"/>
      <c r="AX776" s="38"/>
      <c r="AY776" s="38"/>
      <c r="AZ776" s="38"/>
      <c r="BA776" s="38"/>
      <c r="BB776" s="38"/>
      <c r="BC776" s="38"/>
      <c r="BD776" s="38"/>
      <c r="BE776" s="38"/>
      <c r="BF776" s="38"/>
      <c r="BG776" s="38"/>
      <c r="BH776" s="38"/>
      <c r="BI776" s="38"/>
      <c r="BJ776" s="38"/>
      <c r="BK776" s="38"/>
      <c r="BL776" s="38"/>
      <c r="BM776" s="38"/>
      <c r="BN776" s="38"/>
      <c r="BO776" s="38"/>
      <c r="BP776" s="38"/>
      <c r="BQ776" s="38"/>
      <c r="BR776" s="38"/>
      <c r="BS776" s="38"/>
      <c r="BT776" s="38"/>
      <c r="BU776" s="38"/>
      <c r="BV776" s="38"/>
      <c r="BW776" s="38"/>
      <c r="BX776" s="38"/>
      <c r="BY776" s="38"/>
      <c r="BZ776" s="38"/>
      <c r="CA776" s="38"/>
      <c r="CB776" s="38"/>
      <c r="CC776" s="38"/>
      <c r="CD776" s="38"/>
      <c r="CE776" s="38"/>
      <c r="CF776" s="38"/>
      <c r="CG776" s="38"/>
      <c r="CH776" s="38"/>
      <c r="CI776" s="38"/>
      <c r="CJ776" s="38"/>
      <c r="CK776" s="38"/>
      <c r="CL776" s="38"/>
      <c r="CM776" s="38"/>
      <c r="CN776" s="38"/>
      <c r="CO776" s="38"/>
    </row>
    <row r="777" spans="1:93" x14ac:dyDescent="0.35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8"/>
      <c r="AJ777" s="38"/>
      <c r="AK777" s="38"/>
      <c r="AL777" s="38"/>
      <c r="AM777" s="38"/>
      <c r="AN777" s="38"/>
      <c r="AO777" s="38"/>
      <c r="AP777" s="38"/>
      <c r="AQ777" s="38"/>
      <c r="AR777" s="38"/>
      <c r="AS777" s="38"/>
      <c r="AT777" s="38"/>
      <c r="AU777" s="38"/>
      <c r="AV777" s="38"/>
      <c r="AW777" s="38"/>
      <c r="AX777" s="38"/>
      <c r="AY777" s="38"/>
      <c r="AZ777" s="38"/>
      <c r="BA777" s="38"/>
      <c r="BB777" s="38"/>
      <c r="BC777" s="38"/>
      <c r="BD777" s="38"/>
      <c r="BE777" s="38"/>
      <c r="BF777" s="38"/>
      <c r="BG777" s="38"/>
      <c r="BH777" s="38"/>
      <c r="BI777" s="38"/>
      <c r="BJ777" s="38"/>
      <c r="BK777" s="38"/>
      <c r="BL777" s="38"/>
      <c r="BM777" s="38"/>
      <c r="BN777" s="38"/>
      <c r="BO777" s="38"/>
      <c r="BP777" s="38"/>
      <c r="BQ777" s="38"/>
      <c r="BR777" s="38"/>
      <c r="BS777" s="38"/>
      <c r="BT777" s="38"/>
      <c r="BU777" s="38"/>
      <c r="BV777" s="38"/>
      <c r="BW777" s="38"/>
      <c r="BX777" s="38"/>
      <c r="BY777" s="38"/>
      <c r="BZ777" s="38"/>
      <c r="CA777" s="38"/>
      <c r="CB777" s="38"/>
      <c r="CC777" s="38"/>
      <c r="CD777" s="38"/>
      <c r="CE777" s="38"/>
      <c r="CF777" s="38"/>
      <c r="CG777" s="38"/>
      <c r="CH777" s="38"/>
      <c r="CI777" s="38"/>
      <c r="CJ777" s="38"/>
      <c r="CK777" s="38"/>
      <c r="CL777" s="38"/>
      <c r="CM777" s="38"/>
      <c r="CN777" s="38"/>
      <c r="CO777" s="38"/>
    </row>
    <row r="778" spans="1:93" x14ac:dyDescent="0.35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8"/>
      <c r="AJ778" s="38"/>
      <c r="AK778" s="38"/>
      <c r="AL778" s="38"/>
      <c r="AM778" s="38"/>
      <c r="AN778" s="38"/>
      <c r="AO778" s="38"/>
      <c r="AP778" s="38"/>
      <c r="AQ778" s="38"/>
      <c r="AR778" s="38"/>
      <c r="AS778" s="38"/>
      <c r="AT778" s="38"/>
      <c r="AU778" s="38"/>
      <c r="AV778" s="38"/>
      <c r="AW778" s="38"/>
      <c r="AX778" s="38"/>
      <c r="AY778" s="38"/>
      <c r="AZ778" s="38"/>
      <c r="BA778" s="38"/>
      <c r="BB778" s="38"/>
      <c r="BC778" s="38"/>
      <c r="BD778" s="38"/>
      <c r="BE778" s="38"/>
      <c r="BF778" s="38"/>
      <c r="BG778" s="38"/>
      <c r="BH778" s="38"/>
      <c r="BI778" s="38"/>
      <c r="BJ778" s="38"/>
      <c r="BK778" s="38"/>
      <c r="BL778" s="38"/>
      <c r="BM778" s="38"/>
      <c r="BN778" s="38"/>
      <c r="BO778" s="38"/>
      <c r="BP778" s="38"/>
      <c r="BQ778" s="38"/>
      <c r="BR778" s="38"/>
      <c r="BS778" s="38"/>
      <c r="BT778" s="38"/>
      <c r="BU778" s="38"/>
      <c r="BV778" s="38"/>
      <c r="BW778" s="38"/>
      <c r="BX778" s="38"/>
      <c r="BY778" s="38"/>
      <c r="BZ778" s="38"/>
      <c r="CA778" s="38"/>
      <c r="CB778" s="38"/>
      <c r="CC778" s="38"/>
      <c r="CD778" s="38"/>
      <c r="CE778" s="38"/>
      <c r="CF778" s="38"/>
      <c r="CG778" s="38"/>
      <c r="CH778" s="38"/>
      <c r="CI778" s="38"/>
      <c r="CJ778" s="38"/>
      <c r="CK778" s="38"/>
      <c r="CL778" s="38"/>
      <c r="CM778" s="38"/>
      <c r="CN778" s="38"/>
      <c r="CO778" s="38"/>
    </row>
    <row r="779" spans="1:93" x14ac:dyDescent="0.35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8"/>
      <c r="AJ779" s="38"/>
      <c r="AK779" s="38"/>
      <c r="AL779" s="38"/>
      <c r="AM779" s="38"/>
      <c r="AN779" s="38"/>
      <c r="AO779" s="38"/>
      <c r="AP779" s="38"/>
      <c r="AQ779" s="38"/>
      <c r="AR779" s="38"/>
      <c r="AS779" s="38"/>
      <c r="AT779" s="38"/>
      <c r="AU779" s="38"/>
      <c r="AV779" s="38"/>
      <c r="AW779" s="38"/>
      <c r="AX779" s="38"/>
      <c r="AY779" s="38"/>
      <c r="AZ779" s="38"/>
      <c r="BA779" s="38"/>
      <c r="BB779" s="38"/>
      <c r="BC779" s="38"/>
      <c r="BD779" s="38"/>
      <c r="BE779" s="38"/>
      <c r="BF779" s="38"/>
      <c r="BG779" s="38"/>
      <c r="BH779" s="38"/>
      <c r="BI779" s="38"/>
      <c r="BJ779" s="38"/>
      <c r="BK779" s="38"/>
      <c r="BL779" s="38"/>
      <c r="BM779" s="38"/>
      <c r="BN779" s="38"/>
      <c r="BO779" s="38"/>
      <c r="BP779" s="38"/>
      <c r="BQ779" s="38"/>
      <c r="BR779" s="38"/>
      <c r="BS779" s="38"/>
      <c r="BT779" s="38"/>
      <c r="BU779" s="38"/>
      <c r="BV779" s="38"/>
      <c r="BW779" s="38"/>
      <c r="BX779" s="38"/>
      <c r="BY779" s="38"/>
      <c r="BZ779" s="38"/>
      <c r="CA779" s="38"/>
      <c r="CB779" s="38"/>
      <c r="CC779" s="38"/>
      <c r="CD779" s="38"/>
      <c r="CE779" s="38"/>
      <c r="CF779" s="38"/>
      <c r="CG779" s="38"/>
      <c r="CH779" s="38"/>
      <c r="CI779" s="38"/>
      <c r="CJ779" s="38"/>
      <c r="CK779" s="38"/>
      <c r="CL779" s="38"/>
      <c r="CM779" s="38"/>
      <c r="CN779" s="38"/>
      <c r="CO779" s="38"/>
    </row>
    <row r="780" spans="1:93" x14ac:dyDescent="0.35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8"/>
      <c r="AJ780" s="38"/>
      <c r="AK780" s="38"/>
      <c r="AL780" s="38"/>
      <c r="AM780" s="38"/>
      <c r="AN780" s="38"/>
      <c r="AO780" s="38"/>
      <c r="AP780" s="38"/>
      <c r="AQ780" s="38"/>
      <c r="AR780" s="38"/>
      <c r="AS780" s="38"/>
      <c r="AT780" s="38"/>
      <c r="AU780" s="38"/>
      <c r="AV780" s="38"/>
      <c r="AW780" s="38"/>
      <c r="AX780" s="38"/>
      <c r="AY780" s="38"/>
      <c r="AZ780" s="38"/>
      <c r="BA780" s="38"/>
      <c r="BB780" s="38"/>
      <c r="BC780" s="38"/>
      <c r="BD780" s="38"/>
      <c r="BE780" s="38"/>
      <c r="BF780" s="38"/>
      <c r="BG780" s="38"/>
      <c r="BH780" s="38"/>
      <c r="BI780" s="38"/>
      <c r="BJ780" s="38"/>
      <c r="BK780" s="38"/>
      <c r="BL780" s="38"/>
      <c r="BM780" s="38"/>
      <c r="BN780" s="38"/>
      <c r="BO780" s="38"/>
      <c r="BP780" s="38"/>
      <c r="BQ780" s="38"/>
      <c r="BR780" s="38"/>
      <c r="BS780" s="38"/>
      <c r="BT780" s="38"/>
      <c r="BU780" s="38"/>
      <c r="BV780" s="38"/>
      <c r="BW780" s="38"/>
      <c r="BX780" s="38"/>
      <c r="BY780" s="38"/>
      <c r="BZ780" s="38"/>
      <c r="CA780" s="38"/>
      <c r="CB780" s="38"/>
      <c r="CC780" s="38"/>
      <c r="CD780" s="38"/>
      <c r="CE780" s="38"/>
      <c r="CF780" s="38"/>
      <c r="CG780" s="38"/>
      <c r="CH780" s="38"/>
      <c r="CI780" s="38"/>
      <c r="CJ780" s="38"/>
      <c r="CK780" s="38"/>
      <c r="CL780" s="38"/>
      <c r="CM780" s="38"/>
      <c r="CN780" s="38"/>
      <c r="CO780" s="38"/>
    </row>
    <row r="781" spans="1:93" x14ac:dyDescent="0.35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8"/>
      <c r="AJ781" s="38"/>
      <c r="AK781" s="38"/>
      <c r="AL781" s="38"/>
      <c r="AM781" s="38"/>
      <c r="AN781" s="38"/>
      <c r="AO781" s="38"/>
      <c r="AP781" s="38"/>
      <c r="AQ781" s="38"/>
      <c r="AR781" s="38"/>
      <c r="AS781" s="38"/>
      <c r="AT781" s="38"/>
      <c r="AU781" s="38"/>
      <c r="AV781" s="38"/>
      <c r="AW781" s="38"/>
      <c r="AX781" s="38"/>
      <c r="AY781" s="38"/>
      <c r="AZ781" s="38"/>
      <c r="BA781" s="38"/>
      <c r="BB781" s="38"/>
      <c r="BC781" s="38"/>
      <c r="BD781" s="38"/>
      <c r="BE781" s="38"/>
      <c r="BF781" s="38"/>
      <c r="BG781" s="38"/>
      <c r="BH781" s="38"/>
      <c r="BI781" s="38"/>
      <c r="BJ781" s="38"/>
      <c r="BK781" s="38"/>
      <c r="BL781" s="38"/>
      <c r="BM781" s="38"/>
      <c r="BN781" s="38"/>
      <c r="BO781" s="38"/>
      <c r="BP781" s="38"/>
      <c r="BQ781" s="38"/>
      <c r="BR781" s="38"/>
      <c r="BS781" s="38"/>
      <c r="BT781" s="38"/>
      <c r="BU781" s="38"/>
      <c r="BV781" s="38"/>
      <c r="BW781" s="38"/>
      <c r="BX781" s="38"/>
      <c r="BY781" s="38"/>
      <c r="BZ781" s="38"/>
      <c r="CA781" s="38"/>
      <c r="CB781" s="38"/>
      <c r="CC781" s="38"/>
      <c r="CD781" s="38"/>
      <c r="CE781" s="38"/>
      <c r="CF781" s="38"/>
      <c r="CG781" s="38"/>
      <c r="CH781" s="38"/>
      <c r="CI781" s="38"/>
      <c r="CJ781" s="38"/>
      <c r="CK781" s="38"/>
      <c r="CL781" s="38"/>
      <c r="CM781" s="38"/>
      <c r="CN781" s="38"/>
      <c r="CO781" s="38"/>
    </row>
    <row r="782" spans="1:93" x14ac:dyDescent="0.35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8"/>
      <c r="AJ782" s="38"/>
      <c r="AK782" s="38"/>
      <c r="AL782" s="38"/>
      <c r="AM782" s="38"/>
      <c r="AN782" s="38"/>
      <c r="AO782" s="38"/>
      <c r="AP782" s="38"/>
      <c r="AQ782" s="38"/>
      <c r="AR782" s="38"/>
      <c r="AS782" s="38"/>
      <c r="AT782" s="38"/>
      <c r="AU782" s="38"/>
      <c r="AV782" s="38"/>
      <c r="AW782" s="38"/>
      <c r="AX782" s="38"/>
      <c r="AY782" s="38"/>
      <c r="AZ782" s="38"/>
      <c r="BA782" s="38"/>
      <c r="BB782" s="38"/>
      <c r="BC782" s="38"/>
      <c r="BD782" s="38"/>
      <c r="BE782" s="38"/>
      <c r="BF782" s="38"/>
      <c r="BG782" s="38"/>
      <c r="BH782" s="38"/>
      <c r="BI782" s="38"/>
      <c r="BJ782" s="38"/>
      <c r="BK782" s="38"/>
      <c r="BL782" s="38"/>
      <c r="BM782" s="38"/>
      <c r="BN782" s="38"/>
      <c r="BO782" s="38"/>
      <c r="BP782" s="38"/>
      <c r="BQ782" s="38"/>
      <c r="BR782" s="38"/>
      <c r="BS782" s="38"/>
      <c r="BT782" s="38"/>
      <c r="BU782" s="38"/>
      <c r="BV782" s="38"/>
      <c r="BW782" s="38"/>
      <c r="BX782" s="38"/>
      <c r="BY782" s="38"/>
      <c r="BZ782" s="38"/>
      <c r="CA782" s="38"/>
      <c r="CB782" s="38"/>
      <c r="CC782" s="38"/>
      <c r="CD782" s="38"/>
      <c r="CE782" s="38"/>
      <c r="CF782" s="38"/>
      <c r="CG782" s="38"/>
      <c r="CH782" s="38"/>
      <c r="CI782" s="38"/>
      <c r="CJ782" s="38"/>
      <c r="CK782" s="38"/>
      <c r="CL782" s="38"/>
      <c r="CM782" s="38"/>
      <c r="CN782" s="38"/>
      <c r="CO782" s="38"/>
    </row>
    <row r="783" spans="1:93" x14ac:dyDescent="0.35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8"/>
      <c r="AJ783" s="38"/>
      <c r="AK783" s="38"/>
      <c r="AL783" s="38"/>
      <c r="AM783" s="38"/>
      <c r="AN783" s="38"/>
      <c r="AO783" s="38"/>
      <c r="AP783" s="38"/>
      <c r="AQ783" s="38"/>
      <c r="AR783" s="38"/>
      <c r="AS783" s="38"/>
      <c r="AT783" s="38"/>
      <c r="AU783" s="38"/>
      <c r="AV783" s="38"/>
      <c r="AW783" s="38"/>
      <c r="AX783" s="38"/>
      <c r="AY783" s="38"/>
      <c r="AZ783" s="38"/>
      <c r="BA783" s="38"/>
      <c r="BB783" s="38"/>
      <c r="BC783" s="38"/>
      <c r="BD783" s="38"/>
      <c r="BE783" s="38"/>
      <c r="BF783" s="38"/>
      <c r="BG783" s="38"/>
      <c r="BH783" s="38"/>
      <c r="BI783" s="38"/>
      <c r="BJ783" s="38"/>
      <c r="BK783" s="38"/>
      <c r="BL783" s="38"/>
      <c r="BM783" s="38"/>
      <c r="BN783" s="38"/>
      <c r="BO783" s="38"/>
      <c r="BP783" s="38"/>
      <c r="BQ783" s="38"/>
      <c r="BR783" s="38"/>
      <c r="BS783" s="38"/>
      <c r="BT783" s="38"/>
      <c r="BU783" s="38"/>
      <c r="BV783" s="38"/>
      <c r="BW783" s="38"/>
      <c r="BX783" s="38"/>
      <c r="BY783" s="38"/>
      <c r="BZ783" s="38"/>
      <c r="CA783" s="38"/>
      <c r="CB783" s="38"/>
      <c r="CC783" s="38"/>
      <c r="CD783" s="38"/>
      <c r="CE783" s="38"/>
      <c r="CF783" s="38"/>
      <c r="CG783" s="38"/>
      <c r="CH783" s="38"/>
      <c r="CI783" s="38"/>
      <c r="CJ783" s="38"/>
      <c r="CK783" s="38"/>
      <c r="CL783" s="38"/>
      <c r="CM783" s="38"/>
      <c r="CN783" s="38"/>
      <c r="CO783" s="38"/>
    </row>
    <row r="784" spans="1:93" x14ac:dyDescent="0.35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8"/>
      <c r="AJ784" s="38"/>
      <c r="AK784" s="38"/>
      <c r="AL784" s="38"/>
      <c r="AM784" s="38"/>
      <c r="AN784" s="38"/>
      <c r="AO784" s="38"/>
      <c r="AP784" s="38"/>
      <c r="AQ784" s="38"/>
      <c r="AR784" s="38"/>
      <c r="AS784" s="38"/>
      <c r="AT784" s="38"/>
      <c r="AU784" s="38"/>
      <c r="AV784" s="38"/>
      <c r="AW784" s="38"/>
      <c r="AX784" s="38"/>
      <c r="AY784" s="38"/>
      <c r="AZ784" s="38"/>
      <c r="BA784" s="38"/>
      <c r="BB784" s="38"/>
      <c r="BC784" s="38"/>
      <c r="BD784" s="38"/>
      <c r="BE784" s="38"/>
      <c r="BF784" s="38"/>
      <c r="BG784" s="38"/>
      <c r="BH784" s="38"/>
      <c r="BI784" s="38"/>
      <c r="BJ784" s="38"/>
      <c r="BK784" s="38"/>
      <c r="BL784" s="38"/>
      <c r="BM784" s="38"/>
      <c r="BN784" s="38"/>
      <c r="BO784" s="38"/>
      <c r="BP784" s="38"/>
      <c r="BQ784" s="38"/>
      <c r="BR784" s="38"/>
      <c r="BS784" s="38"/>
      <c r="BT784" s="38"/>
      <c r="BU784" s="38"/>
      <c r="BV784" s="38"/>
      <c r="BW784" s="38"/>
      <c r="BX784" s="38"/>
      <c r="BY784" s="38"/>
      <c r="BZ784" s="38"/>
      <c r="CA784" s="38"/>
      <c r="CB784" s="38"/>
      <c r="CC784" s="38"/>
      <c r="CD784" s="38"/>
      <c r="CE784" s="38"/>
      <c r="CF784" s="38"/>
      <c r="CG784" s="38"/>
      <c r="CH784" s="38"/>
      <c r="CI784" s="38"/>
      <c r="CJ784" s="38"/>
      <c r="CK784" s="38"/>
      <c r="CL784" s="38"/>
      <c r="CM784" s="38"/>
      <c r="CN784" s="38"/>
      <c r="CO784" s="38"/>
    </row>
    <row r="785" spans="1:93" x14ac:dyDescent="0.3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8"/>
      <c r="AJ785" s="38"/>
      <c r="AK785" s="38"/>
      <c r="AL785" s="38"/>
      <c r="AM785" s="38"/>
      <c r="AN785" s="38"/>
      <c r="AO785" s="38"/>
      <c r="AP785" s="38"/>
      <c r="AQ785" s="38"/>
      <c r="AR785" s="38"/>
      <c r="AS785" s="38"/>
      <c r="AT785" s="38"/>
      <c r="AU785" s="38"/>
      <c r="AV785" s="38"/>
      <c r="AW785" s="38"/>
      <c r="AX785" s="38"/>
      <c r="AY785" s="38"/>
      <c r="AZ785" s="38"/>
      <c r="BA785" s="38"/>
      <c r="BB785" s="38"/>
      <c r="BC785" s="38"/>
      <c r="BD785" s="38"/>
      <c r="BE785" s="38"/>
      <c r="BF785" s="38"/>
      <c r="BG785" s="38"/>
      <c r="BH785" s="38"/>
      <c r="BI785" s="38"/>
      <c r="BJ785" s="38"/>
      <c r="BK785" s="38"/>
      <c r="BL785" s="38"/>
      <c r="BM785" s="38"/>
      <c r="BN785" s="38"/>
      <c r="BO785" s="38"/>
      <c r="BP785" s="38"/>
      <c r="BQ785" s="38"/>
      <c r="BR785" s="38"/>
      <c r="BS785" s="38"/>
      <c r="BT785" s="38"/>
      <c r="BU785" s="38"/>
      <c r="BV785" s="38"/>
      <c r="BW785" s="38"/>
      <c r="BX785" s="38"/>
      <c r="BY785" s="38"/>
      <c r="BZ785" s="38"/>
      <c r="CA785" s="38"/>
      <c r="CB785" s="38"/>
      <c r="CC785" s="38"/>
      <c r="CD785" s="38"/>
      <c r="CE785" s="38"/>
      <c r="CF785" s="38"/>
      <c r="CG785" s="38"/>
      <c r="CH785" s="38"/>
      <c r="CI785" s="38"/>
      <c r="CJ785" s="38"/>
      <c r="CK785" s="38"/>
      <c r="CL785" s="38"/>
      <c r="CM785" s="38"/>
      <c r="CN785" s="38"/>
      <c r="CO785" s="38"/>
    </row>
    <row r="786" spans="1:93" x14ac:dyDescent="0.35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8"/>
      <c r="AJ786" s="38"/>
      <c r="AK786" s="38"/>
      <c r="AL786" s="38"/>
      <c r="AM786" s="38"/>
      <c r="AN786" s="38"/>
      <c r="AO786" s="38"/>
      <c r="AP786" s="38"/>
      <c r="AQ786" s="38"/>
      <c r="AR786" s="38"/>
      <c r="AS786" s="38"/>
      <c r="AT786" s="38"/>
      <c r="AU786" s="38"/>
      <c r="AV786" s="38"/>
      <c r="AW786" s="38"/>
      <c r="AX786" s="38"/>
      <c r="AY786" s="38"/>
      <c r="AZ786" s="38"/>
      <c r="BA786" s="38"/>
      <c r="BB786" s="38"/>
      <c r="BC786" s="38"/>
      <c r="BD786" s="38"/>
      <c r="BE786" s="38"/>
      <c r="BF786" s="38"/>
      <c r="BG786" s="38"/>
      <c r="BH786" s="38"/>
      <c r="BI786" s="38"/>
      <c r="BJ786" s="38"/>
      <c r="BK786" s="38"/>
      <c r="BL786" s="38"/>
      <c r="BM786" s="38"/>
      <c r="BN786" s="38"/>
      <c r="BO786" s="38"/>
      <c r="BP786" s="38"/>
      <c r="BQ786" s="38"/>
      <c r="BR786" s="38"/>
      <c r="BS786" s="38"/>
      <c r="BT786" s="38"/>
      <c r="BU786" s="38"/>
      <c r="BV786" s="38"/>
      <c r="BW786" s="38"/>
      <c r="BX786" s="38"/>
      <c r="BY786" s="38"/>
      <c r="BZ786" s="38"/>
      <c r="CA786" s="38"/>
      <c r="CB786" s="38"/>
      <c r="CC786" s="38"/>
      <c r="CD786" s="38"/>
      <c r="CE786" s="38"/>
      <c r="CF786" s="38"/>
      <c r="CG786" s="38"/>
      <c r="CH786" s="38"/>
      <c r="CI786" s="38"/>
      <c r="CJ786" s="38"/>
      <c r="CK786" s="38"/>
      <c r="CL786" s="38"/>
      <c r="CM786" s="38"/>
      <c r="CN786" s="38"/>
      <c r="CO786" s="38"/>
    </row>
    <row r="787" spans="1:93" x14ac:dyDescent="0.35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8"/>
      <c r="AJ787" s="38"/>
      <c r="AK787" s="38"/>
      <c r="AL787" s="38"/>
      <c r="AM787" s="38"/>
      <c r="AN787" s="38"/>
      <c r="AO787" s="38"/>
      <c r="AP787" s="38"/>
      <c r="AQ787" s="38"/>
      <c r="AR787" s="38"/>
      <c r="AS787" s="38"/>
      <c r="AT787" s="38"/>
      <c r="AU787" s="38"/>
      <c r="AV787" s="38"/>
      <c r="AW787" s="38"/>
      <c r="AX787" s="38"/>
      <c r="AY787" s="38"/>
      <c r="AZ787" s="38"/>
      <c r="BA787" s="38"/>
      <c r="BB787" s="38"/>
      <c r="BC787" s="38"/>
      <c r="BD787" s="38"/>
      <c r="BE787" s="38"/>
      <c r="BF787" s="38"/>
      <c r="BG787" s="38"/>
      <c r="BH787" s="38"/>
      <c r="BI787" s="38"/>
      <c r="BJ787" s="38"/>
      <c r="BK787" s="38"/>
      <c r="BL787" s="38"/>
      <c r="BM787" s="38"/>
      <c r="BN787" s="38"/>
      <c r="BO787" s="38"/>
      <c r="BP787" s="38"/>
      <c r="BQ787" s="38"/>
      <c r="BR787" s="38"/>
      <c r="BS787" s="38"/>
      <c r="BT787" s="38"/>
      <c r="BU787" s="38"/>
      <c r="BV787" s="38"/>
      <c r="BW787" s="38"/>
      <c r="BX787" s="38"/>
      <c r="BY787" s="38"/>
      <c r="BZ787" s="38"/>
      <c r="CA787" s="38"/>
      <c r="CB787" s="38"/>
      <c r="CC787" s="38"/>
      <c r="CD787" s="38"/>
      <c r="CE787" s="38"/>
      <c r="CF787" s="38"/>
      <c r="CG787" s="38"/>
      <c r="CH787" s="38"/>
      <c r="CI787" s="38"/>
      <c r="CJ787" s="38"/>
      <c r="CK787" s="38"/>
      <c r="CL787" s="38"/>
      <c r="CM787" s="38"/>
      <c r="CN787" s="38"/>
      <c r="CO787" s="38"/>
    </row>
    <row r="788" spans="1:93" x14ac:dyDescent="0.35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8"/>
      <c r="AJ788" s="38"/>
      <c r="AK788" s="38"/>
      <c r="AL788" s="38"/>
      <c r="AM788" s="38"/>
      <c r="AN788" s="38"/>
      <c r="AO788" s="38"/>
      <c r="AP788" s="38"/>
      <c r="AQ788" s="38"/>
      <c r="AR788" s="38"/>
      <c r="AS788" s="38"/>
      <c r="AT788" s="38"/>
      <c r="AU788" s="38"/>
      <c r="AV788" s="38"/>
      <c r="AW788" s="38"/>
      <c r="AX788" s="38"/>
      <c r="AY788" s="38"/>
      <c r="AZ788" s="38"/>
      <c r="BA788" s="38"/>
      <c r="BB788" s="38"/>
      <c r="BC788" s="38"/>
      <c r="BD788" s="38"/>
      <c r="BE788" s="38"/>
      <c r="BF788" s="38"/>
      <c r="BG788" s="38"/>
      <c r="BH788" s="38"/>
      <c r="BI788" s="38"/>
      <c r="BJ788" s="38"/>
      <c r="BK788" s="38"/>
      <c r="BL788" s="38"/>
      <c r="BM788" s="38"/>
      <c r="BN788" s="38"/>
      <c r="BO788" s="38"/>
      <c r="BP788" s="38"/>
      <c r="BQ788" s="38"/>
      <c r="BR788" s="38"/>
      <c r="BS788" s="38"/>
      <c r="BT788" s="38"/>
      <c r="BU788" s="38"/>
      <c r="BV788" s="38"/>
      <c r="BW788" s="38"/>
      <c r="BX788" s="38"/>
      <c r="BY788" s="38"/>
      <c r="BZ788" s="38"/>
      <c r="CA788" s="38"/>
      <c r="CB788" s="38"/>
      <c r="CC788" s="38"/>
      <c r="CD788" s="38"/>
      <c r="CE788" s="38"/>
      <c r="CF788" s="38"/>
      <c r="CG788" s="38"/>
      <c r="CH788" s="38"/>
      <c r="CI788" s="38"/>
      <c r="CJ788" s="38"/>
      <c r="CK788" s="38"/>
      <c r="CL788" s="38"/>
      <c r="CM788" s="38"/>
      <c r="CN788" s="38"/>
      <c r="CO788" s="38"/>
    </row>
    <row r="789" spans="1:93" x14ac:dyDescent="0.35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8"/>
      <c r="AJ789" s="38"/>
      <c r="AK789" s="38"/>
      <c r="AL789" s="38"/>
      <c r="AM789" s="38"/>
      <c r="AN789" s="38"/>
      <c r="AO789" s="38"/>
      <c r="AP789" s="38"/>
      <c r="AQ789" s="38"/>
      <c r="AR789" s="38"/>
      <c r="AS789" s="38"/>
      <c r="AT789" s="38"/>
      <c r="AU789" s="38"/>
      <c r="AV789" s="38"/>
      <c r="AW789" s="38"/>
      <c r="AX789" s="38"/>
      <c r="AY789" s="38"/>
      <c r="AZ789" s="38"/>
      <c r="BA789" s="38"/>
      <c r="BB789" s="38"/>
      <c r="BC789" s="38"/>
      <c r="BD789" s="38"/>
      <c r="BE789" s="38"/>
      <c r="BF789" s="38"/>
      <c r="BG789" s="38"/>
      <c r="BH789" s="38"/>
      <c r="BI789" s="38"/>
      <c r="BJ789" s="38"/>
      <c r="BK789" s="38"/>
      <c r="BL789" s="38"/>
      <c r="BM789" s="38"/>
      <c r="BN789" s="38"/>
      <c r="BO789" s="38"/>
      <c r="BP789" s="38"/>
      <c r="BQ789" s="38"/>
      <c r="BR789" s="38"/>
      <c r="BS789" s="38"/>
      <c r="BT789" s="38"/>
      <c r="BU789" s="38"/>
      <c r="BV789" s="38"/>
      <c r="BW789" s="38"/>
      <c r="BX789" s="38"/>
      <c r="BY789" s="38"/>
      <c r="BZ789" s="38"/>
      <c r="CA789" s="38"/>
      <c r="CB789" s="38"/>
      <c r="CC789" s="38"/>
      <c r="CD789" s="38"/>
      <c r="CE789" s="38"/>
      <c r="CF789" s="38"/>
      <c r="CG789" s="38"/>
      <c r="CH789" s="38"/>
      <c r="CI789" s="38"/>
      <c r="CJ789" s="38"/>
      <c r="CK789" s="38"/>
      <c r="CL789" s="38"/>
      <c r="CM789" s="38"/>
      <c r="CN789" s="38"/>
      <c r="CO789" s="38"/>
    </row>
    <row r="790" spans="1:93" x14ac:dyDescent="0.35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8"/>
      <c r="AJ790" s="38"/>
      <c r="AK790" s="38"/>
      <c r="AL790" s="38"/>
      <c r="AM790" s="38"/>
      <c r="AN790" s="38"/>
      <c r="AO790" s="38"/>
      <c r="AP790" s="38"/>
      <c r="AQ790" s="38"/>
      <c r="AR790" s="38"/>
      <c r="AS790" s="38"/>
      <c r="AT790" s="38"/>
      <c r="AU790" s="38"/>
      <c r="AV790" s="38"/>
      <c r="AW790" s="38"/>
      <c r="AX790" s="38"/>
      <c r="AY790" s="38"/>
      <c r="AZ790" s="38"/>
      <c r="BA790" s="38"/>
      <c r="BB790" s="38"/>
      <c r="BC790" s="38"/>
      <c r="BD790" s="38"/>
      <c r="BE790" s="38"/>
      <c r="BF790" s="38"/>
      <c r="BG790" s="38"/>
      <c r="BH790" s="38"/>
      <c r="BI790" s="38"/>
      <c r="BJ790" s="38"/>
      <c r="BK790" s="38"/>
      <c r="BL790" s="38"/>
      <c r="BM790" s="38"/>
      <c r="BN790" s="38"/>
      <c r="BO790" s="38"/>
      <c r="BP790" s="38"/>
      <c r="BQ790" s="38"/>
      <c r="BR790" s="38"/>
      <c r="BS790" s="38"/>
      <c r="BT790" s="38"/>
      <c r="BU790" s="38"/>
      <c r="BV790" s="38"/>
      <c r="BW790" s="38"/>
      <c r="BX790" s="38"/>
      <c r="BY790" s="38"/>
      <c r="BZ790" s="38"/>
      <c r="CA790" s="38"/>
      <c r="CB790" s="38"/>
      <c r="CC790" s="38"/>
      <c r="CD790" s="38"/>
      <c r="CE790" s="38"/>
      <c r="CF790" s="38"/>
      <c r="CG790" s="38"/>
      <c r="CH790" s="38"/>
      <c r="CI790" s="38"/>
      <c r="CJ790" s="38"/>
      <c r="CK790" s="38"/>
      <c r="CL790" s="38"/>
      <c r="CM790" s="38"/>
      <c r="CN790" s="38"/>
      <c r="CO790" s="38"/>
    </row>
    <row r="791" spans="1:93" x14ac:dyDescent="0.35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8"/>
      <c r="AJ791" s="38"/>
      <c r="AK791" s="38"/>
      <c r="AL791" s="38"/>
      <c r="AM791" s="38"/>
      <c r="AN791" s="38"/>
      <c r="AO791" s="38"/>
      <c r="AP791" s="38"/>
      <c r="AQ791" s="38"/>
      <c r="AR791" s="38"/>
      <c r="AS791" s="38"/>
      <c r="AT791" s="38"/>
      <c r="AU791" s="38"/>
      <c r="AV791" s="38"/>
      <c r="AW791" s="38"/>
      <c r="AX791" s="38"/>
      <c r="AY791" s="38"/>
      <c r="AZ791" s="38"/>
      <c r="BA791" s="38"/>
      <c r="BB791" s="38"/>
      <c r="BC791" s="38"/>
      <c r="BD791" s="38"/>
      <c r="BE791" s="38"/>
      <c r="BF791" s="38"/>
      <c r="BG791" s="38"/>
      <c r="BH791" s="38"/>
      <c r="BI791" s="38"/>
      <c r="BJ791" s="38"/>
      <c r="BK791" s="38"/>
      <c r="BL791" s="38"/>
      <c r="BM791" s="38"/>
      <c r="BN791" s="38"/>
      <c r="BO791" s="38"/>
      <c r="BP791" s="38"/>
      <c r="BQ791" s="38"/>
      <c r="BR791" s="38"/>
      <c r="BS791" s="38"/>
      <c r="BT791" s="38"/>
      <c r="BU791" s="38"/>
      <c r="BV791" s="38"/>
      <c r="BW791" s="38"/>
      <c r="BX791" s="38"/>
      <c r="BY791" s="38"/>
      <c r="BZ791" s="38"/>
      <c r="CA791" s="38"/>
      <c r="CB791" s="38"/>
      <c r="CC791" s="38"/>
      <c r="CD791" s="38"/>
      <c r="CE791" s="38"/>
      <c r="CF791" s="38"/>
      <c r="CG791" s="38"/>
      <c r="CH791" s="38"/>
      <c r="CI791" s="38"/>
      <c r="CJ791" s="38"/>
      <c r="CK791" s="38"/>
      <c r="CL791" s="38"/>
      <c r="CM791" s="38"/>
      <c r="CN791" s="38"/>
      <c r="CO791" s="38"/>
    </row>
    <row r="792" spans="1:93" x14ac:dyDescent="0.35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8"/>
      <c r="AJ792" s="38"/>
      <c r="AK792" s="38"/>
      <c r="AL792" s="38"/>
      <c r="AM792" s="38"/>
      <c r="AN792" s="38"/>
      <c r="AO792" s="38"/>
      <c r="AP792" s="38"/>
      <c r="AQ792" s="38"/>
      <c r="AR792" s="38"/>
      <c r="AS792" s="38"/>
      <c r="AT792" s="38"/>
      <c r="AU792" s="38"/>
      <c r="AV792" s="38"/>
      <c r="AW792" s="38"/>
      <c r="AX792" s="38"/>
      <c r="AY792" s="38"/>
      <c r="AZ792" s="38"/>
      <c r="BA792" s="38"/>
      <c r="BB792" s="38"/>
      <c r="BC792" s="38"/>
      <c r="BD792" s="38"/>
      <c r="BE792" s="38"/>
      <c r="BF792" s="38"/>
      <c r="BG792" s="38"/>
      <c r="BH792" s="38"/>
      <c r="BI792" s="38"/>
      <c r="BJ792" s="38"/>
      <c r="BK792" s="38"/>
      <c r="BL792" s="38"/>
      <c r="BM792" s="38"/>
      <c r="BN792" s="38"/>
      <c r="BO792" s="38"/>
      <c r="BP792" s="38"/>
      <c r="BQ792" s="38"/>
      <c r="BR792" s="38"/>
      <c r="BS792" s="38"/>
      <c r="BT792" s="38"/>
      <c r="BU792" s="38"/>
      <c r="BV792" s="38"/>
      <c r="BW792" s="38"/>
      <c r="BX792" s="38"/>
      <c r="BY792" s="38"/>
      <c r="BZ792" s="38"/>
      <c r="CA792" s="38"/>
      <c r="CB792" s="38"/>
      <c r="CC792" s="38"/>
      <c r="CD792" s="38"/>
      <c r="CE792" s="38"/>
      <c r="CF792" s="38"/>
      <c r="CG792" s="38"/>
      <c r="CH792" s="38"/>
      <c r="CI792" s="38"/>
      <c r="CJ792" s="38"/>
      <c r="CK792" s="38"/>
      <c r="CL792" s="38"/>
      <c r="CM792" s="38"/>
      <c r="CN792" s="38"/>
      <c r="CO792" s="38"/>
    </row>
    <row r="793" spans="1:93" x14ac:dyDescent="0.35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8"/>
      <c r="AJ793" s="38"/>
      <c r="AK793" s="38"/>
      <c r="AL793" s="38"/>
      <c r="AM793" s="38"/>
      <c r="AN793" s="38"/>
      <c r="AO793" s="38"/>
      <c r="AP793" s="38"/>
      <c r="AQ793" s="38"/>
      <c r="AR793" s="38"/>
      <c r="AS793" s="38"/>
      <c r="AT793" s="38"/>
      <c r="AU793" s="38"/>
      <c r="AV793" s="38"/>
      <c r="AW793" s="38"/>
      <c r="AX793" s="38"/>
      <c r="AY793" s="38"/>
      <c r="AZ793" s="38"/>
      <c r="BA793" s="38"/>
      <c r="BB793" s="38"/>
      <c r="BC793" s="38"/>
      <c r="BD793" s="38"/>
      <c r="BE793" s="38"/>
      <c r="BF793" s="38"/>
      <c r="BG793" s="38"/>
      <c r="BH793" s="38"/>
      <c r="BI793" s="38"/>
      <c r="BJ793" s="38"/>
      <c r="BK793" s="38"/>
      <c r="BL793" s="38"/>
      <c r="BM793" s="38"/>
      <c r="BN793" s="38"/>
      <c r="BO793" s="38"/>
      <c r="BP793" s="38"/>
      <c r="BQ793" s="38"/>
      <c r="BR793" s="38"/>
      <c r="BS793" s="38"/>
      <c r="BT793" s="38"/>
      <c r="BU793" s="38"/>
      <c r="BV793" s="38"/>
      <c r="BW793" s="38"/>
      <c r="BX793" s="38"/>
      <c r="BY793" s="38"/>
      <c r="BZ793" s="38"/>
      <c r="CA793" s="38"/>
      <c r="CB793" s="38"/>
      <c r="CC793" s="38"/>
      <c r="CD793" s="38"/>
      <c r="CE793" s="38"/>
      <c r="CF793" s="38"/>
      <c r="CG793" s="38"/>
      <c r="CH793" s="38"/>
      <c r="CI793" s="38"/>
      <c r="CJ793" s="38"/>
      <c r="CK793" s="38"/>
      <c r="CL793" s="38"/>
      <c r="CM793" s="38"/>
      <c r="CN793" s="38"/>
      <c r="CO793" s="38"/>
    </row>
    <row r="794" spans="1:93" x14ac:dyDescent="0.35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8"/>
      <c r="AJ794" s="38"/>
      <c r="AK794" s="38"/>
      <c r="AL794" s="38"/>
      <c r="AM794" s="38"/>
      <c r="AN794" s="38"/>
      <c r="AO794" s="38"/>
      <c r="AP794" s="38"/>
      <c r="AQ794" s="38"/>
      <c r="AR794" s="38"/>
      <c r="AS794" s="38"/>
      <c r="AT794" s="38"/>
      <c r="AU794" s="38"/>
      <c r="AV794" s="38"/>
      <c r="AW794" s="38"/>
      <c r="AX794" s="38"/>
      <c r="AY794" s="38"/>
      <c r="AZ794" s="38"/>
      <c r="BA794" s="38"/>
      <c r="BB794" s="38"/>
      <c r="BC794" s="38"/>
      <c r="BD794" s="38"/>
      <c r="BE794" s="38"/>
      <c r="BF794" s="38"/>
      <c r="BG794" s="38"/>
      <c r="BH794" s="38"/>
      <c r="BI794" s="38"/>
      <c r="BJ794" s="38"/>
      <c r="BK794" s="38"/>
      <c r="BL794" s="38"/>
      <c r="BM794" s="38"/>
      <c r="BN794" s="38"/>
      <c r="BO794" s="38"/>
      <c r="BP794" s="38"/>
      <c r="BQ794" s="38"/>
      <c r="BR794" s="38"/>
      <c r="BS794" s="38"/>
      <c r="BT794" s="38"/>
      <c r="BU794" s="38"/>
      <c r="BV794" s="38"/>
      <c r="BW794" s="38"/>
      <c r="BX794" s="38"/>
      <c r="BY794" s="38"/>
      <c r="BZ794" s="38"/>
      <c r="CA794" s="38"/>
      <c r="CB794" s="38"/>
      <c r="CC794" s="38"/>
      <c r="CD794" s="38"/>
      <c r="CE794" s="38"/>
      <c r="CF794" s="38"/>
      <c r="CG794" s="38"/>
      <c r="CH794" s="38"/>
      <c r="CI794" s="38"/>
      <c r="CJ794" s="38"/>
      <c r="CK794" s="38"/>
      <c r="CL794" s="38"/>
      <c r="CM794" s="38"/>
      <c r="CN794" s="38"/>
      <c r="CO794" s="38"/>
    </row>
    <row r="795" spans="1:93" x14ac:dyDescent="0.3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8"/>
      <c r="AJ795" s="38"/>
      <c r="AK795" s="38"/>
      <c r="AL795" s="38"/>
      <c r="AM795" s="38"/>
      <c r="AN795" s="38"/>
      <c r="AO795" s="38"/>
      <c r="AP795" s="38"/>
      <c r="AQ795" s="38"/>
      <c r="AR795" s="38"/>
      <c r="AS795" s="38"/>
      <c r="AT795" s="38"/>
      <c r="AU795" s="38"/>
      <c r="AV795" s="38"/>
      <c r="AW795" s="38"/>
      <c r="AX795" s="38"/>
      <c r="AY795" s="38"/>
      <c r="AZ795" s="38"/>
      <c r="BA795" s="38"/>
      <c r="BB795" s="38"/>
      <c r="BC795" s="38"/>
      <c r="BD795" s="38"/>
      <c r="BE795" s="38"/>
      <c r="BF795" s="38"/>
      <c r="BG795" s="38"/>
      <c r="BH795" s="38"/>
      <c r="BI795" s="38"/>
      <c r="BJ795" s="38"/>
      <c r="BK795" s="38"/>
      <c r="BL795" s="38"/>
      <c r="BM795" s="38"/>
      <c r="BN795" s="38"/>
      <c r="BO795" s="38"/>
      <c r="BP795" s="38"/>
      <c r="BQ795" s="38"/>
      <c r="BR795" s="38"/>
      <c r="BS795" s="38"/>
      <c r="BT795" s="38"/>
      <c r="BU795" s="38"/>
      <c r="BV795" s="38"/>
      <c r="BW795" s="38"/>
      <c r="BX795" s="38"/>
      <c r="BY795" s="38"/>
      <c r="BZ795" s="38"/>
      <c r="CA795" s="38"/>
      <c r="CB795" s="38"/>
      <c r="CC795" s="38"/>
      <c r="CD795" s="38"/>
      <c r="CE795" s="38"/>
      <c r="CF795" s="38"/>
      <c r="CG795" s="38"/>
      <c r="CH795" s="38"/>
      <c r="CI795" s="38"/>
      <c r="CJ795" s="38"/>
      <c r="CK795" s="38"/>
      <c r="CL795" s="38"/>
      <c r="CM795" s="38"/>
      <c r="CN795" s="38"/>
      <c r="CO795" s="38"/>
    </row>
    <row r="796" spans="1:93" x14ac:dyDescent="0.35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8"/>
      <c r="AJ796" s="38"/>
      <c r="AK796" s="38"/>
      <c r="AL796" s="38"/>
      <c r="AM796" s="38"/>
      <c r="AN796" s="38"/>
      <c r="AO796" s="38"/>
      <c r="AP796" s="38"/>
      <c r="AQ796" s="38"/>
      <c r="AR796" s="38"/>
      <c r="AS796" s="38"/>
      <c r="AT796" s="38"/>
      <c r="AU796" s="38"/>
      <c r="AV796" s="38"/>
      <c r="AW796" s="38"/>
      <c r="AX796" s="38"/>
      <c r="AY796" s="38"/>
      <c r="AZ796" s="38"/>
      <c r="BA796" s="38"/>
      <c r="BB796" s="38"/>
      <c r="BC796" s="38"/>
      <c r="BD796" s="38"/>
      <c r="BE796" s="38"/>
      <c r="BF796" s="38"/>
      <c r="BG796" s="38"/>
      <c r="BH796" s="38"/>
      <c r="BI796" s="38"/>
      <c r="BJ796" s="38"/>
      <c r="BK796" s="38"/>
      <c r="BL796" s="38"/>
      <c r="BM796" s="38"/>
      <c r="BN796" s="38"/>
      <c r="BO796" s="38"/>
      <c r="BP796" s="38"/>
      <c r="BQ796" s="38"/>
      <c r="BR796" s="38"/>
      <c r="BS796" s="38"/>
      <c r="BT796" s="38"/>
      <c r="BU796" s="38"/>
      <c r="BV796" s="38"/>
      <c r="BW796" s="38"/>
      <c r="BX796" s="38"/>
      <c r="BY796" s="38"/>
      <c r="BZ796" s="38"/>
      <c r="CA796" s="38"/>
      <c r="CB796" s="38"/>
      <c r="CC796" s="38"/>
      <c r="CD796" s="38"/>
      <c r="CE796" s="38"/>
      <c r="CF796" s="38"/>
      <c r="CG796" s="38"/>
      <c r="CH796" s="38"/>
      <c r="CI796" s="38"/>
      <c r="CJ796" s="38"/>
      <c r="CK796" s="38"/>
      <c r="CL796" s="38"/>
      <c r="CM796" s="38"/>
      <c r="CN796" s="38"/>
      <c r="CO796" s="38"/>
    </row>
    <row r="797" spans="1:93" x14ac:dyDescent="0.35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8"/>
      <c r="AJ797" s="38"/>
      <c r="AK797" s="38"/>
      <c r="AL797" s="38"/>
      <c r="AM797" s="38"/>
      <c r="AN797" s="38"/>
      <c r="AO797" s="38"/>
      <c r="AP797" s="38"/>
      <c r="AQ797" s="38"/>
      <c r="AR797" s="38"/>
      <c r="AS797" s="38"/>
      <c r="AT797" s="38"/>
      <c r="AU797" s="38"/>
      <c r="AV797" s="38"/>
      <c r="AW797" s="38"/>
      <c r="AX797" s="38"/>
      <c r="AY797" s="38"/>
      <c r="AZ797" s="38"/>
      <c r="BA797" s="38"/>
      <c r="BB797" s="38"/>
      <c r="BC797" s="38"/>
      <c r="BD797" s="38"/>
      <c r="BE797" s="38"/>
      <c r="BF797" s="38"/>
      <c r="BG797" s="38"/>
      <c r="BH797" s="38"/>
      <c r="BI797" s="38"/>
      <c r="BJ797" s="38"/>
      <c r="BK797" s="38"/>
      <c r="BL797" s="38"/>
      <c r="BM797" s="38"/>
      <c r="BN797" s="38"/>
      <c r="BO797" s="38"/>
      <c r="BP797" s="38"/>
      <c r="BQ797" s="38"/>
      <c r="BR797" s="38"/>
      <c r="BS797" s="38"/>
      <c r="BT797" s="38"/>
      <c r="BU797" s="38"/>
      <c r="BV797" s="38"/>
      <c r="BW797" s="38"/>
      <c r="BX797" s="38"/>
      <c r="BY797" s="38"/>
      <c r="BZ797" s="38"/>
      <c r="CA797" s="38"/>
      <c r="CB797" s="38"/>
      <c r="CC797" s="38"/>
      <c r="CD797" s="38"/>
      <c r="CE797" s="38"/>
      <c r="CF797" s="38"/>
      <c r="CG797" s="38"/>
      <c r="CH797" s="38"/>
      <c r="CI797" s="38"/>
      <c r="CJ797" s="38"/>
      <c r="CK797" s="38"/>
      <c r="CL797" s="38"/>
      <c r="CM797" s="38"/>
      <c r="CN797" s="38"/>
      <c r="CO797" s="38"/>
    </row>
    <row r="798" spans="1:93" x14ac:dyDescent="0.35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8"/>
      <c r="AJ798" s="38"/>
      <c r="AK798" s="38"/>
      <c r="AL798" s="38"/>
      <c r="AM798" s="38"/>
      <c r="AN798" s="38"/>
      <c r="AO798" s="38"/>
      <c r="AP798" s="38"/>
      <c r="AQ798" s="38"/>
      <c r="AR798" s="38"/>
      <c r="AS798" s="38"/>
      <c r="AT798" s="38"/>
      <c r="AU798" s="38"/>
      <c r="AV798" s="38"/>
      <c r="AW798" s="38"/>
      <c r="AX798" s="38"/>
      <c r="AY798" s="38"/>
      <c r="AZ798" s="38"/>
      <c r="BA798" s="38"/>
      <c r="BB798" s="38"/>
      <c r="BC798" s="38"/>
      <c r="BD798" s="38"/>
      <c r="BE798" s="38"/>
      <c r="BF798" s="38"/>
      <c r="BG798" s="38"/>
      <c r="BH798" s="38"/>
      <c r="BI798" s="38"/>
      <c r="BJ798" s="38"/>
      <c r="BK798" s="38"/>
      <c r="BL798" s="38"/>
      <c r="BM798" s="38"/>
      <c r="BN798" s="38"/>
      <c r="BO798" s="38"/>
      <c r="BP798" s="38"/>
      <c r="BQ798" s="38"/>
      <c r="BR798" s="38"/>
      <c r="BS798" s="38"/>
      <c r="BT798" s="38"/>
      <c r="BU798" s="38"/>
      <c r="BV798" s="38"/>
      <c r="BW798" s="38"/>
      <c r="BX798" s="38"/>
      <c r="BY798" s="38"/>
      <c r="BZ798" s="38"/>
      <c r="CA798" s="38"/>
      <c r="CB798" s="38"/>
      <c r="CC798" s="38"/>
      <c r="CD798" s="38"/>
      <c r="CE798" s="38"/>
      <c r="CF798" s="38"/>
      <c r="CG798" s="38"/>
      <c r="CH798" s="38"/>
      <c r="CI798" s="38"/>
      <c r="CJ798" s="38"/>
      <c r="CK798" s="38"/>
      <c r="CL798" s="38"/>
      <c r="CM798" s="38"/>
      <c r="CN798" s="38"/>
      <c r="CO798" s="38"/>
    </row>
    <row r="799" spans="1:93" x14ac:dyDescent="0.35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8"/>
      <c r="AJ799" s="38"/>
      <c r="AK799" s="38"/>
      <c r="AL799" s="38"/>
      <c r="AM799" s="38"/>
      <c r="AN799" s="38"/>
      <c r="AO799" s="38"/>
      <c r="AP799" s="38"/>
      <c r="AQ799" s="38"/>
      <c r="AR799" s="38"/>
      <c r="AS799" s="38"/>
      <c r="AT799" s="38"/>
      <c r="AU799" s="38"/>
      <c r="AV799" s="38"/>
      <c r="AW799" s="38"/>
      <c r="AX799" s="38"/>
      <c r="AY799" s="38"/>
      <c r="AZ799" s="38"/>
      <c r="BA799" s="38"/>
      <c r="BB799" s="38"/>
      <c r="BC799" s="38"/>
      <c r="BD799" s="38"/>
      <c r="BE799" s="38"/>
      <c r="BF799" s="38"/>
      <c r="BG799" s="38"/>
      <c r="BH799" s="38"/>
      <c r="BI799" s="38"/>
      <c r="BJ799" s="38"/>
      <c r="BK799" s="38"/>
      <c r="BL799" s="38"/>
      <c r="BM799" s="38"/>
      <c r="BN799" s="38"/>
      <c r="BO799" s="38"/>
      <c r="BP799" s="38"/>
      <c r="BQ799" s="38"/>
      <c r="BR799" s="38"/>
      <c r="BS799" s="38"/>
      <c r="BT799" s="38"/>
      <c r="BU799" s="38"/>
      <c r="BV799" s="38"/>
      <c r="BW799" s="38"/>
      <c r="BX799" s="38"/>
      <c r="BY799" s="38"/>
      <c r="BZ799" s="38"/>
      <c r="CA799" s="38"/>
      <c r="CB799" s="38"/>
      <c r="CC799" s="38"/>
      <c r="CD799" s="38"/>
      <c r="CE799" s="38"/>
      <c r="CF799" s="38"/>
      <c r="CG799" s="38"/>
      <c r="CH799" s="38"/>
      <c r="CI799" s="38"/>
      <c r="CJ799" s="38"/>
      <c r="CK799" s="38"/>
      <c r="CL799" s="38"/>
      <c r="CM799" s="38"/>
      <c r="CN799" s="38"/>
      <c r="CO799" s="38"/>
    </row>
    <row r="800" spans="1:93" x14ac:dyDescent="0.35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8"/>
      <c r="AJ800" s="38"/>
      <c r="AK800" s="38"/>
      <c r="AL800" s="38"/>
      <c r="AM800" s="38"/>
      <c r="AN800" s="38"/>
      <c r="AO800" s="38"/>
      <c r="AP800" s="38"/>
      <c r="AQ800" s="38"/>
      <c r="AR800" s="38"/>
      <c r="AS800" s="38"/>
      <c r="AT800" s="38"/>
      <c r="AU800" s="38"/>
      <c r="AV800" s="38"/>
      <c r="AW800" s="38"/>
      <c r="AX800" s="38"/>
      <c r="AY800" s="38"/>
      <c r="AZ800" s="38"/>
      <c r="BA800" s="38"/>
      <c r="BB800" s="38"/>
      <c r="BC800" s="38"/>
      <c r="BD800" s="38"/>
      <c r="BE800" s="38"/>
      <c r="BF800" s="38"/>
      <c r="BG800" s="38"/>
      <c r="BH800" s="38"/>
      <c r="BI800" s="38"/>
      <c r="BJ800" s="38"/>
      <c r="BK800" s="38"/>
      <c r="BL800" s="38"/>
      <c r="BM800" s="38"/>
      <c r="BN800" s="38"/>
      <c r="BO800" s="38"/>
      <c r="BP800" s="38"/>
      <c r="BQ800" s="38"/>
      <c r="BR800" s="38"/>
      <c r="BS800" s="38"/>
      <c r="BT800" s="38"/>
      <c r="BU800" s="38"/>
      <c r="BV800" s="38"/>
      <c r="BW800" s="38"/>
      <c r="BX800" s="38"/>
      <c r="BY800" s="38"/>
      <c r="BZ800" s="38"/>
      <c r="CA800" s="38"/>
      <c r="CB800" s="38"/>
      <c r="CC800" s="38"/>
      <c r="CD800" s="38"/>
      <c r="CE800" s="38"/>
      <c r="CF800" s="38"/>
      <c r="CG800" s="38"/>
      <c r="CH800" s="38"/>
      <c r="CI800" s="38"/>
      <c r="CJ800" s="38"/>
      <c r="CK800" s="38"/>
      <c r="CL800" s="38"/>
      <c r="CM800" s="38"/>
      <c r="CN800" s="38"/>
      <c r="CO800" s="38"/>
    </row>
    <row r="801" spans="1:93" x14ac:dyDescent="0.35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8"/>
      <c r="AJ801" s="38"/>
      <c r="AK801" s="38"/>
      <c r="AL801" s="38"/>
      <c r="AM801" s="38"/>
      <c r="AN801" s="38"/>
      <c r="AO801" s="38"/>
      <c r="AP801" s="38"/>
      <c r="AQ801" s="38"/>
      <c r="AR801" s="38"/>
      <c r="AS801" s="38"/>
      <c r="AT801" s="38"/>
      <c r="AU801" s="38"/>
      <c r="AV801" s="38"/>
      <c r="AW801" s="38"/>
      <c r="AX801" s="38"/>
      <c r="AY801" s="38"/>
      <c r="AZ801" s="38"/>
      <c r="BA801" s="38"/>
      <c r="BB801" s="38"/>
      <c r="BC801" s="38"/>
      <c r="BD801" s="38"/>
      <c r="BE801" s="38"/>
      <c r="BF801" s="38"/>
      <c r="BG801" s="38"/>
      <c r="BH801" s="38"/>
      <c r="BI801" s="38"/>
      <c r="BJ801" s="38"/>
      <c r="BK801" s="38"/>
      <c r="BL801" s="38"/>
      <c r="BM801" s="38"/>
      <c r="BN801" s="38"/>
      <c r="BO801" s="38"/>
      <c r="BP801" s="38"/>
      <c r="BQ801" s="38"/>
      <c r="BR801" s="38"/>
      <c r="BS801" s="38"/>
      <c r="BT801" s="38"/>
      <c r="BU801" s="38"/>
      <c r="BV801" s="38"/>
      <c r="BW801" s="38"/>
      <c r="BX801" s="38"/>
      <c r="BY801" s="38"/>
      <c r="BZ801" s="38"/>
      <c r="CA801" s="38"/>
      <c r="CB801" s="38"/>
      <c r="CC801" s="38"/>
      <c r="CD801" s="38"/>
      <c r="CE801" s="38"/>
      <c r="CF801" s="38"/>
      <c r="CG801" s="38"/>
      <c r="CH801" s="38"/>
      <c r="CI801" s="38"/>
      <c r="CJ801" s="38"/>
      <c r="CK801" s="38"/>
      <c r="CL801" s="38"/>
      <c r="CM801" s="38"/>
      <c r="CN801" s="38"/>
      <c r="CO801" s="38"/>
    </row>
    <row r="802" spans="1:93" x14ac:dyDescent="0.35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8"/>
      <c r="AJ802" s="38"/>
      <c r="AK802" s="38"/>
      <c r="AL802" s="38"/>
      <c r="AM802" s="38"/>
      <c r="AN802" s="38"/>
      <c r="AO802" s="38"/>
      <c r="AP802" s="38"/>
      <c r="AQ802" s="38"/>
      <c r="AR802" s="38"/>
      <c r="AS802" s="38"/>
      <c r="AT802" s="38"/>
      <c r="AU802" s="38"/>
      <c r="AV802" s="38"/>
      <c r="AW802" s="38"/>
      <c r="AX802" s="38"/>
      <c r="AY802" s="38"/>
      <c r="AZ802" s="38"/>
      <c r="BA802" s="38"/>
      <c r="BB802" s="38"/>
      <c r="BC802" s="38"/>
      <c r="BD802" s="38"/>
      <c r="BE802" s="38"/>
      <c r="BF802" s="38"/>
      <c r="BG802" s="38"/>
      <c r="BH802" s="38"/>
      <c r="BI802" s="38"/>
      <c r="BJ802" s="38"/>
      <c r="BK802" s="38"/>
      <c r="BL802" s="38"/>
      <c r="BM802" s="38"/>
      <c r="BN802" s="38"/>
      <c r="BO802" s="38"/>
      <c r="BP802" s="38"/>
      <c r="BQ802" s="38"/>
      <c r="BR802" s="38"/>
      <c r="BS802" s="38"/>
      <c r="BT802" s="38"/>
      <c r="BU802" s="38"/>
      <c r="BV802" s="38"/>
      <c r="BW802" s="38"/>
      <c r="BX802" s="38"/>
      <c r="BY802" s="38"/>
      <c r="BZ802" s="38"/>
      <c r="CA802" s="38"/>
      <c r="CB802" s="38"/>
      <c r="CC802" s="38"/>
      <c r="CD802" s="38"/>
      <c r="CE802" s="38"/>
      <c r="CF802" s="38"/>
      <c r="CG802" s="38"/>
      <c r="CH802" s="38"/>
      <c r="CI802" s="38"/>
      <c r="CJ802" s="38"/>
      <c r="CK802" s="38"/>
      <c r="CL802" s="38"/>
      <c r="CM802" s="38"/>
      <c r="CN802" s="38"/>
      <c r="CO802" s="38"/>
    </row>
    <row r="803" spans="1:93" x14ac:dyDescent="0.35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8"/>
      <c r="AJ803" s="38"/>
      <c r="AK803" s="38"/>
      <c r="AL803" s="38"/>
      <c r="AM803" s="38"/>
      <c r="AN803" s="38"/>
      <c r="AO803" s="38"/>
      <c r="AP803" s="38"/>
      <c r="AQ803" s="38"/>
      <c r="AR803" s="38"/>
      <c r="AS803" s="38"/>
      <c r="AT803" s="38"/>
      <c r="AU803" s="38"/>
      <c r="AV803" s="38"/>
      <c r="AW803" s="38"/>
      <c r="AX803" s="38"/>
      <c r="AY803" s="38"/>
      <c r="AZ803" s="38"/>
      <c r="BA803" s="38"/>
      <c r="BB803" s="38"/>
      <c r="BC803" s="38"/>
      <c r="BD803" s="38"/>
      <c r="BE803" s="38"/>
      <c r="BF803" s="38"/>
      <c r="BG803" s="38"/>
      <c r="BH803" s="38"/>
      <c r="BI803" s="38"/>
      <c r="BJ803" s="38"/>
      <c r="BK803" s="38"/>
      <c r="BL803" s="38"/>
      <c r="BM803" s="38"/>
      <c r="BN803" s="38"/>
      <c r="BO803" s="38"/>
      <c r="BP803" s="38"/>
      <c r="BQ803" s="38"/>
      <c r="BR803" s="38"/>
      <c r="BS803" s="38"/>
      <c r="BT803" s="38"/>
      <c r="BU803" s="38"/>
      <c r="BV803" s="38"/>
      <c r="BW803" s="38"/>
      <c r="BX803" s="38"/>
      <c r="BY803" s="38"/>
      <c r="BZ803" s="38"/>
      <c r="CA803" s="38"/>
      <c r="CB803" s="38"/>
      <c r="CC803" s="38"/>
      <c r="CD803" s="38"/>
      <c r="CE803" s="38"/>
      <c r="CF803" s="38"/>
      <c r="CG803" s="38"/>
      <c r="CH803" s="38"/>
      <c r="CI803" s="38"/>
      <c r="CJ803" s="38"/>
      <c r="CK803" s="38"/>
      <c r="CL803" s="38"/>
      <c r="CM803" s="38"/>
      <c r="CN803" s="38"/>
      <c r="CO803" s="38"/>
    </row>
    <row r="804" spans="1:93" x14ac:dyDescent="0.35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8"/>
      <c r="AJ804" s="38"/>
      <c r="AK804" s="38"/>
      <c r="AL804" s="38"/>
      <c r="AM804" s="38"/>
      <c r="AN804" s="38"/>
      <c r="AO804" s="38"/>
      <c r="AP804" s="38"/>
      <c r="AQ804" s="38"/>
      <c r="AR804" s="38"/>
      <c r="AS804" s="38"/>
      <c r="AT804" s="38"/>
      <c r="AU804" s="38"/>
      <c r="AV804" s="38"/>
      <c r="AW804" s="38"/>
      <c r="AX804" s="38"/>
      <c r="AY804" s="38"/>
      <c r="AZ804" s="38"/>
      <c r="BA804" s="38"/>
      <c r="BB804" s="38"/>
      <c r="BC804" s="38"/>
      <c r="BD804" s="38"/>
      <c r="BE804" s="38"/>
      <c r="BF804" s="38"/>
      <c r="BG804" s="38"/>
      <c r="BH804" s="38"/>
      <c r="BI804" s="38"/>
      <c r="BJ804" s="38"/>
      <c r="BK804" s="38"/>
      <c r="BL804" s="38"/>
      <c r="BM804" s="38"/>
      <c r="BN804" s="38"/>
      <c r="BO804" s="38"/>
      <c r="BP804" s="38"/>
      <c r="BQ804" s="38"/>
      <c r="BR804" s="38"/>
      <c r="BS804" s="38"/>
      <c r="BT804" s="38"/>
      <c r="BU804" s="38"/>
      <c r="BV804" s="38"/>
      <c r="BW804" s="38"/>
      <c r="BX804" s="38"/>
      <c r="BY804" s="38"/>
      <c r="BZ804" s="38"/>
      <c r="CA804" s="38"/>
      <c r="CB804" s="38"/>
      <c r="CC804" s="38"/>
      <c r="CD804" s="38"/>
      <c r="CE804" s="38"/>
      <c r="CF804" s="38"/>
      <c r="CG804" s="38"/>
      <c r="CH804" s="38"/>
      <c r="CI804" s="38"/>
      <c r="CJ804" s="38"/>
      <c r="CK804" s="38"/>
      <c r="CL804" s="38"/>
      <c r="CM804" s="38"/>
      <c r="CN804" s="38"/>
      <c r="CO804" s="38"/>
    </row>
    <row r="805" spans="1:93" x14ac:dyDescent="0.3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8"/>
      <c r="AJ805" s="38"/>
      <c r="AK805" s="38"/>
      <c r="AL805" s="38"/>
      <c r="AM805" s="38"/>
      <c r="AN805" s="38"/>
      <c r="AO805" s="38"/>
      <c r="AP805" s="38"/>
      <c r="AQ805" s="38"/>
      <c r="AR805" s="38"/>
      <c r="AS805" s="38"/>
      <c r="AT805" s="38"/>
      <c r="AU805" s="38"/>
      <c r="AV805" s="38"/>
      <c r="AW805" s="38"/>
      <c r="AX805" s="38"/>
      <c r="AY805" s="38"/>
      <c r="AZ805" s="38"/>
      <c r="BA805" s="38"/>
      <c r="BB805" s="38"/>
      <c r="BC805" s="38"/>
      <c r="BD805" s="38"/>
      <c r="BE805" s="38"/>
      <c r="BF805" s="38"/>
      <c r="BG805" s="38"/>
      <c r="BH805" s="38"/>
      <c r="BI805" s="38"/>
      <c r="BJ805" s="38"/>
      <c r="BK805" s="38"/>
      <c r="BL805" s="38"/>
      <c r="BM805" s="38"/>
      <c r="BN805" s="38"/>
      <c r="BO805" s="38"/>
      <c r="BP805" s="38"/>
      <c r="BQ805" s="38"/>
      <c r="BR805" s="38"/>
      <c r="BS805" s="38"/>
      <c r="BT805" s="38"/>
      <c r="BU805" s="38"/>
      <c r="BV805" s="38"/>
      <c r="BW805" s="38"/>
      <c r="BX805" s="38"/>
      <c r="BY805" s="38"/>
      <c r="BZ805" s="38"/>
      <c r="CA805" s="38"/>
      <c r="CB805" s="38"/>
      <c r="CC805" s="38"/>
      <c r="CD805" s="38"/>
      <c r="CE805" s="38"/>
      <c r="CF805" s="38"/>
      <c r="CG805" s="38"/>
      <c r="CH805" s="38"/>
      <c r="CI805" s="38"/>
      <c r="CJ805" s="38"/>
      <c r="CK805" s="38"/>
      <c r="CL805" s="38"/>
      <c r="CM805" s="38"/>
      <c r="CN805" s="38"/>
      <c r="CO805" s="38"/>
    </row>
    <row r="806" spans="1:93" x14ac:dyDescent="0.35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8"/>
      <c r="AJ806" s="38"/>
      <c r="AK806" s="38"/>
      <c r="AL806" s="38"/>
      <c r="AM806" s="38"/>
      <c r="AN806" s="38"/>
      <c r="AO806" s="38"/>
      <c r="AP806" s="38"/>
      <c r="AQ806" s="38"/>
      <c r="AR806" s="38"/>
      <c r="AS806" s="38"/>
      <c r="AT806" s="38"/>
      <c r="AU806" s="38"/>
      <c r="AV806" s="38"/>
      <c r="AW806" s="38"/>
      <c r="AX806" s="38"/>
      <c r="AY806" s="38"/>
      <c r="AZ806" s="38"/>
      <c r="BA806" s="38"/>
      <c r="BB806" s="38"/>
      <c r="BC806" s="38"/>
      <c r="BD806" s="38"/>
      <c r="BE806" s="38"/>
      <c r="BF806" s="38"/>
      <c r="BG806" s="38"/>
      <c r="BH806" s="38"/>
      <c r="BI806" s="38"/>
      <c r="BJ806" s="38"/>
      <c r="BK806" s="38"/>
      <c r="BL806" s="38"/>
      <c r="BM806" s="38"/>
      <c r="BN806" s="38"/>
      <c r="BO806" s="38"/>
      <c r="BP806" s="38"/>
      <c r="BQ806" s="38"/>
      <c r="BR806" s="38"/>
      <c r="BS806" s="38"/>
      <c r="BT806" s="38"/>
      <c r="BU806" s="38"/>
      <c r="BV806" s="38"/>
      <c r="BW806" s="38"/>
      <c r="BX806" s="38"/>
      <c r="BY806" s="38"/>
      <c r="BZ806" s="38"/>
      <c r="CA806" s="38"/>
      <c r="CB806" s="38"/>
      <c r="CC806" s="38"/>
      <c r="CD806" s="38"/>
      <c r="CE806" s="38"/>
      <c r="CF806" s="38"/>
      <c r="CG806" s="38"/>
      <c r="CH806" s="38"/>
      <c r="CI806" s="38"/>
      <c r="CJ806" s="38"/>
      <c r="CK806" s="38"/>
      <c r="CL806" s="38"/>
      <c r="CM806" s="38"/>
      <c r="CN806" s="38"/>
      <c r="CO806" s="38"/>
    </row>
    <row r="807" spans="1:93" x14ac:dyDescent="0.35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8"/>
      <c r="AJ807" s="38"/>
      <c r="AK807" s="38"/>
      <c r="AL807" s="38"/>
      <c r="AM807" s="38"/>
      <c r="AN807" s="38"/>
      <c r="AO807" s="38"/>
      <c r="AP807" s="38"/>
      <c r="AQ807" s="38"/>
      <c r="AR807" s="38"/>
      <c r="AS807" s="38"/>
      <c r="AT807" s="38"/>
      <c r="AU807" s="38"/>
      <c r="AV807" s="38"/>
      <c r="AW807" s="38"/>
      <c r="AX807" s="38"/>
      <c r="AY807" s="38"/>
      <c r="AZ807" s="38"/>
      <c r="BA807" s="38"/>
      <c r="BB807" s="38"/>
      <c r="BC807" s="38"/>
      <c r="BD807" s="38"/>
      <c r="BE807" s="38"/>
      <c r="BF807" s="38"/>
      <c r="BG807" s="38"/>
      <c r="BH807" s="38"/>
      <c r="BI807" s="38"/>
      <c r="BJ807" s="38"/>
      <c r="BK807" s="38"/>
      <c r="BL807" s="38"/>
      <c r="BM807" s="38"/>
      <c r="BN807" s="38"/>
      <c r="BO807" s="38"/>
      <c r="BP807" s="38"/>
      <c r="BQ807" s="38"/>
      <c r="BR807" s="38"/>
      <c r="BS807" s="38"/>
      <c r="BT807" s="38"/>
      <c r="BU807" s="38"/>
      <c r="BV807" s="38"/>
      <c r="BW807" s="38"/>
      <c r="BX807" s="38"/>
      <c r="BY807" s="38"/>
      <c r="BZ807" s="38"/>
      <c r="CA807" s="38"/>
      <c r="CB807" s="38"/>
      <c r="CC807" s="38"/>
      <c r="CD807" s="38"/>
      <c r="CE807" s="38"/>
      <c r="CF807" s="38"/>
      <c r="CG807" s="38"/>
      <c r="CH807" s="38"/>
      <c r="CI807" s="38"/>
      <c r="CJ807" s="38"/>
      <c r="CK807" s="38"/>
      <c r="CL807" s="38"/>
      <c r="CM807" s="38"/>
      <c r="CN807" s="38"/>
      <c r="CO807" s="38"/>
    </row>
    <row r="808" spans="1:93" x14ac:dyDescent="0.35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8"/>
      <c r="AJ808" s="38"/>
      <c r="AK808" s="38"/>
      <c r="AL808" s="38"/>
      <c r="AM808" s="38"/>
      <c r="AN808" s="38"/>
      <c r="AO808" s="38"/>
      <c r="AP808" s="38"/>
      <c r="AQ808" s="38"/>
      <c r="AR808" s="38"/>
      <c r="AS808" s="38"/>
      <c r="AT808" s="38"/>
      <c r="AU808" s="38"/>
      <c r="AV808" s="38"/>
      <c r="AW808" s="38"/>
      <c r="AX808" s="38"/>
      <c r="AY808" s="38"/>
      <c r="AZ808" s="38"/>
      <c r="BA808" s="38"/>
      <c r="BB808" s="38"/>
      <c r="BC808" s="38"/>
      <c r="BD808" s="38"/>
      <c r="BE808" s="38"/>
      <c r="BF808" s="38"/>
      <c r="BG808" s="38"/>
      <c r="BH808" s="38"/>
      <c r="BI808" s="38"/>
      <c r="BJ808" s="38"/>
      <c r="BK808" s="38"/>
      <c r="BL808" s="38"/>
      <c r="BM808" s="38"/>
      <c r="BN808" s="38"/>
      <c r="BO808" s="38"/>
      <c r="BP808" s="38"/>
      <c r="BQ808" s="38"/>
      <c r="BR808" s="38"/>
      <c r="BS808" s="38"/>
      <c r="BT808" s="38"/>
      <c r="BU808" s="38"/>
      <c r="BV808" s="38"/>
      <c r="BW808" s="38"/>
      <c r="BX808" s="38"/>
      <c r="BY808" s="38"/>
      <c r="BZ808" s="38"/>
      <c r="CA808" s="38"/>
      <c r="CB808" s="38"/>
      <c r="CC808" s="38"/>
      <c r="CD808" s="38"/>
      <c r="CE808" s="38"/>
      <c r="CF808" s="38"/>
      <c r="CG808" s="38"/>
      <c r="CH808" s="38"/>
      <c r="CI808" s="38"/>
      <c r="CJ808" s="38"/>
      <c r="CK808" s="38"/>
      <c r="CL808" s="38"/>
      <c r="CM808" s="38"/>
      <c r="CN808" s="38"/>
      <c r="CO808" s="38"/>
    </row>
    <row r="809" spans="1:93" x14ac:dyDescent="0.35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8"/>
      <c r="AJ809" s="38"/>
      <c r="AK809" s="38"/>
      <c r="AL809" s="38"/>
      <c r="AM809" s="38"/>
      <c r="AN809" s="38"/>
      <c r="AO809" s="38"/>
      <c r="AP809" s="38"/>
      <c r="AQ809" s="38"/>
      <c r="AR809" s="38"/>
      <c r="AS809" s="38"/>
      <c r="AT809" s="38"/>
      <c r="AU809" s="38"/>
      <c r="AV809" s="38"/>
      <c r="AW809" s="38"/>
      <c r="AX809" s="38"/>
      <c r="AY809" s="38"/>
      <c r="AZ809" s="38"/>
      <c r="BA809" s="38"/>
      <c r="BB809" s="38"/>
      <c r="BC809" s="38"/>
      <c r="BD809" s="38"/>
      <c r="BE809" s="38"/>
      <c r="BF809" s="38"/>
      <c r="BG809" s="38"/>
      <c r="BH809" s="38"/>
      <c r="BI809" s="38"/>
      <c r="BJ809" s="38"/>
      <c r="BK809" s="38"/>
      <c r="BL809" s="38"/>
      <c r="BM809" s="38"/>
      <c r="BN809" s="38"/>
      <c r="BO809" s="38"/>
      <c r="BP809" s="38"/>
      <c r="BQ809" s="38"/>
      <c r="BR809" s="38"/>
      <c r="BS809" s="38"/>
      <c r="BT809" s="38"/>
      <c r="BU809" s="38"/>
      <c r="BV809" s="38"/>
      <c r="BW809" s="38"/>
      <c r="BX809" s="38"/>
      <c r="BY809" s="38"/>
      <c r="BZ809" s="38"/>
      <c r="CA809" s="38"/>
      <c r="CB809" s="38"/>
      <c r="CC809" s="38"/>
      <c r="CD809" s="38"/>
      <c r="CE809" s="38"/>
      <c r="CF809" s="38"/>
      <c r="CG809" s="38"/>
      <c r="CH809" s="38"/>
      <c r="CI809" s="38"/>
      <c r="CJ809" s="38"/>
      <c r="CK809" s="38"/>
      <c r="CL809" s="38"/>
      <c r="CM809" s="38"/>
      <c r="CN809" s="38"/>
      <c r="CO809" s="38"/>
    </row>
    <row r="810" spans="1:93" x14ac:dyDescent="0.35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8"/>
      <c r="AJ810" s="38"/>
      <c r="AK810" s="38"/>
      <c r="AL810" s="38"/>
      <c r="AM810" s="38"/>
      <c r="AN810" s="38"/>
      <c r="AO810" s="38"/>
      <c r="AP810" s="38"/>
      <c r="AQ810" s="38"/>
      <c r="AR810" s="38"/>
      <c r="AS810" s="38"/>
      <c r="AT810" s="38"/>
      <c r="AU810" s="38"/>
      <c r="AV810" s="38"/>
      <c r="AW810" s="38"/>
      <c r="AX810" s="38"/>
      <c r="AY810" s="38"/>
      <c r="AZ810" s="38"/>
      <c r="BA810" s="38"/>
      <c r="BB810" s="38"/>
      <c r="BC810" s="38"/>
      <c r="BD810" s="38"/>
      <c r="BE810" s="38"/>
      <c r="BF810" s="38"/>
      <c r="BG810" s="38"/>
      <c r="BH810" s="38"/>
      <c r="BI810" s="38"/>
      <c r="BJ810" s="38"/>
      <c r="BK810" s="38"/>
      <c r="BL810" s="38"/>
      <c r="BM810" s="38"/>
      <c r="BN810" s="38"/>
      <c r="BO810" s="38"/>
      <c r="BP810" s="38"/>
      <c r="BQ810" s="38"/>
      <c r="BR810" s="38"/>
      <c r="BS810" s="38"/>
      <c r="BT810" s="38"/>
      <c r="BU810" s="38"/>
      <c r="BV810" s="38"/>
      <c r="BW810" s="38"/>
      <c r="BX810" s="38"/>
      <c r="BY810" s="38"/>
      <c r="BZ810" s="38"/>
      <c r="CA810" s="38"/>
      <c r="CB810" s="38"/>
      <c r="CC810" s="38"/>
      <c r="CD810" s="38"/>
      <c r="CE810" s="38"/>
      <c r="CF810" s="38"/>
      <c r="CG810" s="38"/>
      <c r="CH810" s="38"/>
      <c r="CI810" s="38"/>
      <c r="CJ810" s="38"/>
      <c r="CK810" s="38"/>
      <c r="CL810" s="38"/>
      <c r="CM810" s="38"/>
      <c r="CN810" s="38"/>
      <c r="CO810" s="38"/>
    </row>
    <row r="811" spans="1:93" x14ac:dyDescent="0.35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  <c r="AB811" s="38"/>
      <c r="AC811" s="38"/>
      <c r="AD811" s="38"/>
      <c r="AE811" s="38"/>
      <c r="AF811" s="38"/>
      <c r="AG811" s="38"/>
      <c r="AH811" s="38"/>
      <c r="AI811" s="38"/>
      <c r="AJ811" s="38"/>
      <c r="AK811" s="38"/>
      <c r="AL811" s="38"/>
      <c r="AM811" s="38"/>
      <c r="AN811" s="38"/>
      <c r="AO811" s="38"/>
      <c r="AP811" s="38"/>
      <c r="AQ811" s="38"/>
      <c r="AR811" s="38"/>
      <c r="AS811" s="38"/>
      <c r="AT811" s="38"/>
      <c r="AU811" s="38"/>
      <c r="AV811" s="38"/>
      <c r="AW811" s="38"/>
      <c r="AX811" s="38"/>
      <c r="AY811" s="38"/>
      <c r="AZ811" s="38"/>
      <c r="BA811" s="38"/>
      <c r="BB811" s="38"/>
      <c r="BC811" s="38"/>
      <c r="BD811" s="38"/>
      <c r="BE811" s="38"/>
      <c r="BF811" s="38"/>
      <c r="BG811" s="38"/>
      <c r="BH811" s="38"/>
      <c r="BI811" s="38"/>
      <c r="BJ811" s="38"/>
      <c r="BK811" s="38"/>
      <c r="BL811" s="38"/>
      <c r="BM811" s="38"/>
      <c r="BN811" s="38"/>
      <c r="BO811" s="38"/>
      <c r="BP811" s="38"/>
      <c r="BQ811" s="38"/>
      <c r="BR811" s="38"/>
      <c r="BS811" s="38"/>
      <c r="BT811" s="38"/>
      <c r="BU811" s="38"/>
      <c r="BV811" s="38"/>
      <c r="BW811" s="38"/>
      <c r="BX811" s="38"/>
      <c r="BY811" s="38"/>
      <c r="BZ811" s="38"/>
      <c r="CA811" s="38"/>
      <c r="CB811" s="38"/>
      <c r="CC811" s="38"/>
      <c r="CD811" s="38"/>
      <c r="CE811" s="38"/>
      <c r="CF811" s="38"/>
      <c r="CG811" s="38"/>
      <c r="CH811" s="38"/>
      <c r="CI811" s="38"/>
      <c r="CJ811" s="38"/>
      <c r="CK811" s="38"/>
      <c r="CL811" s="38"/>
      <c r="CM811" s="38"/>
      <c r="CN811" s="38"/>
      <c r="CO811" s="38"/>
    </row>
    <row r="812" spans="1:93" x14ac:dyDescent="0.35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8"/>
      <c r="AJ812" s="38"/>
      <c r="AK812" s="38"/>
      <c r="AL812" s="38"/>
      <c r="AM812" s="38"/>
      <c r="AN812" s="38"/>
      <c r="AO812" s="38"/>
      <c r="AP812" s="38"/>
      <c r="AQ812" s="38"/>
      <c r="AR812" s="38"/>
      <c r="AS812" s="38"/>
      <c r="AT812" s="38"/>
      <c r="AU812" s="38"/>
      <c r="AV812" s="38"/>
      <c r="AW812" s="38"/>
      <c r="AX812" s="38"/>
      <c r="AY812" s="38"/>
      <c r="AZ812" s="38"/>
      <c r="BA812" s="38"/>
      <c r="BB812" s="38"/>
      <c r="BC812" s="38"/>
      <c r="BD812" s="38"/>
      <c r="BE812" s="38"/>
      <c r="BF812" s="38"/>
      <c r="BG812" s="38"/>
      <c r="BH812" s="38"/>
      <c r="BI812" s="38"/>
      <c r="BJ812" s="38"/>
      <c r="BK812" s="38"/>
      <c r="BL812" s="38"/>
      <c r="BM812" s="38"/>
      <c r="BN812" s="38"/>
      <c r="BO812" s="38"/>
      <c r="BP812" s="38"/>
      <c r="BQ812" s="38"/>
      <c r="BR812" s="38"/>
      <c r="BS812" s="38"/>
      <c r="BT812" s="38"/>
      <c r="BU812" s="38"/>
      <c r="BV812" s="38"/>
      <c r="BW812" s="38"/>
      <c r="BX812" s="38"/>
      <c r="BY812" s="38"/>
      <c r="BZ812" s="38"/>
      <c r="CA812" s="38"/>
      <c r="CB812" s="38"/>
      <c r="CC812" s="38"/>
      <c r="CD812" s="38"/>
      <c r="CE812" s="38"/>
      <c r="CF812" s="38"/>
      <c r="CG812" s="38"/>
      <c r="CH812" s="38"/>
      <c r="CI812" s="38"/>
      <c r="CJ812" s="38"/>
      <c r="CK812" s="38"/>
      <c r="CL812" s="38"/>
      <c r="CM812" s="38"/>
      <c r="CN812" s="38"/>
      <c r="CO812" s="38"/>
    </row>
    <row r="813" spans="1:93" x14ac:dyDescent="0.35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8"/>
      <c r="AJ813" s="38"/>
      <c r="AK813" s="38"/>
      <c r="AL813" s="38"/>
      <c r="AM813" s="38"/>
      <c r="AN813" s="38"/>
      <c r="AO813" s="38"/>
      <c r="AP813" s="38"/>
      <c r="AQ813" s="38"/>
      <c r="AR813" s="38"/>
      <c r="AS813" s="38"/>
      <c r="AT813" s="38"/>
      <c r="AU813" s="38"/>
      <c r="AV813" s="38"/>
      <c r="AW813" s="38"/>
      <c r="AX813" s="38"/>
      <c r="AY813" s="38"/>
      <c r="AZ813" s="38"/>
      <c r="BA813" s="38"/>
      <c r="BB813" s="38"/>
      <c r="BC813" s="38"/>
      <c r="BD813" s="38"/>
      <c r="BE813" s="38"/>
      <c r="BF813" s="38"/>
      <c r="BG813" s="38"/>
      <c r="BH813" s="38"/>
      <c r="BI813" s="38"/>
      <c r="BJ813" s="38"/>
      <c r="BK813" s="38"/>
      <c r="BL813" s="38"/>
      <c r="BM813" s="38"/>
      <c r="BN813" s="38"/>
      <c r="BO813" s="38"/>
      <c r="BP813" s="38"/>
      <c r="BQ813" s="38"/>
      <c r="BR813" s="38"/>
      <c r="BS813" s="38"/>
      <c r="BT813" s="38"/>
      <c r="BU813" s="38"/>
      <c r="BV813" s="38"/>
      <c r="BW813" s="38"/>
      <c r="BX813" s="38"/>
      <c r="BY813" s="38"/>
      <c r="BZ813" s="38"/>
      <c r="CA813" s="38"/>
      <c r="CB813" s="38"/>
      <c r="CC813" s="38"/>
      <c r="CD813" s="38"/>
      <c r="CE813" s="38"/>
      <c r="CF813" s="38"/>
      <c r="CG813" s="38"/>
      <c r="CH813" s="38"/>
      <c r="CI813" s="38"/>
      <c r="CJ813" s="38"/>
      <c r="CK813" s="38"/>
      <c r="CL813" s="38"/>
      <c r="CM813" s="38"/>
      <c r="CN813" s="38"/>
      <c r="CO813" s="38"/>
    </row>
    <row r="814" spans="1:93" x14ac:dyDescent="0.35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  <c r="AB814" s="38"/>
      <c r="AC814" s="38"/>
      <c r="AD814" s="38"/>
      <c r="AE814" s="38"/>
      <c r="AF814" s="38"/>
      <c r="AG814" s="38"/>
      <c r="AH814" s="38"/>
      <c r="AI814" s="38"/>
      <c r="AJ814" s="38"/>
      <c r="AK814" s="38"/>
      <c r="AL814" s="38"/>
      <c r="AM814" s="38"/>
      <c r="AN814" s="38"/>
      <c r="AO814" s="38"/>
      <c r="AP814" s="38"/>
      <c r="AQ814" s="38"/>
      <c r="AR814" s="38"/>
      <c r="AS814" s="38"/>
      <c r="AT814" s="38"/>
      <c r="AU814" s="38"/>
      <c r="AV814" s="38"/>
      <c r="AW814" s="38"/>
      <c r="AX814" s="38"/>
      <c r="AY814" s="38"/>
      <c r="AZ814" s="38"/>
      <c r="BA814" s="38"/>
      <c r="BB814" s="38"/>
      <c r="BC814" s="38"/>
      <c r="BD814" s="38"/>
      <c r="BE814" s="38"/>
      <c r="BF814" s="38"/>
      <c r="BG814" s="38"/>
      <c r="BH814" s="38"/>
      <c r="BI814" s="38"/>
      <c r="BJ814" s="38"/>
      <c r="BK814" s="38"/>
      <c r="BL814" s="38"/>
      <c r="BM814" s="38"/>
      <c r="BN814" s="38"/>
      <c r="BO814" s="38"/>
      <c r="BP814" s="38"/>
      <c r="BQ814" s="38"/>
      <c r="BR814" s="38"/>
      <c r="BS814" s="38"/>
      <c r="BT814" s="38"/>
      <c r="BU814" s="38"/>
      <c r="BV814" s="38"/>
      <c r="BW814" s="38"/>
      <c r="BX814" s="38"/>
      <c r="BY814" s="38"/>
      <c r="BZ814" s="38"/>
      <c r="CA814" s="38"/>
      <c r="CB814" s="38"/>
      <c r="CC814" s="38"/>
      <c r="CD814" s="38"/>
      <c r="CE814" s="38"/>
      <c r="CF814" s="38"/>
      <c r="CG814" s="38"/>
      <c r="CH814" s="38"/>
      <c r="CI814" s="38"/>
      <c r="CJ814" s="38"/>
      <c r="CK814" s="38"/>
      <c r="CL814" s="38"/>
      <c r="CM814" s="38"/>
      <c r="CN814" s="38"/>
      <c r="CO814" s="38"/>
    </row>
    <row r="815" spans="1:93" x14ac:dyDescent="0.35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8"/>
      <c r="AJ815" s="38"/>
      <c r="AK815" s="38"/>
      <c r="AL815" s="38"/>
      <c r="AM815" s="38"/>
      <c r="AN815" s="38"/>
      <c r="AO815" s="38"/>
      <c r="AP815" s="38"/>
      <c r="AQ815" s="38"/>
      <c r="AR815" s="38"/>
      <c r="AS815" s="38"/>
      <c r="AT815" s="38"/>
      <c r="AU815" s="38"/>
      <c r="AV815" s="38"/>
      <c r="AW815" s="38"/>
      <c r="AX815" s="38"/>
      <c r="AY815" s="38"/>
      <c r="AZ815" s="38"/>
      <c r="BA815" s="38"/>
      <c r="BB815" s="38"/>
      <c r="BC815" s="38"/>
      <c r="BD815" s="38"/>
      <c r="BE815" s="38"/>
      <c r="BF815" s="38"/>
      <c r="BG815" s="38"/>
      <c r="BH815" s="38"/>
      <c r="BI815" s="38"/>
      <c r="BJ815" s="38"/>
      <c r="BK815" s="38"/>
      <c r="BL815" s="38"/>
      <c r="BM815" s="38"/>
      <c r="BN815" s="38"/>
      <c r="BO815" s="38"/>
      <c r="BP815" s="38"/>
      <c r="BQ815" s="38"/>
      <c r="BR815" s="38"/>
      <c r="BS815" s="38"/>
      <c r="BT815" s="38"/>
      <c r="BU815" s="38"/>
      <c r="BV815" s="38"/>
      <c r="BW815" s="38"/>
      <c r="BX815" s="38"/>
      <c r="BY815" s="38"/>
      <c r="BZ815" s="38"/>
      <c r="CA815" s="38"/>
      <c r="CB815" s="38"/>
      <c r="CC815" s="38"/>
      <c r="CD815" s="38"/>
      <c r="CE815" s="38"/>
      <c r="CF815" s="38"/>
      <c r="CG815" s="38"/>
      <c r="CH815" s="38"/>
      <c r="CI815" s="38"/>
      <c r="CJ815" s="38"/>
      <c r="CK815" s="38"/>
      <c r="CL815" s="38"/>
      <c r="CM815" s="38"/>
      <c r="CN815" s="38"/>
      <c r="CO815" s="38"/>
    </row>
    <row r="816" spans="1:93" x14ac:dyDescent="0.35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8"/>
      <c r="AJ816" s="38"/>
      <c r="AK816" s="38"/>
      <c r="AL816" s="38"/>
      <c r="AM816" s="38"/>
      <c r="AN816" s="38"/>
      <c r="AO816" s="38"/>
      <c r="AP816" s="38"/>
      <c r="AQ816" s="38"/>
      <c r="AR816" s="38"/>
      <c r="AS816" s="38"/>
      <c r="AT816" s="38"/>
      <c r="AU816" s="38"/>
      <c r="AV816" s="38"/>
      <c r="AW816" s="38"/>
      <c r="AX816" s="38"/>
      <c r="AY816" s="38"/>
      <c r="AZ816" s="38"/>
      <c r="BA816" s="38"/>
      <c r="BB816" s="38"/>
      <c r="BC816" s="38"/>
      <c r="BD816" s="38"/>
      <c r="BE816" s="38"/>
      <c r="BF816" s="38"/>
      <c r="BG816" s="38"/>
      <c r="BH816" s="38"/>
      <c r="BI816" s="38"/>
      <c r="BJ816" s="38"/>
      <c r="BK816" s="38"/>
      <c r="BL816" s="38"/>
      <c r="BM816" s="38"/>
      <c r="BN816" s="38"/>
      <c r="BO816" s="38"/>
      <c r="BP816" s="38"/>
      <c r="BQ816" s="38"/>
      <c r="BR816" s="38"/>
      <c r="BS816" s="38"/>
      <c r="BT816" s="38"/>
      <c r="BU816" s="38"/>
      <c r="BV816" s="38"/>
      <c r="BW816" s="38"/>
      <c r="BX816" s="38"/>
      <c r="BY816" s="38"/>
      <c r="BZ816" s="38"/>
      <c r="CA816" s="38"/>
      <c r="CB816" s="38"/>
      <c r="CC816" s="38"/>
      <c r="CD816" s="38"/>
      <c r="CE816" s="38"/>
      <c r="CF816" s="38"/>
      <c r="CG816" s="38"/>
      <c r="CH816" s="38"/>
      <c r="CI816" s="38"/>
      <c r="CJ816" s="38"/>
      <c r="CK816" s="38"/>
      <c r="CL816" s="38"/>
      <c r="CM816" s="38"/>
      <c r="CN816" s="38"/>
      <c r="CO816" s="38"/>
    </row>
    <row r="817" spans="1:93" x14ac:dyDescent="0.35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8"/>
      <c r="AJ817" s="38"/>
      <c r="AK817" s="38"/>
      <c r="AL817" s="38"/>
      <c r="AM817" s="38"/>
      <c r="AN817" s="38"/>
      <c r="AO817" s="38"/>
      <c r="AP817" s="38"/>
      <c r="AQ817" s="38"/>
      <c r="AR817" s="38"/>
      <c r="AS817" s="38"/>
      <c r="AT817" s="38"/>
      <c r="AU817" s="38"/>
      <c r="AV817" s="38"/>
      <c r="AW817" s="38"/>
      <c r="AX817" s="38"/>
      <c r="AY817" s="38"/>
      <c r="AZ817" s="38"/>
      <c r="BA817" s="38"/>
      <c r="BB817" s="38"/>
      <c r="BC817" s="38"/>
      <c r="BD817" s="38"/>
      <c r="BE817" s="38"/>
      <c r="BF817" s="38"/>
      <c r="BG817" s="38"/>
      <c r="BH817" s="38"/>
      <c r="BI817" s="38"/>
      <c r="BJ817" s="38"/>
      <c r="BK817" s="38"/>
      <c r="BL817" s="38"/>
      <c r="BM817" s="38"/>
      <c r="BN817" s="38"/>
      <c r="BO817" s="38"/>
      <c r="BP817" s="38"/>
      <c r="BQ817" s="38"/>
      <c r="BR817" s="38"/>
      <c r="BS817" s="38"/>
      <c r="BT817" s="38"/>
      <c r="BU817" s="38"/>
      <c r="BV817" s="38"/>
      <c r="BW817" s="38"/>
      <c r="BX817" s="38"/>
      <c r="BY817" s="38"/>
      <c r="BZ817" s="38"/>
      <c r="CA817" s="38"/>
      <c r="CB817" s="38"/>
      <c r="CC817" s="38"/>
      <c r="CD817" s="38"/>
      <c r="CE817" s="38"/>
      <c r="CF817" s="38"/>
      <c r="CG817" s="38"/>
      <c r="CH817" s="38"/>
      <c r="CI817" s="38"/>
      <c r="CJ817" s="38"/>
      <c r="CK817" s="38"/>
      <c r="CL817" s="38"/>
      <c r="CM817" s="38"/>
      <c r="CN817" s="38"/>
      <c r="CO817" s="38"/>
    </row>
    <row r="818" spans="1:93" x14ac:dyDescent="0.35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8"/>
      <c r="AJ818" s="38"/>
      <c r="AK818" s="38"/>
      <c r="AL818" s="38"/>
      <c r="AM818" s="38"/>
      <c r="AN818" s="38"/>
      <c r="AO818" s="38"/>
      <c r="AP818" s="38"/>
      <c r="AQ818" s="38"/>
      <c r="AR818" s="38"/>
      <c r="AS818" s="38"/>
      <c r="AT818" s="38"/>
      <c r="AU818" s="38"/>
      <c r="AV818" s="38"/>
      <c r="AW818" s="38"/>
      <c r="AX818" s="38"/>
      <c r="AY818" s="38"/>
      <c r="AZ818" s="38"/>
      <c r="BA818" s="38"/>
      <c r="BB818" s="38"/>
      <c r="BC818" s="38"/>
      <c r="BD818" s="38"/>
      <c r="BE818" s="38"/>
      <c r="BF818" s="38"/>
      <c r="BG818" s="38"/>
      <c r="BH818" s="38"/>
      <c r="BI818" s="38"/>
      <c r="BJ818" s="38"/>
      <c r="BK818" s="38"/>
      <c r="BL818" s="38"/>
      <c r="BM818" s="38"/>
      <c r="BN818" s="38"/>
      <c r="BO818" s="38"/>
      <c r="BP818" s="38"/>
      <c r="BQ818" s="38"/>
      <c r="BR818" s="38"/>
      <c r="BS818" s="38"/>
      <c r="BT818" s="38"/>
      <c r="BU818" s="38"/>
      <c r="BV818" s="38"/>
      <c r="BW818" s="38"/>
      <c r="BX818" s="38"/>
      <c r="BY818" s="38"/>
      <c r="BZ818" s="38"/>
      <c r="CA818" s="38"/>
      <c r="CB818" s="38"/>
      <c r="CC818" s="38"/>
      <c r="CD818" s="38"/>
      <c r="CE818" s="38"/>
      <c r="CF818" s="38"/>
      <c r="CG818" s="38"/>
      <c r="CH818" s="38"/>
      <c r="CI818" s="38"/>
      <c r="CJ818" s="38"/>
      <c r="CK818" s="38"/>
      <c r="CL818" s="38"/>
      <c r="CM818" s="38"/>
      <c r="CN818" s="38"/>
      <c r="CO818" s="38"/>
    </row>
    <row r="819" spans="1:93" x14ac:dyDescent="0.35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8"/>
      <c r="AJ819" s="38"/>
      <c r="AK819" s="38"/>
      <c r="AL819" s="38"/>
      <c r="AM819" s="38"/>
      <c r="AN819" s="38"/>
      <c r="AO819" s="38"/>
      <c r="AP819" s="38"/>
      <c r="AQ819" s="38"/>
      <c r="AR819" s="38"/>
      <c r="AS819" s="38"/>
      <c r="AT819" s="38"/>
      <c r="AU819" s="38"/>
      <c r="AV819" s="38"/>
      <c r="AW819" s="38"/>
      <c r="AX819" s="38"/>
      <c r="AY819" s="38"/>
      <c r="AZ819" s="38"/>
      <c r="BA819" s="38"/>
      <c r="BB819" s="38"/>
      <c r="BC819" s="38"/>
      <c r="BD819" s="38"/>
      <c r="BE819" s="38"/>
      <c r="BF819" s="38"/>
      <c r="BG819" s="38"/>
      <c r="BH819" s="38"/>
      <c r="BI819" s="38"/>
      <c r="BJ819" s="38"/>
      <c r="BK819" s="38"/>
      <c r="BL819" s="38"/>
      <c r="BM819" s="38"/>
      <c r="BN819" s="38"/>
      <c r="BO819" s="38"/>
      <c r="BP819" s="38"/>
      <c r="BQ819" s="38"/>
      <c r="BR819" s="38"/>
      <c r="BS819" s="38"/>
      <c r="BT819" s="38"/>
      <c r="BU819" s="38"/>
      <c r="BV819" s="38"/>
      <c r="BW819" s="38"/>
      <c r="BX819" s="38"/>
      <c r="BY819" s="38"/>
      <c r="BZ819" s="38"/>
      <c r="CA819" s="38"/>
      <c r="CB819" s="38"/>
      <c r="CC819" s="38"/>
      <c r="CD819" s="38"/>
      <c r="CE819" s="38"/>
      <c r="CF819" s="38"/>
      <c r="CG819" s="38"/>
      <c r="CH819" s="38"/>
      <c r="CI819" s="38"/>
      <c r="CJ819" s="38"/>
      <c r="CK819" s="38"/>
      <c r="CL819" s="38"/>
      <c r="CM819" s="38"/>
      <c r="CN819" s="38"/>
      <c r="CO819" s="38"/>
    </row>
    <row r="820" spans="1:93" x14ac:dyDescent="0.35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8"/>
      <c r="AJ820" s="38"/>
      <c r="AK820" s="38"/>
      <c r="AL820" s="38"/>
      <c r="AM820" s="38"/>
      <c r="AN820" s="38"/>
      <c r="AO820" s="38"/>
      <c r="AP820" s="38"/>
      <c r="AQ820" s="38"/>
      <c r="AR820" s="38"/>
      <c r="AS820" s="38"/>
      <c r="AT820" s="38"/>
      <c r="AU820" s="38"/>
      <c r="AV820" s="38"/>
      <c r="AW820" s="38"/>
      <c r="AX820" s="38"/>
      <c r="AY820" s="38"/>
      <c r="AZ820" s="38"/>
      <c r="BA820" s="38"/>
      <c r="BB820" s="38"/>
      <c r="BC820" s="38"/>
      <c r="BD820" s="38"/>
      <c r="BE820" s="38"/>
      <c r="BF820" s="38"/>
      <c r="BG820" s="38"/>
      <c r="BH820" s="38"/>
      <c r="BI820" s="38"/>
      <c r="BJ820" s="38"/>
      <c r="BK820" s="38"/>
      <c r="BL820" s="38"/>
      <c r="BM820" s="38"/>
      <c r="BN820" s="38"/>
      <c r="BO820" s="38"/>
      <c r="BP820" s="38"/>
      <c r="BQ820" s="38"/>
      <c r="BR820" s="38"/>
      <c r="BS820" s="38"/>
      <c r="BT820" s="38"/>
      <c r="BU820" s="38"/>
      <c r="BV820" s="38"/>
      <c r="BW820" s="38"/>
      <c r="BX820" s="38"/>
      <c r="BY820" s="38"/>
      <c r="BZ820" s="38"/>
      <c r="CA820" s="38"/>
      <c r="CB820" s="38"/>
      <c r="CC820" s="38"/>
      <c r="CD820" s="38"/>
      <c r="CE820" s="38"/>
      <c r="CF820" s="38"/>
      <c r="CG820" s="38"/>
      <c r="CH820" s="38"/>
      <c r="CI820" s="38"/>
      <c r="CJ820" s="38"/>
      <c r="CK820" s="38"/>
      <c r="CL820" s="38"/>
      <c r="CM820" s="38"/>
      <c r="CN820" s="38"/>
      <c r="CO820" s="38"/>
    </row>
    <row r="821" spans="1:93" x14ac:dyDescent="0.35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8"/>
      <c r="AJ821" s="38"/>
      <c r="AK821" s="38"/>
      <c r="AL821" s="38"/>
      <c r="AM821" s="38"/>
      <c r="AN821" s="38"/>
      <c r="AO821" s="38"/>
      <c r="AP821" s="38"/>
      <c r="AQ821" s="38"/>
      <c r="AR821" s="38"/>
      <c r="AS821" s="38"/>
      <c r="AT821" s="38"/>
      <c r="AU821" s="38"/>
      <c r="AV821" s="38"/>
      <c r="AW821" s="38"/>
      <c r="AX821" s="38"/>
      <c r="AY821" s="38"/>
      <c r="AZ821" s="38"/>
      <c r="BA821" s="38"/>
      <c r="BB821" s="38"/>
      <c r="BC821" s="38"/>
      <c r="BD821" s="38"/>
      <c r="BE821" s="38"/>
      <c r="BF821" s="38"/>
      <c r="BG821" s="38"/>
      <c r="BH821" s="38"/>
      <c r="BI821" s="38"/>
      <c r="BJ821" s="38"/>
      <c r="BK821" s="38"/>
      <c r="BL821" s="38"/>
      <c r="BM821" s="38"/>
      <c r="BN821" s="38"/>
      <c r="BO821" s="38"/>
      <c r="BP821" s="38"/>
      <c r="BQ821" s="38"/>
      <c r="BR821" s="38"/>
      <c r="BS821" s="38"/>
      <c r="BT821" s="38"/>
      <c r="BU821" s="38"/>
      <c r="BV821" s="38"/>
      <c r="BW821" s="38"/>
      <c r="BX821" s="38"/>
      <c r="BY821" s="38"/>
      <c r="BZ821" s="38"/>
      <c r="CA821" s="38"/>
      <c r="CB821" s="38"/>
      <c r="CC821" s="38"/>
      <c r="CD821" s="38"/>
      <c r="CE821" s="38"/>
      <c r="CF821" s="38"/>
      <c r="CG821" s="38"/>
      <c r="CH821" s="38"/>
      <c r="CI821" s="38"/>
      <c r="CJ821" s="38"/>
      <c r="CK821" s="38"/>
      <c r="CL821" s="38"/>
      <c r="CM821" s="38"/>
      <c r="CN821" s="38"/>
      <c r="CO821" s="38"/>
    </row>
    <row r="822" spans="1:93" x14ac:dyDescent="0.35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  <c r="AB822" s="38"/>
      <c r="AC822" s="38"/>
      <c r="AD822" s="38"/>
      <c r="AE822" s="38"/>
      <c r="AF822" s="38"/>
      <c r="AG822" s="38"/>
      <c r="AH822" s="38"/>
      <c r="AI822" s="38"/>
      <c r="AJ822" s="38"/>
      <c r="AK822" s="38"/>
      <c r="AL822" s="38"/>
      <c r="AM822" s="38"/>
      <c r="AN822" s="38"/>
      <c r="AO822" s="38"/>
      <c r="AP822" s="38"/>
      <c r="AQ822" s="38"/>
      <c r="AR822" s="38"/>
      <c r="AS822" s="38"/>
      <c r="AT822" s="38"/>
      <c r="AU822" s="38"/>
      <c r="AV822" s="38"/>
      <c r="AW822" s="38"/>
      <c r="AX822" s="38"/>
      <c r="AY822" s="38"/>
      <c r="AZ822" s="38"/>
      <c r="BA822" s="38"/>
      <c r="BB822" s="38"/>
      <c r="BC822" s="38"/>
      <c r="BD822" s="38"/>
      <c r="BE822" s="38"/>
      <c r="BF822" s="38"/>
      <c r="BG822" s="38"/>
      <c r="BH822" s="38"/>
      <c r="BI822" s="38"/>
      <c r="BJ822" s="38"/>
      <c r="BK822" s="38"/>
      <c r="BL822" s="38"/>
      <c r="BM822" s="38"/>
      <c r="BN822" s="38"/>
      <c r="BO822" s="38"/>
      <c r="BP822" s="38"/>
      <c r="BQ822" s="38"/>
      <c r="BR822" s="38"/>
      <c r="BS822" s="38"/>
      <c r="BT822" s="38"/>
      <c r="BU822" s="38"/>
      <c r="BV822" s="38"/>
      <c r="BW822" s="38"/>
      <c r="BX822" s="38"/>
      <c r="BY822" s="38"/>
      <c r="BZ822" s="38"/>
      <c r="CA822" s="38"/>
      <c r="CB822" s="38"/>
      <c r="CC822" s="38"/>
      <c r="CD822" s="38"/>
      <c r="CE822" s="38"/>
      <c r="CF822" s="38"/>
      <c r="CG822" s="38"/>
      <c r="CH822" s="38"/>
      <c r="CI822" s="38"/>
      <c r="CJ822" s="38"/>
      <c r="CK822" s="38"/>
      <c r="CL822" s="38"/>
      <c r="CM822" s="38"/>
      <c r="CN822" s="38"/>
      <c r="CO822" s="38"/>
    </row>
    <row r="823" spans="1:93" x14ac:dyDescent="0.35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  <c r="AB823" s="38"/>
      <c r="AC823" s="38"/>
      <c r="AD823" s="38"/>
      <c r="AE823" s="38"/>
      <c r="AF823" s="38"/>
      <c r="AG823" s="38"/>
      <c r="AH823" s="38"/>
      <c r="AI823" s="38"/>
      <c r="AJ823" s="38"/>
      <c r="AK823" s="38"/>
      <c r="AL823" s="38"/>
      <c r="AM823" s="38"/>
      <c r="AN823" s="38"/>
      <c r="AO823" s="38"/>
      <c r="AP823" s="38"/>
      <c r="AQ823" s="38"/>
      <c r="AR823" s="38"/>
      <c r="AS823" s="38"/>
      <c r="AT823" s="38"/>
      <c r="AU823" s="38"/>
      <c r="AV823" s="38"/>
      <c r="AW823" s="38"/>
      <c r="AX823" s="38"/>
      <c r="AY823" s="38"/>
      <c r="AZ823" s="38"/>
      <c r="BA823" s="38"/>
      <c r="BB823" s="38"/>
      <c r="BC823" s="38"/>
      <c r="BD823" s="38"/>
      <c r="BE823" s="38"/>
      <c r="BF823" s="38"/>
      <c r="BG823" s="38"/>
      <c r="BH823" s="38"/>
      <c r="BI823" s="38"/>
      <c r="BJ823" s="38"/>
      <c r="BK823" s="38"/>
      <c r="BL823" s="38"/>
      <c r="BM823" s="38"/>
      <c r="BN823" s="38"/>
      <c r="BO823" s="38"/>
      <c r="BP823" s="38"/>
      <c r="BQ823" s="38"/>
      <c r="BR823" s="38"/>
      <c r="BS823" s="38"/>
      <c r="BT823" s="38"/>
      <c r="BU823" s="38"/>
      <c r="BV823" s="38"/>
      <c r="BW823" s="38"/>
      <c r="BX823" s="38"/>
      <c r="BY823" s="38"/>
      <c r="BZ823" s="38"/>
      <c r="CA823" s="38"/>
      <c r="CB823" s="38"/>
      <c r="CC823" s="38"/>
      <c r="CD823" s="38"/>
      <c r="CE823" s="38"/>
      <c r="CF823" s="38"/>
      <c r="CG823" s="38"/>
      <c r="CH823" s="38"/>
      <c r="CI823" s="38"/>
      <c r="CJ823" s="38"/>
      <c r="CK823" s="38"/>
      <c r="CL823" s="38"/>
      <c r="CM823" s="38"/>
      <c r="CN823" s="38"/>
      <c r="CO823" s="38"/>
    </row>
    <row r="824" spans="1:93" x14ac:dyDescent="0.35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  <c r="AB824" s="38"/>
      <c r="AC824" s="38"/>
      <c r="AD824" s="38"/>
      <c r="AE824" s="38"/>
      <c r="AF824" s="38"/>
      <c r="AG824" s="38"/>
      <c r="AH824" s="38"/>
      <c r="AI824" s="38"/>
      <c r="AJ824" s="38"/>
      <c r="AK824" s="38"/>
      <c r="AL824" s="38"/>
      <c r="AM824" s="38"/>
      <c r="AN824" s="38"/>
      <c r="AO824" s="38"/>
      <c r="AP824" s="38"/>
      <c r="AQ824" s="38"/>
      <c r="AR824" s="38"/>
      <c r="AS824" s="38"/>
      <c r="AT824" s="38"/>
      <c r="AU824" s="38"/>
      <c r="AV824" s="38"/>
      <c r="AW824" s="38"/>
      <c r="AX824" s="38"/>
      <c r="AY824" s="38"/>
      <c r="AZ824" s="38"/>
      <c r="BA824" s="38"/>
      <c r="BB824" s="38"/>
      <c r="BC824" s="38"/>
      <c r="BD824" s="38"/>
      <c r="BE824" s="38"/>
      <c r="BF824" s="38"/>
      <c r="BG824" s="38"/>
      <c r="BH824" s="38"/>
      <c r="BI824" s="38"/>
      <c r="BJ824" s="38"/>
      <c r="BK824" s="38"/>
      <c r="BL824" s="38"/>
      <c r="BM824" s="38"/>
      <c r="BN824" s="38"/>
      <c r="BO824" s="38"/>
      <c r="BP824" s="38"/>
      <c r="BQ824" s="38"/>
      <c r="BR824" s="38"/>
      <c r="BS824" s="38"/>
      <c r="BT824" s="38"/>
      <c r="BU824" s="38"/>
      <c r="BV824" s="38"/>
      <c r="BW824" s="38"/>
      <c r="BX824" s="38"/>
      <c r="BY824" s="38"/>
      <c r="BZ824" s="38"/>
      <c r="CA824" s="38"/>
      <c r="CB824" s="38"/>
      <c r="CC824" s="38"/>
      <c r="CD824" s="38"/>
      <c r="CE824" s="38"/>
      <c r="CF824" s="38"/>
      <c r="CG824" s="38"/>
      <c r="CH824" s="38"/>
      <c r="CI824" s="38"/>
      <c r="CJ824" s="38"/>
      <c r="CK824" s="38"/>
      <c r="CL824" s="38"/>
      <c r="CM824" s="38"/>
      <c r="CN824" s="38"/>
      <c r="CO824" s="38"/>
    </row>
    <row r="825" spans="1:93" x14ac:dyDescent="0.35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  <c r="AB825" s="38"/>
      <c r="AC825" s="38"/>
      <c r="AD825" s="38"/>
      <c r="AE825" s="38"/>
      <c r="AF825" s="38"/>
      <c r="AG825" s="38"/>
      <c r="AH825" s="38"/>
      <c r="AI825" s="38"/>
      <c r="AJ825" s="38"/>
      <c r="AK825" s="38"/>
      <c r="AL825" s="38"/>
      <c r="AM825" s="38"/>
      <c r="AN825" s="38"/>
      <c r="AO825" s="38"/>
      <c r="AP825" s="38"/>
      <c r="AQ825" s="38"/>
      <c r="AR825" s="38"/>
      <c r="AS825" s="38"/>
      <c r="AT825" s="38"/>
      <c r="AU825" s="38"/>
      <c r="AV825" s="38"/>
      <c r="AW825" s="38"/>
      <c r="AX825" s="38"/>
      <c r="AY825" s="38"/>
      <c r="AZ825" s="38"/>
      <c r="BA825" s="38"/>
      <c r="BB825" s="38"/>
      <c r="BC825" s="38"/>
      <c r="BD825" s="38"/>
      <c r="BE825" s="38"/>
      <c r="BF825" s="38"/>
      <c r="BG825" s="38"/>
      <c r="BH825" s="38"/>
      <c r="BI825" s="38"/>
      <c r="BJ825" s="38"/>
      <c r="BK825" s="38"/>
      <c r="BL825" s="38"/>
      <c r="BM825" s="38"/>
      <c r="BN825" s="38"/>
      <c r="BO825" s="38"/>
      <c r="BP825" s="38"/>
      <c r="BQ825" s="38"/>
      <c r="BR825" s="38"/>
      <c r="BS825" s="38"/>
      <c r="BT825" s="38"/>
      <c r="BU825" s="38"/>
      <c r="BV825" s="38"/>
      <c r="BW825" s="38"/>
      <c r="BX825" s="38"/>
      <c r="BY825" s="38"/>
      <c r="BZ825" s="38"/>
      <c r="CA825" s="38"/>
      <c r="CB825" s="38"/>
      <c r="CC825" s="38"/>
      <c r="CD825" s="38"/>
      <c r="CE825" s="38"/>
      <c r="CF825" s="38"/>
      <c r="CG825" s="38"/>
      <c r="CH825" s="38"/>
      <c r="CI825" s="38"/>
      <c r="CJ825" s="38"/>
      <c r="CK825" s="38"/>
      <c r="CL825" s="38"/>
      <c r="CM825" s="38"/>
      <c r="CN825" s="38"/>
      <c r="CO825" s="38"/>
    </row>
    <row r="826" spans="1:93" x14ac:dyDescent="0.35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  <c r="AB826" s="38"/>
      <c r="AC826" s="38"/>
      <c r="AD826" s="38"/>
      <c r="AE826" s="38"/>
      <c r="AF826" s="38"/>
      <c r="AG826" s="38"/>
      <c r="AH826" s="38"/>
      <c r="AI826" s="38"/>
      <c r="AJ826" s="38"/>
      <c r="AK826" s="38"/>
      <c r="AL826" s="38"/>
      <c r="AM826" s="38"/>
      <c r="AN826" s="38"/>
      <c r="AO826" s="38"/>
      <c r="AP826" s="38"/>
      <c r="AQ826" s="38"/>
      <c r="AR826" s="38"/>
      <c r="AS826" s="38"/>
      <c r="AT826" s="38"/>
      <c r="AU826" s="38"/>
      <c r="AV826" s="38"/>
      <c r="AW826" s="38"/>
      <c r="AX826" s="38"/>
      <c r="AY826" s="38"/>
      <c r="AZ826" s="38"/>
      <c r="BA826" s="38"/>
      <c r="BB826" s="38"/>
      <c r="BC826" s="38"/>
      <c r="BD826" s="38"/>
      <c r="BE826" s="38"/>
      <c r="BF826" s="38"/>
      <c r="BG826" s="38"/>
      <c r="BH826" s="38"/>
      <c r="BI826" s="38"/>
      <c r="BJ826" s="38"/>
      <c r="BK826" s="38"/>
      <c r="BL826" s="38"/>
      <c r="BM826" s="38"/>
      <c r="BN826" s="38"/>
      <c r="BO826" s="38"/>
      <c r="BP826" s="38"/>
      <c r="BQ826" s="38"/>
      <c r="BR826" s="38"/>
      <c r="BS826" s="38"/>
      <c r="BT826" s="38"/>
      <c r="BU826" s="38"/>
      <c r="BV826" s="38"/>
      <c r="BW826" s="38"/>
      <c r="BX826" s="38"/>
      <c r="BY826" s="38"/>
      <c r="BZ826" s="38"/>
      <c r="CA826" s="38"/>
      <c r="CB826" s="38"/>
      <c r="CC826" s="38"/>
      <c r="CD826" s="38"/>
      <c r="CE826" s="38"/>
      <c r="CF826" s="38"/>
      <c r="CG826" s="38"/>
      <c r="CH826" s="38"/>
      <c r="CI826" s="38"/>
      <c r="CJ826" s="38"/>
      <c r="CK826" s="38"/>
      <c r="CL826" s="38"/>
      <c r="CM826" s="38"/>
      <c r="CN826" s="38"/>
      <c r="CO826" s="38"/>
    </row>
    <row r="827" spans="1:93" x14ac:dyDescent="0.35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8"/>
      <c r="AJ827" s="38"/>
      <c r="AK827" s="38"/>
      <c r="AL827" s="38"/>
      <c r="AM827" s="38"/>
      <c r="AN827" s="38"/>
      <c r="AO827" s="38"/>
      <c r="AP827" s="38"/>
      <c r="AQ827" s="38"/>
      <c r="AR827" s="38"/>
      <c r="AS827" s="38"/>
      <c r="AT827" s="38"/>
      <c r="AU827" s="38"/>
      <c r="AV827" s="38"/>
      <c r="AW827" s="38"/>
      <c r="AX827" s="38"/>
      <c r="AY827" s="38"/>
      <c r="AZ827" s="38"/>
      <c r="BA827" s="38"/>
      <c r="BB827" s="38"/>
      <c r="BC827" s="38"/>
      <c r="BD827" s="38"/>
      <c r="BE827" s="38"/>
      <c r="BF827" s="38"/>
      <c r="BG827" s="38"/>
      <c r="BH827" s="38"/>
      <c r="BI827" s="38"/>
      <c r="BJ827" s="38"/>
      <c r="BK827" s="38"/>
      <c r="BL827" s="38"/>
      <c r="BM827" s="38"/>
      <c r="BN827" s="38"/>
      <c r="BO827" s="38"/>
      <c r="BP827" s="38"/>
      <c r="BQ827" s="38"/>
      <c r="BR827" s="38"/>
      <c r="BS827" s="38"/>
      <c r="BT827" s="38"/>
      <c r="BU827" s="38"/>
      <c r="BV827" s="38"/>
      <c r="BW827" s="38"/>
      <c r="BX827" s="38"/>
      <c r="BY827" s="38"/>
      <c r="BZ827" s="38"/>
      <c r="CA827" s="38"/>
      <c r="CB827" s="38"/>
      <c r="CC827" s="38"/>
      <c r="CD827" s="38"/>
      <c r="CE827" s="38"/>
      <c r="CF827" s="38"/>
      <c r="CG827" s="38"/>
      <c r="CH827" s="38"/>
      <c r="CI827" s="38"/>
      <c r="CJ827" s="38"/>
      <c r="CK827" s="38"/>
      <c r="CL827" s="38"/>
      <c r="CM827" s="38"/>
      <c r="CN827" s="38"/>
      <c r="CO827" s="38"/>
    </row>
    <row r="828" spans="1:93" x14ac:dyDescent="0.35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8"/>
      <c r="AJ828" s="38"/>
      <c r="AK828" s="38"/>
      <c r="AL828" s="38"/>
      <c r="AM828" s="38"/>
      <c r="AN828" s="38"/>
      <c r="AO828" s="38"/>
      <c r="AP828" s="38"/>
      <c r="AQ828" s="38"/>
      <c r="AR828" s="38"/>
      <c r="AS828" s="38"/>
      <c r="AT828" s="38"/>
      <c r="AU828" s="38"/>
      <c r="AV828" s="38"/>
      <c r="AW828" s="38"/>
      <c r="AX828" s="38"/>
      <c r="AY828" s="38"/>
      <c r="AZ828" s="38"/>
      <c r="BA828" s="38"/>
      <c r="BB828" s="38"/>
      <c r="BC828" s="38"/>
      <c r="BD828" s="38"/>
      <c r="BE828" s="38"/>
      <c r="BF828" s="38"/>
      <c r="BG828" s="38"/>
      <c r="BH828" s="38"/>
      <c r="BI828" s="38"/>
      <c r="BJ828" s="38"/>
      <c r="BK828" s="38"/>
      <c r="BL828" s="38"/>
      <c r="BM828" s="38"/>
      <c r="BN828" s="38"/>
      <c r="BO828" s="38"/>
      <c r="BP828" s="38"/>
      <c r="BQ828" s="38"/>
      <c r="BR828" s="38"/>
      <c r="BS828" s="38"/>
      <c r="BT828" s="38"/>
      <c r="BU828" s="38"/>
      <c r="BV828" s="38"/>
      <c r="BW828" s="38"/>
      <c r="BX828" s="38"/>
      <c r="BY828" s="38"/>
      <c r="BZ828" s="38"/>
      <c r="CA828" s="38"/>
      <c r="CB828" s="38"/>
      <c r="CC828" s="38"/>
      <c r="CD828" s="38"/>
      <c r="CE828" s="38"/>
      <c r="CF828" s="38"/>
      <c r="CG828" s="38"/>
      <c r="CH828" s="38"/>
      <c r="CI828" s="38"/>
      <c r="CJ828" s="38"/>
      <c r="CK828" s="38"/>
      <c r="CL828" s="38"/>
      <c r="CM828" s="38"/>
      <c r="CN828" s="38"/>
      <c r="CO828" s="38"/>
    </row>
    <row r="829" spans="1:93" x14ac:dyDescent="0.35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8"/>
      <c r="AJ829" s="38"/>
      <c r="AK829" s="38"/>
      <c r="AL829" s="38"/>
      <c r="AM829" s="38"/>
      <c r="AN829" s="38"/>
      <c r="AO829" s="38"/>
      <c r="AP829" s="38"/>
      <c r="AQ829" s="38"/>
      <c r="AR829" s="38"/>
      <c r="AS829" s="38"/>
      <c r="AT829" s="38"/>
      <c r="AU829" s="38"/>
      <c r="AV829" s="38"/>
      <c r="AW829" s="38"/>
      <c r="AX829" s="38"/>
      <c r="AY829" s="38"/>
      <c r="AZ829" s="38"/>
      <c r="BA829" s="38"/>
      <c r="BB829" s="38"/>
      <c r="BC829" s="38"/>
      <c r="BD829" s="38"/>
      <c r="BE829" s="38"/>
      <c r="BF829" s="38"/>
      <c r="BG829" s="38"/>
      <c r="BH829" s="38"/>
      <c r="BI829" s="38"/>
      <c r="BJ829" s="38"/>
      <c r="BK829" s="38"/>
      <c r="BL829" s="38"/>
      <c r="BM829" s="38"/>
      <c r="BN829" s="38"/>
      <c r="BO829" s="38"/>
      <c r="BP829" s="38"/>
      <c r="BQ829" s="38"/>
      <c r="BR829" s="38"/>
      <c r="BS829" s="38"/>
      <c r="BT829" s="38"/>
      <c r="BU829" s="38"/>
      <c r="BV829" s="38"/>
      <c r="BW829" s="38"/>
      <c r="BX829" s="38"/>
      <c r="BY829" s="38"/>
      <c r="BZ829" s="38"/>
      <c r="CA829" s="38"/>
      <c r="CB829" s="38"/>
      <c r="CC829" s="38"/>
      <c r="CD829" s="38"/>
      <c r="CE829" s="38"/>
      <c r="CF829" s="38"/>
      <c r="CG829" s="38"/>
      <c r="CH829" s="38"/>
      <c r="CI829" s="38"/>
      <c r="CJ829" s="38"/>
      <c r="CK829" s="38"/>
      <c r="CL829" s="38"/>
      <c r="CM829" s="38"/>
      <c r="CN829" s="38"/>
      <c r="CO829" s="38"/>
    </row>
    <row r="830" spans="1:93" x14ac:dyDescent="0.35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8"/>
      <c r="AJ830" s="38"/>
      <c r="AK830" s="38"/>
      <c r="AL830" s="38"/>
      <c r="AM830" s="38"/>
      <c r="AN830" s="38"/>
      <c r="AO830" s="38"/>
      <c r="AP830" s="38"/>
      <c r="AQ830" s="38"/>
      <c r="AR830" s="38"/>
      <c r="AS830" s="38"/>
      <c r="AT830" s="38"/>
      <c r="AU830" s="38"/>
      <c r="AV830" s="38"/>
      <c r="AW830" s="38"/>
      <c r="AX830" s="38"/>
      <c r="AY830" s="38"/>
      <c r="AZ830" s="38"/>
      <c r="BA830" s="38"/>
      <c r="BB830" s="38"/>
      <c r="BC830" s="38"/>
      <c r="BD830" s="38"/>
      <c r="BE830" s="38"/>
      <c r="BF830" s="38"/>
      <c r="BG830" s="38"/>
      <c r="BH830" s="38"/>
      <c r="BI830" s="38"/>
      <c r="BJ830" s="38"/>
      <c r="BK830" s="38"/>
      <c r="BL830" s="38"/>
      <c r="BM830" s="38"/>
      <c r="BN830" s="38"/>
      <c r="BO830" s="38"/>
      <c r="BP830" s="38"/>
      <c r="BQ830" s="38"/>
      <c r="BR830" s="38"/>
      <c r="BS830" s="38"/>
      <c r="BT830" s="38"/>
      <c r="BU830" s="38"/>
      <c r="BV830" s="38"/>
      <c r="BW830" s="38"/>
      <c r="BX830" s="38"/>
      <c r="BY830" s="38"/>
      <c r="BZ830" s="38"/>
      <c r="CA830" s="38"/>
      <c r="CB830" s="38"/>
      <c r="CC830" s="38"/>
      <c r="CD830" s="38"/>
      <c r="CE830" s="38"/>
      <c r="CF830" s="38"/>
      <c r="CG830" s="38"/>
      <c r="CH830" s="38"/>
      <c r="CI830" s="38"/>
      <c r="CJ830" s="38"/>
      <c r="CK830" s="38"/>
      <c r="CL830" s="38"/>
      <c r="CM830" s="38"/>
      <c r="CN830" s="38"/>
      <c r="CO830" s="38"/>
    </row>
    <row r="831" spans="1:93" x14ac:dyDescent="0.35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  <c r="AB831" s="38"/>
      <c r="AC831" s="38"/>
      <c r="AD831" s="38"/>
      <c r="AE831" s="38"/>
      <c r="AF831" s="38"/>
      <c r="AG831" s="38"/>
      <c r="AH831" s="38"/>
      <c r="AI831" s="38"/>
      <c r="AJ831" s="38"/>
      <c r="AK831" s="38"/>
      <c r="AL831" s="38"/>
      <c r="AM831" s="38"/>
      <c r="AN831" s="38"/>
      <c r="AO831" s="38"/>
      <c r="AP831" s="38"/>
      <c r="AQ831" s="38"/>
      <c r="AR831" s="38"/>
      <c r="AS831" s="38"/>
      <c r="AT831" s="38"/>
      <c r="AU831" s="38"/>
      <c r="AV831" s="38"/>
      <c r="AW831" s="38"/>
      <c r="AX831" s="38"/>
      <c r="AY831" s="38"/>
      <c r="AZ831" s="38"/>
      <c r="BA831" s="38"/>
      <c r="BB831" s="38"/>
      <c r="BC831" s="38"/>
      <c r="BD831" s="38"/>
      <c r="BE831" s="38"/>
      <c r="BF831" s="38"/>
      <c r="BG831" s="38"/>
      <c r="BH831" s="38"/>
      <c r="BI831" s="38"/>
      <c r="BJ831" s="38"/>
      <c r="BK831" s="38"/>
      <c r="BL831" s="38"/>
      <c r="BM831" s="38"/>
      <c r="BN831" s="38"/>
      <c r="BO831" s="38"/>
      <c r="BP831" s="38"/>
      <c r="BQ831" s="38"/>
      <c r="BR831" s="38"/>
      <c r="BS831" s="38"/>
      <c r="BT831" s="38"/>
      <c r="BU831" s="38"/>
      <c r="BV831" s="38"/>
      <c r="BW831" s="38"/>
      <c r="BX831" s="38"/>
      <c r="BY831" s="38"/>
      <c r="BZ831" s="38"/>
      <c r="CA831" s="38"/>
      <c r="CB831" s="38"/>
      <c r="CC831" s="38"/>
      <c r="CD831" s="38"/>
      <c r="CE831" s="38"/>
      <c r="CF831" s="38"/>
      <c r="CG831" s="38"/>
      <c r="CH831" s="38"/>
      <c r="CI831" s="38"/>
      <c r="CJ831" s="38"/>
      <c r="CK831" s="38"/>
      <c r="CL831" s="38"/>
      <c r="CM831" s="38"/>
      <c r="CN831" s="38"/>
      <c r="CO831" s="38"/>
    </row>
    <row r="832" spans="1:93" x14ac:dyDescent="0.35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  <c r="AB832" s="38"/>
      <c r="AC832" s="38"/>
      <c r="AD832" s="38"/>
      <c r="AE832" s="38"/>
      <c r="AF832" s="38"/>
      <c r="AG832" s="38"/>
      <c r="AH832" s="38"/>
      <c r="AI832" s="38"/>
      <c r="AJ832" s="38"/>
      <c r="AK832" s="38"/>
      <c r="AL832" s="38"/>
      <c r="AM832" s="38"/>
      <c r="AN832" s="38"/>
      <c r="AO832" s="38"/>
      <c r="AP832" s="38"/>
      <c r="AQ832" s="38"/>
      <c r="AR832" s="38"/>
      <c r="AS832" s="38"/>
      <c r="AT832" s="38"/>
      <c r="AU832" s="38"/>
      <c r="AV832" s="38"/>
      <c r="AW832" s="38"/>
      <c r="AX832" s="38"/>
      <c r="AY832" s="38"/>
      <c r="AZ832" s="38"/>
      <c r="BA832" s="38"/>
      <c r="BB832" s="38"/>
      <c r="BC832" s="38"/>
      <c r="BD832" s="38"/>
      <c r="BE832" s="38"/>
      <c r="BF832" s="38"/>
      <c r="BG832" s="38"/>
      <c r="BH832" s="38"/>
      <c r="BI832" s="38"/>
      <c r="BJ832" s="38"/>
      <c r="BK832" s="38"/>
      <c r="BL832" s="38"/>
      <c r="BM832" s="38"/>
      <c r="BN832" s="38"/>
      <c r="BO832" s="38"/>
      <c r="BP832" s="38"/>
      <c r="BQ832" s="38"/>
      <c r="BR832" s="38"/>
      <c r="BS832" s="38"/>
      <c r="BT832" s="38"/>
      <c r="BU832" s="38"/>
      <c r="BV832" s="38"/>
      <c r="BW832" s="38"/>
      <c r="BX832" s="38"/>
      <c r="BY832" s="38"/>
      <c r="BZ832" s="38"/>
      <c r="CA832" s="38"/>
      <c r="CB832" s="38"/>
      <c r="CC832" s="38"/>
      <c r="CD832" s="38"/>
      <c r="CE832" s="38"/>
      <c r="CF832" s="38"/>
      <c r="CG832" s="38"/>
      <c r="CH832" s="38"/>
      <c r="CI832" s="38"/>
      <c r="CJ832" s="38"/>
      <c r="CK832" s="38"/>
      <c r="CL832" s="38"/>
      <c r="CM832" s="38"/>
      <c r="CN832" s="38"/>
      <c r="CO832" s="38"/>
    </row>
    <row r="833" spans="1:93" x14ac:dyDescent="0.35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8"/>
      <c r="AJ833" s="38"/>
      <c r="AK833" s="38"/>
      <c r="AL833" s="38"/>
      <c r="AM833" s="38"/>
      <c r="AN833" s="38"/>
      <c r="AO833" s="38"/>
      <c r="AP833" s="38"/>
      <c r="AQ833" s="38"/>
      <c r="AR833" s="38"/>
      <c r="AS833" s="38"/>
      <c r="AT833" s="38"/>
      <c r="AU833" s="38"/>
      <c r="AV833" s="38"/>
      <c r="AW833" s="38"/>
      <c r="AX833" s="38"/>
      <c r="AY833" s="38"/>
      <c r="AZ833" s="38"/>
      <c r="BA833" s="38"/>
      <c r="BB833" s="38"/>
      <c r="BC833" s="38"/>
      <c r="BD833" s="38"/>
      <c r="BE833" s="38"/>
      <c r="BF833" s="38"/>
      <c r="BG833" s="38"/>
      <c r="BH833" s="38"/>
      <c r="BI833" s="38"/>
      <c r="BJ833" s="38"/>
      <c r="BK833" s="38"/>
      <c r="BL833" s="38"/>
      <c r="BM833" s="38"/>
      <c r="BN833" s="38"/>
      <c r="BO833" s="38"/>
      <c r="BP833" s="38"/>
      <c r="BQ833" s="38"/>
      <c r="BR833" s="38"/>
      <c r="BS833" s="38"/>
      <c r="BT833" s="38"/>
      <c r="BU833" s="38"/>
      <c r="BV833" s="38"/>
      <c r="BW833" s="38"/>
      <c r="BX833" s="38"/>
      <c r="BY833" s="38"/>
      <c r="BZ833" s="38"/>
      <c r="CA833" s="38"/>
      <c r="CB833" s="38"/>
      <c r="CC833" s="38"/>
      <c r="CD833" s="38"/>
      <c r="CE833" s="38"/>
      <c r="CF833" s="38"/>
      <c r="CG833" s="38"/>
      <c r="CH833" s="38"/>
      <c r="CI833" s="38"/>
      <c r="CJ833" s="38"/>
      <c r="CK833" s="38"/>
      <c r="CL833" s="38"/>
      <c r="CM833" s="38"/>
      <c r="CN833" s="38"/>
      <c r="CO833" s="38"/>
    </row>
    <row r="834" spans="1:93" x14ac:dyDescent="0.35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8"/>
      <c r="AJ834" s="38"/>
      <c r="AK834" s="38"/>
      <c r="AL834" s="38"/>
      <c r="AM834" s="38"/>
      <c r="AN834" s="38"/>
      <c r="AO834" s="38"/>
      <c r="AP834" s="38"/>
      <c r="AQ834" s="38"/>
      <c r="AR834" s="38"/>
      <c r="AS834" s="38"/>
      <c r="AT834" s="38"/>
      <c r="AU834" s="38"/>
      <c r="AV834" s="38"/>
      <c r="AW834" s="38"/>
      <c r="AX834" s="38"/>
      <c r="AY834" s="38"/>
      <c r="AZ834" s="38"/>
      <c r="BA834" s="38"/>
      <c r="BB834" s="38"/>
      <c r="BC834" s="38"/>
      <c r="BD834" s="38"/>
      <c r="BE834" s="38"/>
      <c r="BF834" s="38"/>
      <c r="BG834" s="38"/>
      <c r="BH834" s="38"/>
      <c r="BI834" s="38"/>
      <c r="BJ834" s="38"/>
      <c r="BK834" s="38"/>
      <c r="BL834" s="38"/>
      <c r="BM834" s="38"/>
      <c r="BN834" s="38"/>
      <c r="BO834" s="38"/>
      <c r="BP834" s="38"/>
      <c r="BQ834" s="38"/>
      <c r="BR834" s="38"/>
      <c r="BS834" s="38"/>
      <c r="BT834" s="38"/>
      <c r="BU834" s="38"/>
      <c r="BV834" s="38"/>
      <c r="BW834" s="38"/>
      <c r="BX834" s="38"/>
      <c r="BY834" s="38"/>
      <c r="BZ834" s="38"/>
      <c r="CA834" s="38"/>
      <c r="CB834" s="38"/>
      <c r="CC834" s="38"/>
      <c r="CD834" s="38"/>
      <c r="CE834" s="38"/>
      <c r="CF834" s="38"/>
      <c r="CG834" s="38"/>
      <c r="CH834" s="38"/>
      <c r="CI834" s="38"/>
      <c r="CJ834" s="38"/>
      <c r="CK834" s="38"/>
      <c r="CL834" s="38"/>
      <c r="CM834" s="38"/>
      <c r="CN834" s="38"/>
      <c r="CO834" s="38"/>
    </row>
    <row r="835" spans="1:93" x14ac:dyDescent="0.35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8"/>
      <c r="AJ835" s="38"/>
      <c r="AK835" s="38"/>
      <c r="AL835" s="38"/>
      <c r="AM835" s="38"/>
      <c r="AN835" s="38"/>
      <c r="AO835" s="38"/>
      <c r="AP835" s="38"/>
      <c r="AQ835" s="38"/>
      <c r="AR835" s="38"/>
      <c r="AS835" s="38"/>
      <c r="AT835" s="38"/>
      <c r="AU835" s="38"/>
      <c r="AV835" s="38"/>
      <c r="AW835" s="38"/>
      <c r="AX835" s="38"/>
      <c r="AY835" s="38"/>
      <c r="AZ835" s="38"/>
      <c r="BA835" s="38"/>
      <c r="BB835" s="38"/>
      <c r="BC835" s="38"/>
      <c r="BD835" s="38"/>
      <c r="BE835" s="38"/>
      <c r="BF835" s="38"/>
      <c r="BG835" s="38"/>
      <c r="BH835" s="38"/>
      <c r="BI835" s="38"/>
      <c r="BJ835" s="38"/>
      <c r="BK835" s="38"/>
      <c r="BL835" s="38"/>
      <c r="BM835" s="38"/>
      <c r="BN835" s="38"/>
      <c r="BO835" s="38"/>
      <c r="BP835" s="38"/>
      <c r="BQ835" s="38"/>
      <c r="BR835" s="38"/>
      <c r="BS835" s="38"/>
      <c r="BT835" s="38"/>
      <c r="BU835" s="38"/>
      <c r="BV835" s="38"/>
      <c r="BW835" s="38"/>
      <c r="BX835" s="38"/>
      <c r="BY835" s="38"/>
      <c r="BZ835" s="38"/>
      <c r="CA835" s="38"/>
      <c r="CB835" s="38"/>
      <c r="CC835" s="38"/>
      <c r="CD835" s="38"/>
      <c r="CE835" s="38"/>
      <c r="CF835" s="38"/>
      <c r="CG835" s="38"/>
      <c r="CH835" s="38"/>
      <c r="CI835" s="38"/>
      <c r="CJ835" s="38"/>
      <c r="CK835" s="38"/>
      <c r="CL835" s="38"/>
      <c r="CM835" s="38"/>
      <c r="CN835" s="38"/>
      <c r="CO835" s="38"/>
    </row>
    <row r="836" spans="1:93" x14ac:dyDescent="0.35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8"/>
      <c r="AJ836" s="38"/>
      <c r="AK836" s="38"/>
      <c r="AL836" s="38"/>
      <c r="AM836" s="38"/>
      <c r="AN836" s="38"/>
      <c r="AO836" s="38"/>
      <c r="AP836" s="38"/>
      <c r="AQ836" s="38"/>
      <c r="AR836" s="38"/>
      <c r="AS836" s="38"/>
      <c r="AT836" s="38"/>
      <c r="AU836" s="38"/>
      <c r="AV836" s="38"/>
      <c r="AW836" s="38"/>
      <c r="AX836" s="38"/>
      <c r="AY836" s="38"/>
      <c r="AZ836" s="38"/>
      <c r="BA836" s="38"/>
      <c r="BB836" s="38"/>
      <c r="BC836" s="38"/>
      <c r="BD836" s="38"/>
      <c r="BE836" s="38"/>
      <c r="BF836" s="38"/>
      <c r="BG836" s="38"/>
      <c r="BH836" s="38"/>
      <c r="BI836" s="38"/>
      <c r="BJ836" s="38"/>
      <c r="BK836" s="38"/>
      <c r="BL836" s="38"/>
      <c r="BM836" s="38"/>
      <c r="BN836" s="38"/>
      <c r="BO836" s="38"/>
      <c r="BP836" s="38"/>
      <c r="BQ836" s="38"/>
      <c r="BR836" s="38"/>
      <c r="BS836" s="38"/>
      <c r="BT836" s="38"/>
      <c r="BU836" s="38"/>
      <c r="BV836" s="38"/>
      <c r="BW836" s="38"/>
      <c r="BX836" s="38"/>
      <c r="BY836" s="38"/>
      <c r="BZ836" s="38"/>
      <c r="CA836" s="38"/>
      <c r="CB836" s="38"/>
      <c r="CC836" s="38"/>
      <c r="CD836" s="38"/>
      <c r="CE836" s="38"/>
      <c r="CF836" s="38"/>
      <c r="CG836" s="38"/>
      <c r="CH836" s="38"/>
      <c r="CI836" s="38"/>
      <c r="CJ836" s="38"/>
      <c r="CK836" s="38"/>
      <c r="CL836" s="38"/>
      <c r="CM836" s="38"/>
      <c r="CN836" s="38"/>
      <c r="CO836" s="38"/>
    </row>
    <row r="837" spans="1:93" x14ac:dyDescent="0.35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8"/>
      <c r="AJ837" s="38"/>
      <c r="AK837" s="38"/>
      <c r="AL837" s="38"/>
      <c r="AM837" s="38"/>
      <c r="AN837" s="38"/>
      <c r="AO837" s="38"/>
      <c r="AP837" s="38"/>
      <c r="AQ837" s="38"/>
      <c r="AR837" s="38"/>
      <c r="AS837" s="38"/>
      <c r="AT837" s="38"/>
      <c r="AU837" s="38"/>
      <c r="AV837" s="38"/>
      <c r="AW837" s="38"/>
      <c r="AX837" s="38"/>
      <c r="AY837" s="38"/>
      <c r="AZ837" s="38"/>
      <c r="BA837" s="38"/>
      <c r="BB837" s="38"/>
      <c r="BC837" s="38"/>
      <c r="BD837" s="38"/>
      <c r="BE837" s="38"/>
      <c r="BF837" s="38"/>
      <c r="BG837" s="38"/>
      <c r="BH837" s="38"/>
      <c r="BI837" s="38"/>
      <c r="BJ837" s="38"/>
      <c r="BK837" s="38"/>
      <c r="BL837" s="38"/>
      <c r="BM837" s="38"/>
      <c r="BN837" s="38"/>
      <c r="BO837" s="38"/>
      <c r="BP837" s="38"/>
      <c r="BQ837" s="38"/>
      <c r="BR837" s="38"/>
      <c r="BS837" s="38"/>
      <c r="BT837" s="38"/>
      <c r="BU837" s="38"/>
      <c r="BV837" s="38"/>
      <c r="BW837" s="38"/>
      <c r="BX837" s="38"/>
      <c r="BY837" s="38"/>
      <c r="BZ837" s="38"/>
      <c r="CA837" s="38"/>
      <c r="CB837" s="38"/>
      <c r="CC837" s="38"/>
      <c r="CD837" s="38"/>
      <c r="CE837" s="38"/>
      <c r="CF837" s="38"/>
      <c r="CG837" s="38"/>
      <c r="CH837" s="38"/>
      <c r="CI837" s="38"/>
      <c r="CJ837" s="38"/>
      <c r="CK837" s="38"/>
      <c r="CL837" s="38"/>
      <c r="CM837" s="38"/>
      <c r="CN837" s="38"/>
      <c r="CO837" s="38"/>
    </row>
    <row r="838" spans="1:93" x14ac:dyDescent="0.35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  <c r="AB838" s="38"/>
      <c r="AC838" s="38"/>
      <c r="AD838" s="38"/>
      <c r="AE838" s="38"/>
      <c r="AF838" s="38"/>
      <c r="AG838" s="38"/>
      <c r="AH838" s="38"/>
      <c r="AI838" s="38"/>
      <c r="AJ838" s="38"/>
      <c r="AK838" s="38"/>
      <c r="AL838" s="38"/>
      <c r="AM838" s="38"/>
      <c r="AN838" s="38"/>
      <c r="AO838" s="38"/>
      <c r="AP838" s="38"/>
      <c r="AQ838" s="38"/>
      <c r="AR838" s="38"/>
      <c r="AS838" s="38"/>
      <c r="AT838" s="38"/>
      <c r="AU838" s="38"/>
      <c r="AV838" s="38"/>
      <c r="AW838" s="38"/>
      <c r="AX838" s="38"/>
      <c r="AY838" s="38"/>
      <c r="AZ838" s="38"/>
      <c r="BA838" s="38"/>
      <c r="BB838" s="38"/>
      <c r="BC838" s="38"/>
      <c r="BD838" s="38"/>
      <c r="BE838" s="38"/>
      <c r="BF838" s="38"/>
      <c r="BG838" s="38"/>
      <c r="BH838" s="38"/>
      <c r="BI838" s="38"/>
      <c r="BJ838" s="38"/>
      <c r="BK838" s="38"/>
      <c r="BL838" s="38"/>
      <c r="BM838" s="38"/>
      <c r="BN838" s="38"/>
      <c r="BO838" s="38"/>
      <c r="BP838" s="38"/>
      <c r="BQ838" s="38"/>
      <c r="BR838" s="38"/>
      <c r="BS838" s="38"/>
      <c r="BT838" s="38"/>
      <c r="BU838" s="38"/>
      <c r="BV838" s="38"/>
      <c r="BW838" s="38"/>
      <c r="BX838" s="38"/>
      <c r="BY838" s="38"/>
      <c r="BZ838" s="38"/>
      <c r="CA838" s="38"/>
      <c r="CB838" s="38"/>
      <c r="CC838" s="38"/>
      <c r="CD838" s="38"/>
      <c r="CE838" s="38"/>
      <c r="CF838" s="38"/>
      <c r="CG838" s="38"/>
      <c r="CH838" s="38"/>
      <c r="CI838" s="38"/>
      <c r="CJ838" s="38"/>
      <c r="CK838" s="38"/>
      <c r="CL838" s="38"/>
      <c r="CM838" s="38"/>
      <c r="CN838" s="38"/>
      <c r="CO838" s="38"/>
    </row>
    <row r="839" spans="1:93" x14ac:dyDescent="0.35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  <c r="AB839" s="38"/>
      <c r="AC839" s="38"/>
      <c r="AD839" s="38"/>
      <c r="AE839" s="38"/>
      <c r="AF839" s="38"/>
      <c r="AG839" s="38"/>
      <c r="AH839" s="38"/>
      <c r="AI839" s="38"/>
      <c r="AJ839" s="38"/>
      <c r="AK839" s="38"/>
      <c r="AL839" s="38"/>
      <c r="AM839" s="38"/>
      <c r="AN839" s="38"/>
      <c r="AO839" s="38"/>
      <c r="AP839" s="38"/>
      <c r="AQ839" s="38"/>
      <c r="AR839" s="38"/>
      <c r="AS839" s="38"/>
      <c r="AT839" s="38"/>
      <c r="AU839" s="38"/>
      <c r="AV839" s="38"/>
      <c r="AW839" s="38"/>
      <c r="AX839" s="38"/>
      <c r="AY839" s="38"/>
      <c r="AZ839" s="38"/>
      <c r="BA839" s="38"/>
      <c r="BB839" s="38"/>
      <c r="BC839" s="38"/>
      <c r="BD839" s="38"/>
      <c r="BE839" s="38"/>
      <c r="BF839" s="38"/>
      <c r="BG839" s="38"/>
      <c r="BH839" s="38"/>
      <c r="BI839" s="38"/>
      <c r="BJ839" s="38"/>
      <c r="BK839" s="38"/>
      <c r="BL839" s="38"/>
      <c r="BM839" s="38"/>
      <c r="BN839" s="38"/>
      <c r="BO839" s="38"/>
      <c r="BP839" s="38"/>
      <c r="BQ839" s="38"/>
      <c r="BR839" s="38"/>
      <c r="BS839" s="38"/>
      <c r="BT839" s="38"/>
      <c r="BU839" s="38"/>
      <c r="BV839" s="38"/>
      <c r="BW839" s="38"/>
      <c r="BX839" s="38"/>
      <c r="BY839" s="38"/>
      <c r="BZ839" s="38"/>
      <c r="CA839" s="38"/>
      <c r="CB839" s="38"/>
      <c r="CC839" s="38"/>
      <c r="CD839" s="38"/>
      <c r="CE839" s="38"/>
      <c r="CF839" s="38"/>
      <c r="CG839" s="38"/>
      <c r="CH839" s="38"/>
      <c r="CI839" s="38"/>
      <c r="CJ839" s="38"/>
      <c r="CK839" s="38"/>
      <c r="CL839" s="38"/>
      <c r="CM839" s="38"/>
      <c r="CN839" s="38"/>
      <c r="CO839" s="38"/>
    </row>
    <row r="840" spans="1:93" x14ac:dyDescent="0.35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  <c r="AB840" s="38"/>
      <c r="AC840" s="38"/>
      <c r="AD840" s="38"/>
      <c r="AE840" s="38"/>
      <c r="AF840" s="38"/>
      <c r="AG840" s="38"/>
      <c r="AH840" s="38"/>
      <c r="AI840" s="38"/>
      <c r="AJ840" s="38"/>
      <c r="AK840" s="38"/>
      <c r="AL840" s="38"/>
      <c r="AM840" s="38"/>
      <c r="AN840" s="38"/>
      <c r="AO840" s="38"/>
      <c r="AP840" s="38"/>
      <c r="AQ840" s="38"/>
      <c r="AR840" s="38"/>
      <c r="AS840" s="38"/>
      <c r="AT840" s="38"/>
      <c r="AU840" s="38"/>
      <c r="AV840" s="38"/>
      <c r="AW840" s="38"/>
      <c r="AX840" s="38"/>
      <c r="AY840" s="38"/>
      <c r="AZ840" s="38"/>
      <c r="BA840" s="38"/>
      <c r="BB840" s="38"/>
      <c r="BC840" s="38"/>
      <c r="BD840" s="38"/>
      <c r="BE840" s="38"/>
      <c r="BF840" s="38"/>
      <c r="BG840" s="38"/>
      <c r="BH840" s="38"/>
      <c r="BI840" s="38"/>
      <c r="BJ840" s="38"/>
      <c r="BK840" s="38"/>
      <c r="BL840" s="38"/>
      <c r="BM840" s="38"/>
      <c r="BN840" s="38"/>
      <c r="BO840" s="38"/>
      <c r="BP840" s="38"/>
      <c r="BQ840" s="38"/>
      <c r="BR840" s="38"/>
      <c r="BS840" s="38"/>
      <c r="BT840" s="38"/>
      <c r="BU840" s="38"/>
      <c r="BV840" s="38"/>
      <c r="BW840" s="38"/>
      <c r="BX840" s="38"/>
      <c r="BY840" s="38"/>
      <c r="BZ840" s="38"/>
      <c r="CA840" s="38"/>
      <c r="CB840" s="38"/>
      <c r="CC840" s="38"/>
      <c r="CD840" s="38"/>
      <c r="CE840" s="38"/>
      <c r="CF840" s="38"/>
      <c r="CG840" s="38"/>
      <c r="CH840" s="38"/>
      <c r="CI840" s="38"/>
      <c r="CJ840" s="38"/>
      <c r="CK840" s="38"/>
      <c r="CL840" s="38"/>
      <c r="CM840" s="38"/>
      <c r="CN840" s="38"/>
      <c r="CO840" s="38"/>
    </row>
    <row r="841" spans="1:93" x14ac:dyDescent="0.35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  <c r="AB841" s="38"/>
      <c r="AC841" s="38"/>
      <c r="AD841" s="38"/>
      <c r="AE841" s="38"/>
      <c r="AF841" s="38"/>
      <c r="AG841" s="38"/>
      <c r="AH841" s="38"/>
      <c r="AI841" s="38"/>
      <c r="AJ841" s="38"/>
      <c r="AK841" s="38"/>
      <c r="AL841" s="38"/>
      <c r="AM841" s="38"/>
      <c r="AN841" s="38"/>
      <c r="AO841" s="38"/>
      <c r="AP841" s="38"/>
      <c r="AQ841" s="38"/>
      <c r="AR841" s="38"/>
      <c r="AS841" s="38"/>
      <c r="AT841" s="38"/>
      <c r="AU841" s="38"/>
      <c r="AV841" s="38"/>
      <c r="AW841" s="38"/>
      <c r="AX841" s="38"/>
      <c r="AY841" s="38"/>
      <c r="AZ841" s="38"/>
      <c r="BA841" s="38"/>
      <c r="BB841" s="38"/>
      <c r="BC841" s="38"/>
      <c r="BD841" s="38"/>
      <c r="BE841" s="38"/>
      <c r="BF841" s="38"/>
      <c r="BG841" s="38"/>
      <c r="BH841" s="38"/>
      <c r="BI841" s="38"/>
      <c r="BJ841" s="38"/>
      <c r="BK841" s="38"/>
      <c r="BL841" s="38"/>
      <c r="BM841" s="38"/>
      <c r="BN841" s="38"/>
      <c r="BO841" s="38"/>
      <c r="BP841" s="38"/>
      <c r="BQ841" s="38"/>
      <c r="BR841" s="38"/>
      <c r="BS841" s="38"/>
      <c r="BT841" s="38"/>
      <c r="BU841" s="38"/>
      <c r="BV841" s="38"/>
      <c r="BW841" s="38"/>
      <c r="BX841" s="38"/>
      <c r="BY841" s="38"/>
      <c r="BZ841" s="38"/>
      <c r="CA841" s="38"/>
      <c r="CB841" s="38"/>
      <c r="CC841" s="38"/>
      <c r="CD841" s="38"/>
      <c r="CE841" s="38"/>
      <c r="CF841" s="38"/>
      <c r="CG841" s="38"/>
      <c r="CH841" s="38"/>
      <c r="CI841" s="38"/>
      <c r="CJ841" s="38"/>
      <c r="CK841" s="38"/>
      <c r="CL841" s="38"/>
      <c r="CM841" s="38"/>
      <c r="CN841" s="38"/>
      <c r="CO841" s="38"/>
    </row>
    <row r="842" spans="1:93" x14ac:dyDescent="0.35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  <c r="AB842" s="38"/>
      <c r="AC842" s="38"/>
      <c r="AD842" s="38"/>
      <c r="AE842" s="38"/>
      <c r="AF842" s="38"/>
      <c r="AG842" s="38"/>
      <c r="AH842" s="38"/>
      <c r="AI842" s="38"/>
      <c r="AJ842" s="38"/>
      <c r="AK842" s="38"/>
      <c r="AL842" s="38"/>
      <c r="AM842" s="38"/>
      <c r="AN842" s="38"/>
      <c r="AO842" s="38"/>
      <c r="AP842" s="38"/>
      <c r="AQ842" s="38"/>
      <c r="AR842" s="38"/>
      <c r="AS842" s="38"/>
      <c r="AT842" s="38"/>
      <c r="AU842" s="38"/>
      <c r="AV842" s="38"/>
      <c r="AW842" s="38"/>
      <c r="AX842" s="38"/>
      <c r="AY842" s="38"/>
      <c r="AZ842" s="38"/>
      <c r="BA842" s="38"/>
      <c r="BB842" s="38"/>
      <c r="BC842" s="38"/>
      <c r="BD842" s="38"/>
      <c r="BE842" s="38"/>
      <c r="BF842" s="38"/>
      <c r="BG842" s="38"/>
      <c r="BH842" s="38"/>
      <c r="BI842" s="38"/>
      <c r="BJ842" s="38"/>
      <c r="BK842" s="38"/>
      <c r="BL842" s="38"/>
      <c r="BM842" s="38"/>
      <c r="BN842" s="38"/>
      <c r="BO842" s="38"/>
      <c r="BP842" s="38"/>
      <c r="BQ842" s="38"/>
      <c r="BR842" s="38"/>
      <c r="BS842" s="38"/>
      <c r="BT842" s="38"/>
      <c r="BU842" s="38"/>
      <c r="BV842" s="38"/>
      <c r="BW842" s="38"/>
      <c r="BX842" s="38"/>
      <c r="BY842" s="38"/>
      <c r="BZ842" s="38"/>
      <c r="CA842" s="38"/>
      <c r="CB842" s="38"/>
      <c r="CC842" s="38"/>
      <c r="CD842" s="38"/>
      <c r="CE842" s="38"/>
      <c r="CF842" s="38"/>
      <c r="CG842" s="38"/>
      <c r="CH842" s="38"/>
      <c r="CI842" s="38"/>
      <c r="CJ842" s="38"/>
      <c r="CK842" s="38"/>
      <c r="CL842" s="38"/>
      <c r="CM842" s="38"/>
      <c r="CN842" s="38"/>
      <c r="CO842" s="38"/>
    </row>
    <row r="843" spans="1:93" x14ac:dyDescent="0.35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  <c r="AB843" s="38"/>
      <c r="AC843" s="38"/>
      <c r="AD843" s="38"/>
      <c r="AE843" s="38"/>
      <c r="AF843" s="38"/>
      <c r="AG843" s="38"/>
      <c r="AH843" s="38"/>
      <c r="AI843" s="38"/>
      <c r="AJ843" s="38"/>
      <c r="AK843" s="38"/>
      <c r="AL843" s="38"/>
      <c r="AM843" s="38"/>
      <c r="AN843" s="38"/>
      <c r="AO843" s="38"/>
      <c r="AP843" s="38"/>
      <c r="AQ843" s="38"/>
      <c r="AR843" s="38"/>
      <c r="AS843" s="38"/>
      <c r="AT843" s="38"/>
      <c r="AU843" s="38"/>
      <c r="AV843" s="38"/>
      <c r="AW843" s="38"/>
      <c r="AX843" s="38"/>
      <c r="AY843" s="38"/>
      <c r="AZ843" s="38"/>
      <c r="BA843" s="38"/>
      <c r="BB843" s="38"/>
      <c r="BC843" s="38"/>
      <c r="BD843" s="38"/>
      <c r="BE843" s="38"/>
      <c r="BF843" s="38"/>
      <c r="BG843" s="38"/>
      <c r="BH843" s="38"/>
      <c r="BI843" s="38"/>
      <c r="BJ843" s="38"/>
      <c r="BK843" s="38"/>
      <c r="BL843" s="38"/>
      <c r="BM843" s="38"/>
      <c r="BN843" s="38"/>
      <c r="BO843" s="38"/>
      <c r="BP843" s="38"/>
      <c r="BQ843" s="38"/>
      <c r="BR843" s="38"/>
      <c r="BS843" s="38"/>
      <c r="BT843" s="38"/>
      <c r="BU843" s="38"/>
      <c r="BV843" s="38"/>
      <c r="BW843" s="38"/>
      <c r="BX843" s="38"/>
      <c r="BY843" s="38"/>
      <c r="BZ843" s="38"/>
      <c r="CA843" s="38"/>
      <c r="CB843" s="38"/>
      <c r="CC843" s="38"/>
      <c r="CD843" s="38"/>
      <c r="CE843" s="38"/>
      <c r="CF843" s="38"/>
      <c r="CG843" s="38"/>
      <c r="CH843" s="38"/>
      <c r="CI843" s="38"/>
      <c r="CJ843" s="38"/>
      <c r="CK843" s="38"/>
      <c r="CL843" s="38"/>
      <c r="CM843" s="38"/>
      <c r="CN843" s="38"/>
      <c r="CO843" s="38"/>
    </row>
    <row r="844" spans="1:93" x14ac:dyDescent="0.35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  <c r="AB844" s="38"/>
      <c r="AC844" s="38"/>
      <c r="AD844" s="38"/>
      <c r="AE844" s="38"/>
      <c r="AF844" s="38"/>
      <c r="AG844" s="38"/>
      <c r="AH844" s="38"/>
      <c r="AI844" s="38"/>
      <c r="AJ844" s="38"/>
      <c r="AK844" s="38"/>
      <c r="AL844" s="38"/>
      <c r="AM844" s="38"/>
      <c r="AN844" s="38"/>
      <c r="AO844" s="38"/>
      <c r="AP844" s="38"/>
      <c r="AQ844" s="38"/>
      <c r="AR844" s="38"/>
      <c r="AS844" s="38"/>
      <c r="AT844" s="38"/>
      <c r="AU844" s="38"/>
      <c r="AV844" s="38"/>
      <c r="AW844" s="38"/>
      <c r="AX844" s="38"/>
      <c r="AY844" s="38"/>
      <c r="AZ844" s="38"/>
      <c r="BA844" s="38"/>
      <c r="BB844" s="38"/>
      <c r="BC844" s="38"/>
      <c r="BD844" s="38"/>
      <c r="BE844" s="38"/>
      <c r="BF844" s="38"/>
      <c r="BG844" s="38"/>
      <c r="BH844" s="38"/>
      <c r="BI844" s="38"/>
      <c r="BJ844" s="38"/>
      <c r="BK844" s="38"/>
      <c r="BL844" s="38"/>
      <c r="BM844" s="38"/>
      <c r="BN844" s="38"/>
      <c r="BO844" s="38"/>
      <c r="BP844" s="38"/>
      <c r="BQ844" s="38"/>
      <c r="BR844" s="38"/>
      <c r="BS844" s="38"/>
      <c r="BT844" s="38"/>
      <c r="BU844" s="38"/>
      <c r="BV844" s="38"/>
      <c r="BW844" s="38"/>
      <c r="BX844" s="38"/>
      <c r="BY844" s="38"/>
      <c r="BZ844" s="38"/>
      <c r="CA844" s="38"/>
      <c r="CB844" s="38"/>
      <c r="CC844" s="38"/>
      <c r="CD844" s="38"/>
      <c r="CE844" s="38"/>
      <c r="CF844" s="38"/>
      <c r="CG844" s="38"/>
      <c r="CH844" s="38"/>
      <c r="CI844" s="38"/>
      <c r="CJ844" s="38"/>
      <c r="CK844" s="38"/>
      <c r="CL844" s="38"/>
      <c r="CM844" s="38"/>
      <c r="CN844" s="38"/>
      <c r="CO844" s="38"/>
    </row>
    <row r="845" spans="1:93" x14ac:dyDescent="0.35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  <c r="AB845" s="38"/>
      <c r="AC845" s="38"/>
      <c r="AD845" s="38"/>
      <c r="AE845" s="38"/>
      <c r="AF845" s="38"/>
      <c r="AG845" s="38"/>
      <c r="AH845" s="38"/>
      <c r="AI845" s="38"/>
      <c r="AJ845" s="38"/>
      <c r="AK845" s="38"/>
      <c r="AL845" s="38"/>
      <c r="AM845" s="38"/>
      <c r="AN845" s="38"/>
      <c r="AO845" s="38"/>
      <c r="AP845" s="38"/>
      <c r="AQ845" s="38"/>
      <c r="AR845" s="38"/>
      <c r="AS845" s="38"/>
      <c r="AT845" s="38"/>
      <c r="AU845" s="38"/>
      <c r="AV845" s="38"/>
      <c r="AW845" s="38"/>
      <c r="AX845" s="38"/>
      <c r="AY845" s="38"/>
      <c r="AZ845" s="38"/>
      <c r="BA845" s="38"/>
      <c r="BB845" s="38"/>
      <c r="BC845" s="38"/>
      <c r="BD845" s="38"/>
      <c r="BE845" s="38"/>
      <c r="BF845" s="38"/>
      <c r="BG845" s="38"/>
      <c r="BH845" s="38"/>
      <c r="BI845" s="38"/>
      <c r="BJ845" s="38"/>
      <c r="BK845" s="38"/>
      <c r="BL845" s="38"/>
      <c r="BM845" s="38"/>
      <c r="BN845" s="38"/>
      <c r="BO845" s="38"/>
      <c r="BP845" s="38"/>
      <c r="BQ845" s="38"/>
      <c r="BR845" s="38"/>
      <c r="BS845" s="38"/>
      <c r="BT845" s="38"/>
      <c r="BU845" s="38"/>
      <c r="BV845" s="38"/>
      <c r="BW845" s="38"/>
      <c r="BX845" s="38"/>
      <c r="BY845" s="38"/>
      <c r="BZ845" s="38"/>
      <c r="CA845" s="38"/>
      <c r="CB845" s="38"/>
      <c r="CC845" s="38"/>
      <c r="CD845" s="38"/>
      <c r="CE845" s="38"/>
      <c r="CF845" s="38"/>
      <c r="CG845" s="38"/>
      <c r="CH845" s="38"/>
      <c r="CI845" s="38"/>
      <c r="CJ845" s="38"/>
      <c r="CK845" s="38"/>
      <c r="CL845" s="38"/>
      <c r="CM845" s="38"/>
      <c r="CN845" s="38"/>
      <c r="CO845" s="38"/>
    </row>
    <row r="846" spans="1:93" x14ac:dyDescent="0.35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  <c r="AB846" s="38"/>
      <c r="AC846" s="38"/>
      <c r="AD846" s="38"/>
      <c r="AE846" s="38"/>
      <c r="AF846" s="38"/>
      <c r="AG846" s="38"/>
      <c r="AH846" s="38"/>
      <c r="AI846" s="38"/>
      <c r="AJ846" s="38"/>
      <c r="AK846" s="38"/>
      <c r="AL846" s="38"/>
      <c r="AM846" s="38"/>
      <c r="AN846" s="38"/>
      <c r="AO846" s="38"/>
      <c r="AP846" s="38"/>
      <c r="AQ846" s="38"/>
      <c r="AR846" s="38"/>
      <c r="AS846" s="38"/>
      <c r="AT846" s="38"/>
      <c r="AU846" s="38"/>
      <c r="AV846" s="38"/>
      <c r="AW846" s="38"/>
      <c r="AX846" s="38"/>
      <c r="AY846" s="38"/>
      <c r="AZ846" s="38"/>
      <c r="BA846" s="38"/>
      <c r="BB846" s="38"/>
      <c r="BC846" s="38"/>
      <c r="BD846" s="38"/>
      <c r="BE846" s="38"/>
      <c r="BF846" s="38"/>
      <c r="BG846" s="38"/>
      <c r="BH846" s="38"/>
      <c r="BI846" s="38"/>
      <c r="BJ846" s="38"/>
      <c r="BK846" s="38"/>
      <c r="BL846" s="38"/>
      <c r="BM846" s="38"/>
      <c r="BN846" s="38"/>
      <c r="BO846" s="38"/>
      <c r="BP846" s="38"/>
      <c r="BQ846" s="38"/>
      <c r="BR846" s="38"/>
      <c r="BS846" s="38"/>
      <c r="BT846" s="38"/>
      <c r="BU846" s="38"/>
      <c r="BV846" s="38"/>
      <c r="BW846" s="38"/>
      <c r="BX846" s="38"/>
      <c r="BY846" s="38"/>
      <c r="BZ846" s="38"/>
      <c r="CA846" s="38"/>
      <c r="CB846" s="38"/>
      <c r="CC846" s="38"/>
      <c r="CD846" s="38"/>
      <c r="CE846" s="38"/>
      <c r="CF846" s="38"/>
      <c r="CG846" s="38"/>
      <c r="CH846" s="38"/>
      <c r="CI846" s="38"/>
      <c r="CJ846" s="38"/>
      <c r="CK846" s="38"/>
      <c r="CL846" s="38"/>
      <c r="CM846" s="38"/>
      <c r="CN846" s="38"/>
      <c r="CO846" s="38"/>
    </row>
    <row r="847" spans="1:93" x14ac:dyDescent="0.35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  <c r="AB847" s="38"/>
      <c r="AC847" s="38"/>
      <c r="AD847" s="38"/>
      <c r="AE847" s="38"/>
      <c r="AF847" s="38"/>
      <c r="AG847" s="38"/>
      <c r="AH847" s="38"/>
      <c r="AI847" s="38"/>
      <c r="AJ847" s="38"/>
      <c r="AK847" s="38"/>
      <c r="AL847" s="38"/>
      <c r="AM847" s="38"/>
      <c r="AN847" s="38"/>
      <c r="AO847" s="38"/>
      <c r="AP847" s="38"/>
      <c r="AQ847" s="38"/>
      <c r="AR847" s="38"/>
      <c r="AS847" s="38"/>
      <c r="AT847" s="38"/>
      <c r="AU847" s="38"/>
      <c r="AV847" s="38"/>
      <c r="AW847" s="38"/>
      <c r="AX847" s="38"/>
      <c r="AY847" s="38"/>
      <c r="AZ847" s="38"/>
      <c r="BA847" s="38"/>
      <c r="BB847" s="38"/>
      <c r="BC847" s="38"/>
      <c r="BD847" s="38"/>
      <c r="BE847" s="38"/>
      <c r="BF847" s="38"/>
      <c r="BG847" s="38"/>
      <c r="BH847" s="38"/>
      <c r="BI847" s="38"/>
      <c r="BJ847" s="38"/>
      <c r="BK847" s="38"/>
      <c r="BL847" s="38"/>
      <c r="BM847" s="38"/>
      <c r="BN847" s="38"/>
      <c r="BO847" s="38"/>
      <c r="BP847" s="38"/>
      <c r="BQ847" s="38"/>
      <c r="BR847" s="38"/>
      <c r="BS847" s="38"/>
      <c r="BT847" s="38"/>
      <c r="BU847" s="38"/>
      <c r="BV847" s="38"/>
      <c r="BW847" s="38"/>
      <c r="BX847" s="38"/>
      <c r="BY847" s="38"/>
      <c r="BZ847" s="38"/>
      <c r="CA847" s="38"/>
      <c r="CB847" s="38"/>
      <c r="CC847" s="38"/>
      <c r="CD847" s="38"/>
      <c r="CE847" s="38"/>
      <c r="CF847" s="38"/>
      <c r="CG847" s="38"/>
      <c r="CH847" s="38"/>
      <c r="CI847" s="38"/>
      <c r="CJ847" s="38"/>
      <c r="CK847" s="38"/>
      <c r="CL847" s="38"/>
      <c r="CM847" s="38"/>
      <c r="CN847" s="38"/>
      <c r="CO847" s="38"/>
    </row>
    <row r="848" spans="1:93" x14ac:dyDescent="0.35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  <c r="AB848" s="38"/>
      <c r="AC848" s="38"/>
      <c r="AD848" s="38"/>
      <c r="AE848" s="38"/>
      <c r="AF848" s="38"/>
      <c r="AG848" s="38"/>
      <c r="AH848" s="38"/>
      <c r="AI848" s="38"/>
      <c r="AJ848" s="38"/>
      <c r="AK848" s="38"/>
      <c r="AL848" s="38"/>
      <c r="AM848" s="38"/>
      <c r="AN848" s="38"/>
      <c r="AO848" s="38"/>
      <c r="AP848" s="38"/>
      <c r="AQ848" s="38"/>
      <c r="AR848" s="38"/>
      <c r="AS848" s="38"/>
      <c r="AT848" s="38"/>
      <c r="AU848" s="38"/>
      <c r="AV848" s="38"/>
      <c r="AW848" s="38"/>
      <c r="AX848" s="38"/>
      <c r="AY848" s="38"/>
      <c r="AZ848" s="38"/>
      <c r="BA848" s="38"/>
      <c r="BB848" s="38"/>
      <c r="BC848" s="38"/>
      <c r="BD848" s="38"/>
      <c r="BE848" s="38"/>
      <c r="BF848" s="38"/>
      <c r="BG848" s="38"/>
      <c r="BH848" s="38"/>
      <c r="BI848" s="38"/>
      <c r="BJ848" s="38"/>
      <c r="BK848" s="38"/>
      <c r="BL848" s="38"/>
      <c r="BM848" s="38"/>
      <c r="BN848" s="38"/>
      <c r="BO848" s="38"/>
      <c r="BP848" s="38"/>
      <c r="BQ848" s="38"/>
      <c r="BR848" s="38"/>
      <c r="BS848" s="38"/>
      <c r="BT848" s="38"/>
      <c r="BU848" s="38"/>
      <c r="BV848" s="38"/>
      <c r="BW848" s="38"/>
      <c r="BX848" s="38"/>
      <c r="BY848" s="38"/>
      <c r="BZ848" s="38"/>
      <c r="CA848" s="38"/>
      <c r="CB848" s="38"/>
      <c r="CC848" s="38"/>
      <c r="CD848" s="38"/>
      <c r="CE848" s="38"/>
      <c r="CF848" s="38"/>
      <c r="CG848" s="38"/>
      <c r="CH848" s="38"/>
      <c r="CI848" s="38"/>
      <c r="CJ848" s="38"/>
      <c r="CK848" s="38"/>
      <c r="CL848" s="38"/>
      <c r="CM848" s="38"/>
      <c r="CN848" s="38"/>
      <c r="CO848" s="38"/>
    </row>
    <row r="849" spans="1:93" x14ac:dyDescent="0.35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  <c r="AB849" s="38"/>
      <c r="AC849" s="38"/>
      <c r="AD849" s="38"/>
      <c r="AE849" s="38"/>
      <c r="AF849" s="38"/>
      <c r="AG849" s="38"/>
      <c r="AH849" s="38"/>
      <c r="AI849" s="38"/>
      <c r="AJ849" s="38"/>
      <c r="AK849" s="38"/>
      <c r="AL849" s="38"/>
      <c r="AM849" s="38"/>
      <c r="AN849" s="38"/>
      <c r="AO849" s="38"/>
      <c r="AP849" s="38"/>
      <c r="AQ849" s="38"/>
      <c r="AR849" s="38"/>
      <c r="AS849" s="38"/>
      <c r="AT849" s="38"/>
      <c r="AU849" s="38"/>
      <c r="AV849" s="38"/>
      <c r="AW849" s="38"/>
      <c r="AX849" s="38"/>
      <c r="AY849" s="38"/>
      <c r="AZ849" s="38"/>
      <c r="BA849" s="38"/>
      <c r="BB849" s="38"/>
      <c r="BC849" s="38"/>
      <c r="BD849" s="38"/>
      <c r="BE849" s="38"/>
      <c r="BF849" s="38"/>
      <c r="BG849" s="38"/>
      <c r="BH849" s="38"/>
      <c r="BI849" s="38"/>
      <c r="BJ849" s="38"/>
      <c r="BK849" s="38"/>
      <c r="BL849" s="38"/>
      <c r="BM849" s="38"/>
      <c r="BN849" s="38"/>
      <c r="BO849" s="38"/>
      <c r="BP849" s="38"/>
      <c r="BQ849" s="38"/>
      <c r="BR849" s="38"/>
      <c r="BS849" s="38"/>
      <c r="BT849" s="38"/>
      <c r="BU849" s="38"/>
      <c r="BV849" s="38"/>
      <c r="BW849" s="38"/>
      <c r="BX849" s="38"/>
      <c r="BY849" s="38"/>
      <c r="BZ849" s="38"/>
      <c r="CA849" s="38"/>
      <c r="CB849" s="38"/>
      <c r="CC849" s="38"/>
      <c r="CD849" s="38"/>
      <c r="CE849" s="38"/>
      <c r="CF849" s="38"/>
      <c r="CG849" s="38"/>
      <c r="CH849" s="38"/>
      <c r="CI849" s="38"/>
      <c r="CJ849" s="38"/>
      <c r="CK849" s="38"/>
      <c r="CL849" s="38"/>
      <c r="CM849" s="38"/>
      <c r="CN849" s="38"/>
      <c r="CO849" s="38"/>
    </row>
    <row r="850" spans="1:93" x14ac:dyDescent="0.35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  <c r="AB850" s="38"/>
      <c r="AC850" s="38"/>
      <c r="AD850" s="38"/>
      <c r="AE850" s="38"/>
      <c r="AF850" s="38"/>
      <c r="AG850" s="38"/>
      <c r="AH850" s="38"/>
      <c r="AI850" s="38"/>
      <c r="AJ850" s="38"/>
      <c r="AK850" s="38"/>
      <c r="AL850" s="38"/>
      <c r="AM850" s="38"/>
      <c r="AN850" s="38"/>
      <c r="AO850" s="38"/>
      <c r="AP850" s="38"/>
      <c r="AQ850" s="38"/>
      <c r="AR850" s="38"/>
      <c r="AS850" s="38"/>
      <c r="AT850" s="38"/>
      <c r="AU850" s="38"/>
      <c r="AV850" s="38"/>
      <c r="AW850" s="38"/>
      <c r="AX850" s="38"/>
      <c r="AY850" s="38"/>
      <c r="AZ850" s="38"/>
      <c r="BA850" s="38"/>
      <c r="BB850" s="38"/>
      <c r="BC850" s="38"/>
      <c r="BD850" s="38"/>
      <c r="BE850" s="38"/>
      <c r="BF850" s="38"/>
      <c r="BG850" s="38"/>
      <c r="BH850" s="38"/>
      <c r="BI850" s="38"/>
      <c r="BJ850" s="38"/>
      <c r="BK850" s="38"/>
      <c r="BL850" s="38"/>
      <c r="BM850" s="38"/>
      <c r="BN850" s="38"/>
      <c r="BO850" s="38"/>
      <c r="BP850" s="38"/>
      <c r="BQ850" s="38"/>
      <c r="BR850" s="38"/>
      <c r="BS850" s="38"/>
      <c r="BT850" s="38"/>
      <c r="BU850" s="38"/>
      <c r="BV850" s="38"/>
      <c r="BW850" s="38"/>
      <c r="BX850" s="38"/>
      <c r="BY850" s="38"/>
      <c r="BZ850" s="38"/>
      <c r="CA850" s="38"/>
      <c r="CB850" s="38"/>
      <c r="CC850" s="38"/>
      <c r="CD850" s="38"/>
      <c r="CE850" s="38"/>
      <c r="CF850" s="38"/>
      <c r="CG850" s="38"/>
      <c r="CH850" s="38"/>
      <c r="CI850" s="38"/>
      <c r="CJ850" s="38"/>
      <c r="CK850" s="38"/>
      <c r="CL850" s="38"/>
      <c r="CM850" s="38"/>
      <c r="CN850" s="38"/>
      <c r="CO850" s="38"/>
    </row>
    <row r="851" spans="1:93" x14ac:dyDescent="0.35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  <c r="AB851" s="38"/>
      <c r="AC851" s="38"/>
      <c r="AD851" s="38"/>
      <c r="AE851" s="38"/>
      <c r="AF851" s="38"/>
      <c r="AG851" s="38"/>
      <c r="AH851" s="38"/>
      <c r="AI851" s="38"/>
      <c r="AJ851" s="38"/>
      <c r="AK851" s="38"/>
      <c r="AL851" s="38"/>
      <c r="AM851" s="38"/>
      <c r="AN851" s="38"/>
      <c r="AO851" s="38"/>
      <c r="AP851" s="38"/>
      <c r="AQ851" s="38"/>
      <c r="AR851" s="38"/>
      <c r="AS851" s="38"/>
      <c r="AT851" s="38"/>
      <c r="AU851" s="38"/>
      <c r="AV851" s="38"/>
      <c r="AW851" s="38"/>
      <c r="AX851" s="38"/>
      <c r="AY851" s="38"/>
      <c r="AZ851" s="38"/>
      <c r="BA851" s="38"/>
      <c r="BB851" s="38"/>
      <c r="BC851" s="38"/>
      <c r="BD851" s="38"/>
      <c r="BE851" s="38"/>
      <c r="BF851" s="38"/>
      <c r="BG851" s="38"/>
      <c r="BH851" s="38"/>
      <c r="BI851" s="38"/>
      <c r="BJ851" s="38"/>
      <c r="BK851" s="38"/>
      <c r="BL851" s="38"/>
      <c r="BM851" s="38"/>
      <c r="BN851" s="38"/>
      <c r="BO851" s="38"/>
      <c r="BP851" s="38"/>
      <c r="BQ851" s="38"/>
      <c r="BR851" s="38"/>
      <c r="BS851" s="38"/>
      <c r="BT851" s="38"/>
      <c r="BU851" s="38"/>
      <c r="BV851" s="38"/>
      <c r="BW851" s="38"/>
      <c r="BX851" s="38"/>
      <c r="BY851" s="38"/>
      <c r="BZ851" s="38"/>
      <c r="CA851" s="38"/>
      <c r="CB851" s="38"/>
      <c r="CC851" s="38"/>
      <c r="CD851" s="38"/>
      <c r="CE851" s="38"/>
      <c r="CF851" s="38"/>
      <c r="CG851" s="38"/>
      <c r="CH851" s="38"/>
      <c r="CI851" s="38"/>
      <c r="CJ851" s="38"/>
      <c r="CK851" s="38"/>
      <c r="CL851" s="38"/>
      <c r="CM851" s="38"/>
      <c r="CN851" s="38"/>
      <c r="CO851" s="38"/>
    </row>
    <row r="852" spans="1:93" x14ac:dyDescent="0.35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  <c r="AB852" s="38"/>
      <c r="AC852" s="38"/>
      <c r="AD852" s="38"/>
      <c r="AE852" s="38"/>
      <c r="AF852" s="38"/>
      <c r="AG852" s="38"/>
      <c r="AH852" s="38"/>
      <c r="AI852" s="38"/>
      <c r="AJ852" s="38"/>
      <c r="AK852" s="38"/>
      <c r="AL852" s="38"/>
      <c r="AM852" s="38"/>
      <c r="AN852" s="38"/>
      <c r="AO852" s="38"/>
      <c r="AP852" s="38"/>
      <c r="AQ852" s="38"/>
      <c r="AR852" s="38"/>
      <c r="AS852" s="38"/>
      <c r="AT852" s="38"/>
      <c r="AU852" s="38"/>
      <c r="AV852" s="38"/>
      <c r="AW852" s="38"/>
      <c r="AX852" s="38"/>
      <c r="AY852" s="38"/>
      <c r="AZ852" s="38"/>
      <c r="BA852" s="38"/>
      <c r="BB852" s="38"/>
      <c r="BC852" s="38"/>
      <c r="BD852" s="38"/>
      <c r="BE852" s="38"/>
      <c r="BF852" s="38"/>
      <c r="BG852" s="38"/>
      <c r="BH852" s="38"/>
      <c r="BI852" s="38"/>
      <c r="BJ852" s="38"/>
      <c r="BK852" s="38"/>
      <c r="BL852" s="38"/>
      <c r="BM852" s="38"/>
      <c r="BN852" s="38"/>
      <c r="BO852" s="38"/>
      <c r="BP852" s="38"/>
      <c r="BQ852" s="38"/>
      <c r="BR852" s="38"/>
      <c r="BS852" s="38"/>
      <c r="BT852" s="38"/>
      <c r="BU852" s="38"/>
      <c r="BV852" s="38"/>
      <c r="BW852" s="38"/>
      <c r="BX852" s="38"/>
      <c r="BY852" s="38"/>
      <c r="BZ852" s="38"/>
      <c r="CA852" s="38"/>
      <c r="CB852" s="38"/>
      <c r="CC852" s="38"/>
      <c r="CD852" s="38"/>
      <c r="CE852" s="38"/>
      <c r="CF852" s="38"/>
      <c r="CG852" s="38"/>
      <c r="CH852" s="38"/>
      <c r="CI852" s="38"/>
      <c r="CJ852" s="38"/>
      <c r="CK852" s="38"/>
      <c r="CL852" s="38"/>
      <c r="CM852" s="38"/>
      <c r="CN852" s="38"/>
      <c r="CO852" s="38"/>
    </row>
    <row r="853" spans="1:93" x14ac:dyDescent="0.35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  <c r="AB853" s="38"/>
      <c r="AC853" s="38"/>
      <c r="AD853" s="38"/>
      <c r="AE853" s="38"/>
      <c r="AF853" s="38"/>
      <c r="AG853" s="38"/>
      <c r="AH853" s="38"/>
      <c r="AI853" s="38"/>
      <c r="AJ853" s="38"/>
      <c r="AK853" s="38"/>
      <c r="AL853" s="38"/>
      <c r="AM853" s="38"/>
      <c r="AN853" s="38"/>
      <c r="AO853" s="38"/>
      <c r="AP853" s="38"/>
      <c r="AQ853" s="38"/>
      <c r="AR853" s="38"/>
      <c r="AS853" s="38"/>
      <c r="AT853" s="38"/>
      <c r="AU853" s="38"/>
      <c r="AV853" s="38"/>
      <c r="AW853" s="38"/>
      <c r="AX853" s="38"/>
      <c r="AY853" s="38"/>
      <c r="AZ853" s="38"/>
      <c r="BA853" s="38"/>
      <c r="BB853" s="38"/>
      <c r="BC853" s="38"/>
      <c r="BD853" s="38"/>
      <c r="BE853" s="38"/>
      <c r="BF853" s="38"/>
      <c r="BG853" s="38"/>
      <c r="BH853" s="38"/>
      <c r="BI853" s="38"/>
      <c r="BJ853" s="38"/>
      <c r="BK853" s="38"/>
      <c r="BL853" s="38"/>
      <c r="BM853" s="38"/>
      <c r="BN853" s="38"/>
      <c r="BO853" s="38"/>
      <c r="BP853" s="38"/>
      <c r="BQ853" s="38"/>
      <c r="BR853" s="38"/>
      <c r="BS853" s="38"/>
      <c r="BT853" s="38"/>
      <c r="BU853" s="38"/>
      <c r="BV853" s="38"/>
      <c r="BW853" s="38"/>
      <c r="BX853" s="38"/>
      <c r="BY853" s="38"/>
      <c r="BZ853" s="38"/>
      <c r="CA853" s="38"/>
      <c r="CB853" s="38"/>
      <c r="CC853" s="38"/>
      <c r="CD853" s="38"/>
      <c r="CE853" s="38"/>
      <c r="CF853" s="38"/>
      <c r="CG853" s="38"/>
      <c r="CH853" s="38"/>
      <c r="CI853" s="38"/>
      <c r="CJ853" s="38"/>
      <c r="CK853" s="38"/>
      <c r="CL853" s="38"/>
      <c r="CM853" s="38"/>
      <c r="CN853" s="38"/>
      <c r="CO853" s="38"/>
    </row>
    <row r="854" spans="1:93" x14ac:dyDescent="0.35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  <c r="AB854" s="38"/>
      <c r="AC854" s="38"/>
      <c r="AD854" s="38"/>
      <c r="AE854" s="38"/>
      <c r="AF854" s="38"/>
      <c r="AG854" s="38"/>
      <c r="AH854" s="38"/>
      <c r="AI854" s="38"/>
      <c r="AJ854" s="38"/>
      <c r="AK854" s="38"/>
      <c r="AL854" s="38"/>
      <c r="AM854" s="38"/>
      <c r="AN854" s="38"/>
      <c r="AO854" s="38"/>
      <c r="AP854" s="38"/>
      <c r="AQ854" s="38"/>
      <c r="AR854" s="38"/>
      <c r="AS854" s="38"/>
      <c r="AT854" s="38"/>
      <c r="AU854" s="38"/>
      <c r="AV854" s="38"/>
      <c r="AW854" s="38"/>
      <c r="AX854" s="38"/>
      <c r="AY854" s="38"/>
      <c r="AZ854" s="38"/>
      <c r="BA854" s="38"/>
      <c r="BB854" s="38"/>
      <c r="BC854" s="38"/>
      <c r="BD854" s="38"/>
      <c r="BE854" s="38"/>
      <c r="BF854" s="38"/>
      <c r="BG854" s="38"/>
      <c r="BH854" s="38"/>
      <c r="BI854" s="38"/>
      <c r="BJ854" s="38"/>
      <c r="BK854" s="38"/>
      <c r="BL854" s="38"/>
      <c r="BM854" s="38"/>
      <c r="BN854" s="38"/>
      <c r="BO854" s="38"/>
      <c r="BP854" s="38"/>
      <c r="BQ854" s="38"/>
      <c r="BR854" s="38"/>
      <c r="BS854" s="38"/>
      <c r="BT854" s="38"/>
      <c r="BU854" s="38"/>
      <c r="BV854" s="38"/>
      <c r="BW854" s="38"/>
      <c r="BX854" s="38"/>
      <c r="BY854" s="38"/>
      <c r="BZ854" s="38"/>
      <c r="CA854" s="38"/>
      <c r="CB854" s="38"/>
      <c r="CC854" s="38"/>
      <c r="CD854" s="38"/>
      <c r="CE854" s="38"/>
      <c r="CF854" s="38"/>
      <c r="CG854" s="38"/>
      <c r="CH854" s="38"/>
      <c r="CI854" s="38"/>
      <c r="CJ854" s="38"/>
      <c r="CK854" s="38"/>
      <c r="CL854" s="38"/>
      <c r="CM854" s="38"/>
      <c r="CN854" s="38"/>
      <c r="CO854" s="38"/>
    </row>
    <row r="855" spans="1:93" x14ac:dyDescent="0.35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  <c r="AB855" s="38"/>
      <c r="AC855" s="38"/>
      <c r="AD855" s="38"/>
      <c r="AE855" s="38"/>
      <c r="AF855" s="38"/>
      <c r="AG855" s="38"/>
      <c r="AH855" s="38"/>
      <c r="AI855" s="38"/>
      <c r="AJ855" s="38"/>
      <c r="AK855" s="38"/>
      <c r="AL855" s="38"/>
      <c r="AM855" s="38"/>
      <c r="AN855" s="38"/>
      <c r="AO855" s="38"/>
      <c r="AP855" s="38"/>
      <c r="AQ855" s="38"/>
      <c r="AR855" s="38"/>
      <c r="AS855" s="38"/>
      <c r="AT855" s="38"/>
      <c r="AU855" s="38"/>
      <c r="AV855" s="38"/>
      <c r="AW855" s="38"/>
      <c r="AX855" s="38"/>
      <c r="AY855" s="38"/>
      <c r="AZ855" s="38"/>
      <c r="BA855" s="38"/>
      <c r="BB855" s="38"/>
      <c r="BC855" s="38"/>
      <c r="BD855" s="38"/>
      <c r="BE855" s="38"/>
      <c r="BF855" s="38"/>
      <c r="BG855" s="38"/>
      <c r="BH855" s="38"/>
      <c r="BI855" s="38"/>
      <c r="BJ855" s="38"/>
      <c r="BK855" s="38"/>
      <c r="BL855" s="38"/>
      <c r="BM855" s="38"/>
      <c r="BN855" s="38"/>
      <c r="BO855" s="38"/>
      <c r="BP855" s="38"/>
      <c r="BQ855" s="38"/>
      <c r="BR855" s="38"/>
      <c r="BS855" s="38"/>
      <c r="BT855" s="38"/>
      <c r="BU855" s="38"/>
      <c r="BV855" s="38"/>
      <c r="BW855" s="38"/>
      <c r="BX855" s="38"/>
      <c r="BY855" s="38"/>
      <c r="BZ855" s="38"/>
      <c r="CA855" s="38"/>
      <c r="CB855" s="38"/>
      <c r="CC855" s="38"/>
      <c r="CD855" s="38"/>
      <c r="CE855" s="38"/>
      <c r="CF855" s="38"/>
      <c r="CG855" s="38"/>
      <c r="CH855" s="38"/>
      <c r="CI855" s="38"/>
      <c r="CJ855" s="38"/>
      <c r="CK855" s="38"/>
      <c r="CL855" s="38"/>
      <c r="CM855" s="38"/>
      <c r="CN855" s="38"/>
      <c r="CO855" s="38"/>
    </row>
    <row r="856" spans="1:93" x14ac:dyDescent="0.35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  <c r="AB856" s="38"/>
      <c r="AC856" s="38"/>
      <c r="AD856" s="38"/>
      <c r="AE856" s="38"/>
      <c r="AF856" s="38"/>
      <c r="AG856" s="38"/>
      <c r="AH856" s="38"/>
      <c r="AI856" s="38"/>
      <c r="AJ856" s="38"/>
      <c r="AK856" s="38"/>
      <c r="AL856" s="38"/>
      <c r="AM856" s="38"/>
      <c r="AN856" s="38"/>
      <c r="AO856" s="38"/>
      <c r="AP856" s="38"/>
      <c r="AQ856" s="38"/>
      <c r="AR856" s="38"/>
      <c r="AS856" s="38"/>
      <c r="AT856" s="38"/>
      <c r="AU856" s="38"/>
      <c r="AV856" s="38"/>
      <c r="AW856" s="38"/>
      <c r="AX856" s="38"/>
      <c r="AY856" s="38"/>
      <c r="AZ856" s="38"/>
      <c r="BA856" s="38"/>
      <c r="BB856" s="38"/>
      <c r="BC856" s="38"/>
      <c r="BD856" s="38"/>
      <c r="BE856" s="38"/>
      <c r="BF856" s="38"/>
      <c r="BG856" s="38"/>
      <c r="BH856" s="38"/>
      <c r="BI856" s="38"/>
      <c r="BJ856" s="38"/>
      <c r="BK856" s="38"/>
      <c r="BL856" s="38"/>
      <c r="BM856" s="38"/>
      <c r="BN856" s="38"/>
      <c r="BO856" s="38"/>
      <c r="BP856" s="38"/>
      <c r="BQ856" s="38"/>
      <c r="BR856" s="38"/>
      <c r="BS856" s="38"/>
      <c r="BT856" s="38"/>
      <c r="BU856" s="38"/>
      <c r="BV856" s="38"/>
      <c r="BW856" s="38"/>
      <c r="BX856" s="38"/>
      <c r="BY856" s="38"/>
      <c r="BZ856" s="38"/>
      <c r="CA856" s="38"/>
      <c r="CB856" s="38"/>
      <c r="CC856" s="38"/>
      <c r="CD856" s="38"/>
      <c r="CE856" s="38"/>
      <c r="CF856" s="38"/>
      <c r="CG856" s="38"/>
      <c r="CH856" s="38"/>
      <c r="CI856" s="38"/>
      <c r="CJ856" s="38"/>
      <c r="CK856" s="38"/>
      <c r="CL856" s="38"/>
      <c r="CM856" s="38"/>
      <c r="CN856" s="38"/>
      <c r="CO856" s="38"/>
    </row>
    <row r="857" spans="1:93" x14ac:dyDescent="0.35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  <c r="AB857" s="38"/>
      <c r="AC857" s="38"/>
      <c r="AD857" s="38"/>
      <c r="AE857" s="38"/>
      <c r="AF857" s="38"/>
      <c r="AG857" s="38"/>
      <c r="AH857" s="38"/>
      <c r="AI857" s="38"/>
      <c r="AJ857" s="38"/>
      <c r="AK857" s="38"/>
      <c r="AL857" s="38"/>
      <c r="AM857" s="38"/>
      <c r="AN857" s="38"/>
      <c r="AO857" s="38"/>
      <c r="AP857" s="38"/>
      <c r="AQ857" s="38"/>
      <c r="AR857" s="38"/>
      <c r="AS857" s="38"/>
      <c r="AT857" s="38"/>
      <c r="AU857" s="38"/>
      <c r="AV857" s="38"/>
      <c r="AW857" s="38"/>
      <c r="AX857" s="38"/>
      <c r="AY857" s="38"/>
      <c r="AZ857" s="38"/>
      <c r="BA857" s="38"/>
      <c r="BB857" s="38"/>
      <c r="BC857" s="38"/>
      <c r="BD857" s="38"/>
      <c r="BE857" s="38"/>
      <c r="BF857" s="38"/>
      <c r="BG857" s="38"/>
      <c r="BH857" s="38"/>
      <c r="BI857" s="38"/>
      <c r="BJ857" s="38"/>
      <c r="BK857" s="38"/>
      <c r="BL857" s="38"/>
      <c r="BM857" s="38"/>
      <c r="BN857" s="38"/>
      <c r="BO857" s="38"/>
      <c r="BP857" s="38"/>
      <c r="BQ857" s="38"/>
      <c r="BR857" s="38"/>
      <c r="BS857" s="38"/>
      <c r="BT857" s="38"/>
      <c r="BU857" s="38"/>
      <c r="BV857" s="38"/>
      <c r="BW857" s="38"/>
      <c r="BX857" s="38"/>
      <c r="BY857" s="38"/>
      <c r="BZ857" s="38"/>
      <c r="CA857" s="38"/>
      <c r="CB857" s="38"/>
      <c r="CC857" s="38"/>
      <c r="CD857" s="38"/>
      <c r="CE857" s="38"/>
      <c r="CF857" s="38"/>
      <c r="CG857" s="38"/>
      <c r="CH857" s="38"/>
      <c r="CI857" s="38"/>
      <c r="CJ857" s="38"/>
      <c r="CK857" s="38"/>
      <c r="CL857" s="38"/>
      <c r="CM857" s="38"/>
      <c r="CN857" s="38"/>
      <c r="CO857" s="38"/>
    </row>
    <row r="858" spans="1:93" x14ac:dyDescent="0.35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  <c r="AB858" s="38"/>
      <c r="AC858" s="38"/>
      <c r="AD858" s="38"/>
      <c r="AE858" s="38"/>
      <c r="AF858" s="38"/>
      <c r="AG858" s="38"/>
      <c r="AH858" s="38"/>
      <c r="AI858" s="38"/>
      <c r="AJ858" s="38"/>
      <c r="AK858" s="38"/>
      <c r="AL858" s="38"/>
      <c r="AM858" s="38"/>
      <c r="AN858" s="38"/>
      <c r="AO858" s="38"/>
      <c r="AP858" s="38"/>
      <c r="AQ858" s="38"/>
      <c r="AR858" s="38"/>
      <c r="AS858" s="38"/>
      <c r="AT858" s="38"/>
      <c r="AU858" s="38"/>
      <c r="AV858" s="38"/>
      <c r="AW858" s="38"/>
      <c r="AX858" s="38"/>
      <c r="AY858" s="38"/>
      <c r="AZ858" s="38"/>
      <c r="BA858" s="38"/>
      <c r="BB858" s="38"/>
      <c r="BC858" s="38"/>
      <c r="BD858" s="38"/>
      <c r="BE858" s="38"/>
      <c r="BF858" s="38"/>
      <c r="BG858" s="38"/>
      <c r="BH858" s="38"/>
      <c r="BI858" s="38"/>
      <c r="BJ858" s="38"/>
      <c r="BK858" s="38"/>
      <c r="BL858" s="38"/>
      <c r="BM858" s="38"/>
      <c r="BN858" s="38"/>
      <c r="BO858" s="38"/>
      <c r="BP858" s="38"/>
      <c r="BQ858" s="38"/>
      <c r="BR858" s="38"/>
      <c r="BS858" s="38"/>
      <c r="BT858" s="38"/>
      <c r="BU858" s="38"/>
      <c r="BV858" s="38"/>
      <c r="BW858" s="38"/>
      <c r="BX858" s="38"/>
      <c r="BY858" s="38"/>
      <c r="BZ858" s="38"/>
      <c r="CA858" s="38"/>
      <c r="CB858" s="38"/>
      <c r="CC858" s="38"/>
      <c r="CD858" s="38"/>
      <c r="CE858" s="38"/>
      <c r="CF858" s="38"/>
      <c r="CG858" s="38"/>
      <c r="CH858" s="38"/>
      <c r="CI858" s="38"/>
      <c r="CJ858" s="38"/>
      <c r="CK858" s="38"/>
      <c r="CL858" s="38"/>
      <c r="CM858" s="38"/>
      <c r="CN858" s="38"/>
      <c r="CO858" s="38"/>
    </row>
    <row r="859" spans="1:93" x14ac:dyDescent="0.35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  <c r="AB859" s="38"/>
      <c r="AC859" s="38"/>
      <c r="AD859" s="38"/>
      <c r="AE859" s="38"/>
      <c r="AF859" s="38"/>
      <c r="AG859" s="38"/>
      <c r="AH859" s="38"/>
      <c r="AI859" s="38"/>
      <c r="AJ859" s="38"/>
      <c r="AK859" s="38"/>
      <c r="AL859" s="38"/>
      <c r="AM859" s="38"/>
      <c r="AN859" s="38"/>
      <c r="AO859" s="38"/>
      <c r="AP859" s="38"/>
      <c r="AQ859" s="38"/>
      <c r="AR859" s="38"/>
      <c r="AS859" s="38"/>
      <c r="AT859" s="38"/>
      <c r="AU859" s="38"/>
      <c r="AV859" s="38"/>
      <c r="AW859" s="38"/>
      <c r="AX859" s="38"/>
      <c r="AY859" s="38"/>
      <c r="AZ859" s="38"/>
      <c r="BA859" s="38"/>
      <c r="BB859" s="38"/>
      <c r="BC859" s="38"/>
      <c r="BD859" s="38"/>
      <c r="BE859" s="38"/>
      <c r="BF859" s="38"/>
      <c r="BG859" s="38"/>
      <c r="BH859" s="38"/>
      <c r="BI859" s="38"/>
      <c r="BJ859" s="38"/>
      <c r="BK859" s="38"/>
      <c r="BL859" s="38"/>
      <c r="BM859" s="38"/>
      <c r="BN859" s="38"/>
      <c r="BO859" s="38"/>
      <c r="BP859" s="38"/>
      <c r="BQ859" s="38"/>
      <c r="BR859" s="38"/>
      <c r="BS859" s="38"/>
      <c r="BT859" s="38"/>
      <c r="BU859" s="38"/>
      <c r="BV859" s="38"/>
      <c r="BW859" s="38"/>
      <c r="BX859" s="38"/>
      <c r="BY859" s="38"/>
      <c r="BZ859" s="38"/>
      <c r="CA859" s="38"/>
      <c r="CB859" s="38"/>
      <c r="CC859" s="38"/>
      <c r="CD859" s="38"/>
      <c r="CE859" s="38"/>
      <c r="CF859" s="38"/>
      <c r="CG859" s="38"/>
      <c r="CH859" s="38"/>
      <c r="CI859" s="38"/>
      <c r="CJ859" s="38"/>
      <c r="CK859" s="38"/>
      <c r="CL859" s="38"/>
      <c r="CM859" s="38"/>
      <c r="CN859" s="38"/>
      <c r="CO859" s="38"/>
    </row>
    <row r="860" spans="1:93" x14ac:dyDescent="0.35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  <c r="AB860" s="38"/>
      <c r="AC860" s="38"/>
      <c r="AD860" s="38"/>
      <c r="AE860" s="38"/>
      <c r="AF860" s="38"/>
      <c r="AG860" s="38"/>
      <c r="AH860" s="38"/>
      <c r="AI860" s="38"/>
      <c r="AJ860" s="38"/>
      <c r="AK860" s="38"/>
      <c r="AL860" s="38"/>
      <c r="AM860" s="38"/>
      <c r="AN860" s="38"/>
      <c r="AO860" s="38"/>
      <c r="AP860" s="38"/>
      <c r="AQ860" s="38"/>
      <c r="AR860" s="38"/>
      <c r="AS860" s="38"/>
      <c r="AT860" s="38"/>
      <c r="AU860" s="38"/>
      <c r="AV860" s="38"/>
      <c r="AW860" s="38"/>
      <c r="AX860" s="38"/>
      <c r="AY860" s="38"/>
      <c r="AZ860" s="38"/>
      <c r="BA860" s="38"/>
      <c r="BB860" s="38"/>
      <c r="BC860" s="38"/>
      <c r="BD860" s="38"/>
      <c r="BE860" s="38"/>
      <c r="BF860" s="38"/>
      <c r="BG860" s="38"/>
      <c r="BH860" s="38"/>
      <c r="BI860" s="38"/>
      <c r="BJ860" s="38"/>
      <c r="BK860" s="38"/>
      <c r="BL860" s="38"/>
      <c r="BM860" s="38"/>
      <c r="BN860" s="38"/>
      <c r="BO860" s="38"/>
      <c r="BP860" s="38"/>
      <c r="BQ860" s="38"/>
      <c r="BR860" s="38"/>
      <c r="BS860" s="38"/>
      <c r="BT860" s="38"/>
      <c r="BU860" s="38"/>
      <c r="BV860" s="38"/>
      <c r="BW860" s="38"/>
      <c r="BX860" s="38"/>
      <c r="BY860" s="38"/>
      <c r="BZ860" s="38"/>
      <c r="CA860" s="38"/>
      <c r="CB860" s="38"/>
      <c r="CC860" s="38"/>
      <c r="CD860" s="38"/>
      <c r="CE860" s="38"/>
      <c r="CF860" s="38"/>
      <c r="CG860" s="38"/>
      <c r="CH860" s="38"/>
      <c r="CI860" s="38"/>
      <c r="CJ860" s="38"/>
      <c r="CK860" s="38"/>
      <c r="CL860" s="38"/>
      <c r="CM860" s="38"/>
      <c r="CN860" s="38"/>
      <c r="CO860" s="38"/>
    </row>
    <row r="861" spans="1:93" x14ac:dyDescent="0.35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  <c r="AB861" s="38"/>
      <c r="AC861" s="38"/>
      <c r="AD861" s="38"/>
      <c r="AE861" s="38"/>
      <c r="AF861" s="38"/>
      <c r="AG861" s="38"/>
      <c r="AH861" s="38"/>
      <c r="AI861" s="38"/>
      <c r="AJ861" s="38"/>
      <c r="AK861" s="38"/>
      <c r="AL861" s="38"/>
      <c r="AM861" s="38"/>
      <c r="AN861" s="38"/>
      <c r="AO861" s="38"/>
      <c r="AP861" s="38"/>
      <c r="AQ861" s="38"/>
      <c r="AR861" s="38"/>
      <c r="AS861" s="38"/>
      <c r="AT861" s="38"/>
      <c r="AU861" s="38"/>
      <c r="AV861" s="38"/>
      <c r="AW861" s="38"/>
      <c r="AX861" s="38"/>
      <c r="AY861" s="38"/>
      <c r="AZ861" s="38"/>
      <c r="BA861" s="38"/>
      <c r="BB861" s="38"/>
      <c r="BC861" s="38"/>
      <c r="BD861" s="38"/>
      <c r="BE861" s="38"/>
      <c r="BF861" s="38"/>
      <c r="BG861" s="38"/>
      <c r="BH861" s="38"/>
      <c r="BI861" s="38"/>
      <c r="BJ861" s="38"/>
      <c r="BK861" s="38"/>
      <c r="BL861" s="38"/>
      <c r="BM861" s="38"/>
      <c r="BN861" s="38"/>
      <c r="BO861" s="38"/>
      <c r="BP861" s="38"/>
      <c r="BQ861" s="38"/>
      <c r="BR861" s="38"/>
      <c r="BS861" s="38"/>
      <c r="BT861" s="38"/>
      <c r="BU861" s="38"/>
      <c r="BV861" s="38"/>
      <c r="BW861" s="38"/>
      <c r="BX861" s="38"/>
      <c r="BY861" s="38"/>
      <c r="BZ861" s="38"/>
      <c r="CA861" s="38"/>
      <c r="CB861" s="38"/>
      <c r="CC861" s="38"/>
      <c r="CD861" s="38"/>
      <c r="CE861" s="38"/>
      <c r="CF861" s="38"/>
      <c r="CG861" s="38"/>
      <c r="CH861" s="38"/>
      <c r="CI861" s="38"/>
      <c r="CJ861" s="38"/>
      <c r="CK861" s="38"/>
      <c r="CL861" s="38"/>
      <c r="CM861" s="38"/>
      <c r="CN861" s="38"/>
      <c r="CO861" s="38"/>
    </row>
    <row r="862" spans="1:93" x14ac:dyDescent="0.35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  <c r="AB862" s="38"/>
      <c r="AC862" s="38"/>
      <c r="AD862" s="38"/>
      <c r="AE862" s="38"/>
      <c r="AF862" s="38"/>
      <c r="AG862" s="38"/>
      <c r="AH862" s="38"/>
      <c r="AI862" s="38"/>
      <c r="AJ862" s="38"/>
      <c r="AK862" s="38"/>
      <c r="AL862" s="38"/>
      <c r="AM862" s="38"/>
      <c r="AN862" s="38"/>
      <c r="AO862" s="38"/>
      <c r="AP862" s="38"/>
      <c r="AQ862" s="38"/>
      <c r="AR862" s="38"/>
      <c r="AS862" s="38"/>
      <c r="AT862" s="38"/>
      <c r="AU862" s="38"/>
      <c r="AV862" s="38"/>
      <c r="AW862" s="38"/>
      <c r="AX862" s="38"/>
      <c r="AY862" s="38"/>
      <c r="AZ862" s="38"/>
      <c r="BA862" s="38"/>
      <c r="BB862" s="38"/>
      <c r="BC862" s="38"/>
      <c r="BD862" s="38"/>
      <c r="BE862" s="38"/>
      <c r="BF862" s="38"/>
      <c r="BG862" s="38"/>
      <c r="BH862" s="38"/>
      <c r="BI862" s="38"/>
      <c r="BJ862" s="38"/>
      <c r="BK862" s="38"/>
      <c r="BL862" s="38"/>
      <c r="BM862" s="38"/>
      <c r="BN862" s="38"/>
      <c r="BO862" s="38"/>
      <c r="BP862" s="38"/>
      <c r="BQ862" s="38"/>
      <c r="BR862" s="38"/>
      <c r="BS862" s="38"/>
      <c r="BT862" s="38"/>
      <c r="BU862" s="38"/>
      <c r="BV862" s="38"/>
      <c r="BW862" s="38"/>
      <c r="BX862" s="38"/>
      <c r="BY862" s="38"/>
      <c r="BZ862" s="38"/>
      <c r="CA862" s="38"/>
      <c r="CB862" s="38"/>
      <c r="CC862" s="38"/>
      <c r="CD862" s="38"/>
      <c r="CE862" s="38"/>
      <c r="CF862" s="38"/>
      <c r="CG862" s="38"/>
      <c r="CH862" s="38"/>
      <c r="CI862" s="38"/>
      <c r="CJ862" s="38"/>
      <c r="CK862" s="38"/>
      <c r="CL862" s="38"/>
      <c r="CM862" s="38"/>
      <c r="CN862" s="38"/>
      <c r="CO862" s="38"/>
    </row>
    <row r="863" spans="1:93" x14ac:dyDescent="0.35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  <c r="AB863" s="38"/>
      <c r="AC863" s="38"/>
      <c r="AD863" s="38"/>
      <c r="AE863" s="38"/>
      <c r="AF863" s="38"/>
      <c r="AG863" s="38"/>
      <c r="AH863" s="38"/>
      <c r="AI863" s="38"/>
      <c r="AJ863" s="38"/>
      <c r="AK863" s="38"/>
      <c r="AL863" s="38"/>
      <c r="AM863" s="38"/>
      <c r="AN863" s="38"/>
      <c r="AO863" s="38"/>
      <c r="AP863" s="38"/>
      <c r="AQ863" s="38"/>
      <c r="AR863" s="38"/>
      <c r="AS863" s="38"/>
      <c r="AT863" s="38"/>
      <c r="AU863" s="38"/>
      <c r="AV863" s="38"/>
      <c r="AW863" s="38"/>
      <c r="AX863" s="38"/>
      <c r="AY863" s="38"/>
      <c r="AZ863" s="38"/>
      <c r="BA863" s="38"/>
      <c r="BB863" s="38"/>
      <c r="BC863" s="38"/>
      <c r="BD863" s="38"/>
      <c r="BE863" s="38"/>
      <c r="BF863" s="38"/>
      <c r="BG863" s="38"/>
      <c r="BH863" s="38"/>
      <c r="BI863" s="38"/>
      <c r="BJ863" s="38"/>
      <c r="BK863" s="38"/>
      <c r="BL863" s="38"/>
      <c r="BM863" s="38"/>
      <c r="BN863" s="38"/>
      <c r="BO863" s="38"/>
      <c r="BP863" s="38"/>
      <c r="BQ863" s="38"/>
      <c r="BR863" s="38"/>
      <c r="BS863" s="38"/>
      <c r="BT863" s="38"/>
      <c r="BU863" s="38"/>
      <c r="BV863" s="38"/>
      <c r="BW863" s="38"/>
      <c r="BX863" s="38"/>
      <c r="BY863" s="38"/>
      <c r="BZ863" s="38"/>
      <c r="CA863" s="38"/>
      <c r="CB863" s="38"/>
      <c r="CC863" s="38"/>
      <c r="CD863" s="38"/>
      <c r="CE863" s="38"/>
      <c r="CF863" s="38"/>
      <c r="CG863" s="38"/>
      <c r="CH863" s="38"/>
      <c r="CI863" s="38"/>
      <c r="CJ863" s="38"/>
      <c r="CK863" s="38"/>
      <c r="CL863" s="38"/>
      <c r="CM863" s="38"/>
      <c r="CN863" s="38"/>
      <c r="CO863" s="38"/>
    </row>
    <row r="864" spans="1:93" x14ac:dyDescent="0.35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  <c r="AB864" s="38"/>
      <c r="AC864" s="38"/>
      <c r="AD864" s="38"/>
      <c r="AE864" s="38"/>
      <c r="AF864" s="38"/>
      <c r="AG864" s="38"/>
      <c r="AH864" s="38"/>
      <c r="AI864" s="38"/>
      <c r="AJ864" s="38"/>
      <c r="AK864" s="38"/>
      <c r="AL864" s="38"/>
      <c r="AM864" s="38"/>
      <c r="AN864" s="38"/>
      <c r="AO864" s="38"/>
      <c r="AP864" s="38"/>
      <c r="AQ864" s="38"/>
      <c r="AR864" s="38"/>
      <c r="AS864" s="38"/>
      <c r="AT864" s="38"/>
      <c r="AU864" s="38"/>
      <c r="AV864" s="38"/>
      <c r="AW864" s="38"/>
      <c r="AX864" s="38"/>
      <c r="AY864" s="38"/>
      <c r="AZ864" s="38"/>
      <c r="BA864" s="38"/>
      <c r="BB864" s="38"/>
      <c r="BC864" s="38"/>
      <c r="BD864" s="38"/>
      <c r="BE864" s="38"/>
      <c r="BF864" s="38"/>
      <c r="BG864" s="38"/>
      <c r="BH864" s="38"/>
      <c r="BI864" s="38"/>
      <c r="BJ864" s="38"/>
      <c r="BK864" s="38"/>
      <c r="BL864" s="38"/>
      <c r="BM864" s="38"/>
      <c r="BN864" s="38"/>
      <c r="BO864" s="38"/>
      <c r="BP864" s="38"/>
      <c r="BQ864" s="38"/>
      <c r="BR864" s="38"/>
      <c r="BS864" s="38"/>
      <c r="BT864" s="38"/>
      <c r="BU864" s="38"/>
      <c r="BV864" s="38"/>
      <c r="BW864" s="38"/>
      <c r="BX864" s="38"/>
      <c r="BY864" s="38"/>
      <c r="BZ864" s="38"/>
      <c r="CA864" s="38"/>
      <c r="CB864" s="38"/>
      <c r="CC864" s="38"/>
      <c r="CD864" s="38"/>
      <c r="CE864" s="38"/>
      <c r="CF864" s="38"/>
      <c r="CG864" s="38"/>
      <c r="CH864" s="38"/>
      <c r="CI864" s="38"/>
      <c r="CJ864" s="38"/>
      <c r="CK864" s="38"/>
      <c r="CL864" s="38"/>
      <c r="CM864" s="38"/>
      <c r="CN864" s="38"/>
      <c r="CO864" s="38"/>
    </row>
    <row r="865" spans="1:93" x14ac:dyDescent="0.35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  <c r="AB865" s="38"/>
      <c r="AC865" s="38"/>
      <c r="AD865" s="38"/>
      <c r="AE865" s="38"/>
      <c r="AF865" s="38"/>
      <c r="AG865" s="38"/>
      <c r="AH865" s="38"/>
      <c r="AI865" s="38"/>
      <c r="AJ865" s="38"/>
      <c r="AK865" s="38"/>
      <c r="AL865" s="38"/>
      <c r="AM865" s="38"/>
      <c r="AN865" s="38"/>
      <c r="AO865" s="38"/>
      <c r="AP865" s="38"/>
      <c r="AQ865" s="38"/>
      <c r="AR865" s="38"/>
      <c r="AS865" s="38"/>
      <c r="AT865" s="38"/>
      <c r="AU865" s="38"/>
      <c r="AV865" s="38"/>
      <c r="AW865" s="38"/>
      <c r="AX865" s="38"/>
      <c r="AY865" s="38"/>
      <c r="AZ865" s="38"/>
      <c r="BA865" s="38"/>
      <c r="BB865" s="38"/>
      <c r="BC865" s="38"/>
      <c r="BD865" s="38"/>
      <c r="BE865" s="38"/>
      <c r="BF865" s="38"/>
      <c r="BG865" s="38"/>
      <c r="BH865" s="38"/>
      <c r="BI865" s="38"/>
      <c r="BJ865" s="38"/>
      <c r="BK865" s="38"/>
      <c r="BL865" s="38"/>
      <c r="BM865" s="38"/>
      <c r="BN865" s="38"/>
      <c r="BO865" s="38"/>
      <c r="BP865" s="38"/>
      <c r="BQ865" s="38"/>
      <c r="BR865" s="38"/>
      <c r="BS865" s="38"/>
      <c r="BT865" s="38"/>
      <c r="BU865" s="38"/>
      <c r="BV865" s="38"/>
      <c r="BW865" s="38"/>
      <c r="BX865" s="38"/>
      <c r="BY865" s="38"/>
      <c r="BZ865" s="38"/>
      <c r="CA865" s="38"/>
      <c r="CB865" s="38"/>
      <c r="CC865" s="38"/>
      <c r="CD865" s="38"/>
      <c r="CE865" s="38"/>
      <c r="CF865" s="38"/>
      <c r="CG865" s="38"/>
      <c r="CH865" s="38"/>
      <c r="CI865" s="38"/>
      <c r="CJ865" s="38"/>
      <c r="CK865" s="38"/>
      <c r="CL865" s="38"/>
      <c r="CM865" s="38"/>
      <c r="CN865" s="38"/>
      <c r="CO865" s="38"/>
    </row>
    <row r="866" spans="1:93" x14ac:dyDescent="0.35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  <c r="AB866" s="38"/>
      <c r="AC866" s="38"/>
      <c r="AD866" s="38"/>
      <c r="AE866" s="38"/>
      <c r="AF866" s="38"/>
      <c r="AG866" s="38"/>
      <c r="AH866" s="38"/>
      <c r="AI866" s="38"/>
      <c r="AJ866" s="38"/>
      <c r="AK866" s="38"/>
      <c r="AL866" s="38"/>
      <c r="AM866" s="38"/>
      <c r="AN866" s="38"/>
      <c r="AO866" s="38"/>
      <c r="AP866" s="38"/>
      <c r="AQ866" s="38"/>
      <c r="AR866" s="38"/>
      <c r="AS866" s="38"/>
      <c r="AT866" s="38"/>
      <c r="AU866" s="38"/>
      <c r="AV866" s="38"/>
      <c r="AW866" s="38"/>
      <c r="AX866" s="38"/>
      <c r="AY866" s="38"/>
      <c r="AZ866" s="38"/>
      <c r="BA866" s="38"/>
      <c r="BB866" s="38"/>
      <c r="BC866" s="38"/>
      <c r="BD866" s="38"/>
      <c r="BE866" s="38"/>
      <c r="BF866" s="38"/>
      <c r="BG866" s="38"/>
      <c r="BH866" s="38"/>
      <c r="BI866" s="38"/>
      <c r="BJ866" s="38"/>
      <c r="BK866" s="38"/>
      <c r="BL866" s="38"/>
      <c r="BM866" s="38"/>
      <c r="BN866" s="38"/>
      <c r="BO866" s="38"/>
      <c r="BP866" s="38"/>
      <c r="BQ866" s="38"/>
      <c r="BR866" s="38"/>
      <c r="BS866" s="38"/>
      <c r="BT866" s="38"/>
      <c r="BU866" s="38"/>
      <c r="BV866" s="38"/>
      <c r="BW866" s="38"/>
      <c r="BX866" s="38"/>
      <c r="BY866" s="38"/>
      <c r="BZ866" s="38"/>
      <c r="CA866" s="38"/>
      <c r="CB866" s="38"/>
      <c r="CC866" s="38"/>
      <c r="CD866" s="38"/>
      <c r="CE866" s="38"/>
      <c r="CF866" s="38"/>
      <c r="CG866" s="38"/>
      <c r="CH866" s="38"/>
      <c r="CI866" s="38"/>
      <c r="CJ866" s="38"/>
      <c r="CK866" s="38"/>
      <c r="CL866" s="38"/>
      <c r="CM866" s="38"/>
      <c r="CN866" s="38"/>
      <c r="CO866" s="38"/>
    </row>
    <row r="867" spans="1:93" x14ac:dyDescent="0.35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  <c r="AB867" s="38"/>
      <c r="AC867" s="38"/>
      <c r="AD867" s="38"/>
      <c r="AE867" s="38"/>
      <c r="AF867" s="38"/>
      <c r="AG867" s="38"/>
      <c r="AH867" s="38"/>
      <c r="AI867" s="38"/>
      <c r="AJ867" s="38"/>
      <c r="AK867" s="38"/>
      <c r="AL867" s="38"/>
      <c r="AM867" s="38"/>
      <c r="AN867" s="38"/>
      <c r="AO867" s="38"/>
      <c r="AP867" s="38"/>
      <c r="AQ867" s="38"/>
      <c r="AR867" s="38"/>
      <c r="AS867" s="38"/>
      <c r="AT867" s="38"/>
      <c r="AU867" s="38"/>
      <c r="AV867" s="38"/>
      <c r="AW867" s="38"/>
      <c r="AX867" s="38"/>
      <c r="AY867" s="38"/>
      <c r="AZ867" s="38"/>
      <c r="BA867" s="38"/>
      <c r="BB867" s="38"/>
      <c r="BC867" s="38"/>
      <c r="BD867" s="38"/>
      <c r="BE867" s="38"/>
      <c r="BF867" s="38"/>
      <c r="BG867" s="38"/>
      <c r="BH867" s="38"/>
      <c r="BI867" s="38"/>
      <c r="BJ867" s="38"/>
      <c r="BK867" s="38"/>
      <c r="BL867" s="38"/>
      <c r="BM867" s="38"/>
      <c r="BN867" s="38"/>
      <c r="BO867" s="38"/>
      <c r="BP867" s="38"/>
      <c r="BQ867" s="38"/>
      <c r="BR867" s="38"/>
      <c r="BS867" s="38"/>
      <c r="BT867" s="38"/>
      <c r="BU867" s="38"/>
      <c r="BV867" s="38"/>
      <c r="BW867" s="38"/>
      <c r="BX867" s="38"/>
      <c r="BY867" s="38"/>
      <c r="BZ867" s="38"/>
      <c r="CA867" s="38"/>
      <c r="CB867" s="38"/>
      <c r="CC867" s="38"/>
      <c r="CD867" s="38"/>
      <c r="CE867" s="38"/>
      <c r="CF867" s="38"/>
      <c r="CG867" s="38"/>
      <c r="CH867" s="38"/>
      <c r="CI867" s="38"/>
      <c r="CJ867" s="38"/>
      <c r="CK867" s="38"/>
      <c r="CL867" s="38"/>
      <c r="CM867" s="38"/>
      <c r="CN867" s="38"/>
      <c r="CO867" s="38"/>
    </row>
    <row r="868" spans="1:93" x14ac:dyDescent="0.35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  <c r="AB868" s="38"/>
      <c r="AC868" s="38"/>
      <c r="AD868" s="38"/>
      <c r="AE868" s="38"/>
      <c r="AF868" s="38"/>
      <c r="AG868" s="38"/>
      <c r="AH868" s="38"/>
      <c r="AI868" s="38"/>
      <c r="AJ868" s="38"/>
      <c r="AK868" s="38"/>
      <c r="AL868" s="38"/>
      <c r="AM868" s="38"/>
      <c r="AN868" s="38"/>
      <c r="AO868" s="38"/>
      <c r="AP868" s="38"/>
      <c r="AQ868" s="38"/>
      <c r="AR868" s="38"/>
      <c r="AS868" s="38"/>
      <c r="AT868" s="38"/>
      <c r="AU868" s="38"/>
      <c r="AV868" s="38"/>
      <c r="AW868" s="38"/>
      <c r="AX868" s="38"/>
      <c r="AY868" s="38"/>
      <c r="AZ868" s="38"/>
      <c r="BA868" s="38"/>
      <c r="BB868" s="38"/>
      <c r="BC868" s="38"/>
      <c r="BD868" s="38"/>
      <c r="BE868" s="38"/>
      <c r="BF868" s="38"/>
      <c r="BG868" s="38"/>
      <c r="BH868" s="38"/>
      <c r="BI868" s="38"/>
      <c r="BJ868" s="38"/>
      <c r="BK868" s="38"/>
      <c r="BL868" s="38"/>
      <c r="BM868" s="38"/>
      <c r="BN868" s="38"/>
      <c r="BO868" s="38"/>
      <c r="BP868" s="38"/>
      <c r="BQ868" s="38"/>
      <c r="BR868" s="38"/>
      <c r="BS868" s="38"/>
      <c r="BT868" s="38"/>
      <c r="BU868" s="38"/>
      <c r="BV868" s="38"/>
      <c r="BW868" s="38"/>
      <c r="BX868" s="38"/>
      <c r="BY868" s="38"/>
      <c r="BZ868" s="38"/>
      <c r="CA868" s="38"/>
      <c r="CB868" s="38"/>
      <c r="CC868" s="38"/>
      <c r="CD868" s="38"/>
      <c r="CE868" s="38"/>
      <c r="CF868" s="38"/>
      <c r="CG868" s="38"/>
      <c r="CH868" s="38"/>
      <c r="CI868" s="38"/>
      <c r="CJ868" s="38"/>
      <c r="CK868" s="38"/>
      <c r="CL868" s="38"/>
      <c r="CM868" s="38"/>
      <c r="CN868" s="38"/>
      <c r="CO868" s="38"/>
    </row>
    <row r="869" spans="1:93" x14ac:dyDescent="0.35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  <c r="AB869" s="38"/>
      <c r="AC869" s="38"/>
      <c r="AD869" s="38"/>
      <c r="AE869" s="38"/>
      <c r="AF869" s="38"/>
      <c r="AG869" s="38"/>
      <c r="AH869" s="38"/>
      <c r="AI869" s="38"/>
      <c r="AJ869" s="38"/>
      <c r="AK869" s="38"/>
      <c r="AL869" s="38"/>
      <c r="AM869" s="38"/>
      <c r="AN869" s="38"/>
      <c r="AO869" s="38"/>
      <c r="AP869" s="38"/>
      <c r="AQ869" s="38"/>
      <c r="AR869" s="38"/>
      <c r="AS869" s="38"/>
      <c r="AT869" s="38"/>
      <c r="AU869" s="38"/>
      <c r="AV869" s="38"/>
      <c r="AW869" s="38"/>
      <c r="AX869" s="38"/>
      <c r="AY869" s="38"/>
      <c r="AZ869" s="38"/>
      <c r="BA869" s="38"/>
      <c r="BB869" s="38"/>
      <c r="BC869" s="38"/>
      <c r="BD869" s="38"/>
      <c r="BE869" s="38"/>
      <c r="BF869" s="38"/>
      <c r="BG869" s="38"/>
      <c r="BH869" s="38"/>
      <c r="BI869" s="38"/>
      <c r="BJ869" s="38"/>
      <c r="BK869" s="38"/>
      <c r="BL869" s="38"/>
      <c r="BM869" s="38"/>
      <c r="BN869" s="38"/>
      <c r="BO869" s="38"/>
      <c r="BP869" s="38"/>
      <c r="BQ869" s="38"/>
      <c r="BR869" s="38"/>
      <c r="BS869" s="38"/>
      <c r="BT869" s="38"/>
      <c r="BU869" s="38"/>
      <c r="BV869" s="38"/>
      <c r="BW869" s="38"/>
      <c r="BX869" s="38"/>
      <c r="BY869" s="38"/>
      <c r="BZ869" s="38"/>
      <c r="CA869" s="38"/>
      <c r="CB869" s="38"/>
      <c r="CC869" s="38"/>
      <c r="CD869" s="38"/>
      <c r="CE869" s="38"/>
      <c r="CF869" s="38"/>
      <c r="CG869" s="38"/>
      <c r="CH869" s="38"/>
      <c r="CI869" s="38"/>
      <c r="CJ869" s="38"/>
      <c r="CK869" s="38"/>
      <c r="CL869" s="38"/>
      <c r="CM869" s="38"/>
      <c r="CN869" s="38"/>
      <c r="CO869" s="38"/>
    </row>
    <row r="870" spans="1:93" x14ac:dyDescent="0.35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  <c r="AB870" s="38"/>
      <c r="AC870" s="38"/>
      <c r="AD870" s="38"/>
      <c r="AE870" s="38"/>
      <c r="AF870" s="38"/>
      <c r="AG870" s="38"/>
      <c r="AH870" s="38"/>
      <c r="AI870" s="38"/>
      <c r="AJ870" s="38"/>
      <c r="AK870" s="38"/>
      <c r="AL870" s="38"/>
      <c r="AM870" s="38"/>
      <c r="AN870" s="38"/>
      <c r="AO870" s="38"/>
      <c r="AP870" s="38"/>
      <c r="AQ870" s="38"/>
      <c r="AR870" s="38"/>
      <c r="AS870" s="38"/>
      <c r="AT870" s="38"/>
      <c r="AU870" s="38"/>
      <c r="AV870" s="38"/>
      <c r="AW870" s="38"/>
      <c r="AX870" s="38"/>
      <c r="AY870" s="38"/>
      <c r="AZ870" s="38"/>
      <c r="BA870" s="38"/>
      <c r="BB870" s="38"/>
      <c r="BC870" s="38"/>
      <c r="BD870" s="38"/>
      <c r="BE870" s="38"/>
      <c r="BF870" s="38"/>
      <c r="BG870" s="38"/>
      <c r="BH870" s="38"/>
      <c r="BI870" s="38"/>
      <c r="BJ870" s="38"/>
      <c r="BK870" s="38"/>
      <c r="BL870" s="38"/>
      <c r="BM870" s="38"/>
      <c r="BN870" s="38"/>
      <c r="BO870" s="38"/>
      <c r="BP870" s="38"/>
      <c r="BQ870" s="38"/>
      <c r="BR870" s="38"/>
      <c r="BS870" s="38"/>
      <c r="BT870" s="38"/>
      <c r="BU870" s="38"/>
      <c r="BV870" s="38"/>
      <c r="BW870" s="38"/>
      <c r="BX870" s="38"/>
      <c r="BY870" s="38"/>
      <c r="BZ870" s="38"/>
      <c r="CA870" s="38"/>
      <c r="CB870" s="38"/>
      <c r="CC870" s="38"/>
      <c r="CD870" s="38"/>
      <c r="CE870" s="38"/>
      <c r="CF870" s="38"/>
      <c r="CG870" s="38"/>
      <c r="CH870" s="38"/>
      <c r="CI870" s="38"/>
      <c r="CJ870" s="38"/>
      <c r="CK870" s="38"/>
      <c r="CL870" s="38"/>
      <c r="CM870" s="38"/>
      <c r="CN870" s="38"/>
      <c r="CO870" s="38"/>
    </row>
    <row r="871" spans="1:93" x14ac:dyDescent="0.35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  <c r="AB871" s="38"/>
      <c r="AC871" s="38"/>
      <c r="AD871" s="38"/>
      <c r="AE871" s="38"/>
      <c r="AF871" s="38"/>
      <c r="AG871" s="38"/>
      <c r="AH871" s="38"/>
      <c r="AI871" s="38"/>
      <c r="AJ871" s="38"/>
      <c r="AK871" s="38"/>
      <c r="AL871" s="38"/>
      <c r="AM871" s="38"/>
      <c r="AN871" s="38"/>
      <c r="AO871" s="38"/>
      <c r="AP871" s="38"/>
      <c r="AQ871" s="38"/>
      <c r="AR871" s="38"/>
      <c r="AS871" s="38"/>
      <c r="AT871" s="38"/>
      <c r="AU871" s="38"/>
      <c r="AV871" s="38"/>
      <c r="AW871" s="38"/>
      <c r="AX871" s="38"/>
      <c r="AY871" s="38"/>
      <c r="AZ871" s="38"/>
      <c r="BA871" s="38"/>
      <c r="BB871" s="38"/>
      <c r="BC871" s="38"/>
      <c r="BD871" s="38"/>
      <c r="BE871" s="38"/>
      <c r="BF871" s="38"/>
      <c r="BG871" s="38"/>
      <c r="BH871" s="38"/>
      <c r="BI871" s="38"/>
      <c r="BJ871" s="38"/>
      <c r="BK871" s="38"/>
      <c r="BL871" s="38"/>
      <c r="BM871" s="38"/>
      <c r="BN871" s="38"/>
      <c r="BO871" s="38"/>
      <c r="BP871" s="38"/>
      <c r="BQ871" s="38"/>
      <c r="BR871" s="38"/>
      <c r="BS871" s="38"/>
      <c r="BT871" s="38"/>
      <c r="BU871" s="38"/>
      <c r="BV871" s="38"/>
      <c r="BW871" s="38"/>
      <c r="BX871" s="38"/>
      <c r="BY871" s="38"/>
      <c r="BZ871" s="38"/>
      <c r="CA871" s="38"/>
      <c r="CB871" s="38"/>
      <c r="CC871" s="38"/>
      <c r="CD871" s="38"/>
      <c r="CE871" s="38"/>
      <c r="CF871" s="38"/>
      <c r="CG871" s="38"/>
      <c r="CH871" s="38"/>
      <c r="CI871" s="38"/>
      <c r="CJ871" s="38"/>
      <c r="CK871" s="38"/>
      <c r="CL871" s="38"/>
      <c r="CM871" s="38"/>
      <c r="CN871" s="38"/>
      <c r="CO871" s="38"/>
    </row>
    <row r="872" spans="1:93" x14ac:dyDescent="0.35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  <c r="AB872" s="38"/>
      <c r="AC872" s="38"/>
      <c r="AD872" s="38"/>
      <c r="AE872" s="38"/>
      <c r="AF872" s="38"/>
      <c r="AG872" s="38"/>
      <c r="AH872" s="38"/>
      <c r="AI872" s="38"/>
      <c r="AJ872" s="38"/>
      <c r="AK872" s="38"/>
      <c r="AL872" s="38"/>
      <c r="AM872" s="38"/>
      <c r="AN872" s="38"/>
      <c r="AO872" s="38"/>
      <c r="AP872" s="38"/>
      <c r="AQ872" s="38"/>
      <c r="AR872" s="38"/>
      <c r="AS872" s="38"/>
      <c r="AT872" s="38"/>
      <c r="AU872" s="38"/>
      <c r="AV872" s="38"/>
      <c r="AW872" s="38"/>
      <c r="AX872" s="38"/>
      <c r="AY872" s="38"/>
      <c r="AZ872" s="38"/>
      <c r="BA872" s="38"/>
      <c r="BB872" s="38"/>
      <c r="BC872" s="38"/>
      <c r="BD872" s="38"/>
      <c r="BE872" s="38"/>
      <c r="BF872" s="38"/>
      <c r="BG872" s="38"/>
      <c r="BH872" s="38"/>
      <c r="BI872" s="38"/>
      <c r="BJ872" s="38"/>
      <c r="BK872" s="38"/>
      <c r="BL872" s="38"/>
      <c r="BM872" s="38"/>
      <c r="BN872" s="38"/>
      <c r="BO872" s="38"/>
      <c r="BP872" s="38"/>
      <c r="BQ872" s="38"/>
      <c r="BR872" s="38"/>
      <c r="BS872" s="38"/>
      <c r="BT872" s="38"/>
      <c r="BU872" s="38"/>
      <c r="BV872" s="38"/>
      <c r="BW872" s="38"/>
      <c r="BX872" s="38"/>
      <c r="BY872" s="38"/>
      <c r="BZ872" s="38"/>
      <c r="CA872" s="38"/>
      <c r="CB872" s="38"/>
      <c r="CC872" s="38"/>
      <c r="CD872" s="38"/>
      <c r="CE872" s="38"/>
      <c r="CF872" s="38"/>
      <c r="CG872" s="38"/>
      <c r="CH872" s="38"/>
      <c r="CI872" s="38"/>
      <c r="CJ872" s="38"/>
      <c r="CK872" s="38"/>
      <c r="CL872" s="38"/>
      <c r="CM872" s="38"/>
      <c r="CN872" s="38"/>
      <c r="CO872" s="38"/>
    </row>
    <row r="873" spans="1:93" x14ac:dyDescent="0.35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  <c r="AB873" s="38"/>
      <c r="AC873" s="38"/>
      <c r="AD873" s="38"/>
      <c r="AE873" s="38"/>
      <c r="AF873" s="38"/>
      <c r="AG873" s="38"/>
      <c r="AH873" s="38"/>
      <c r="AI873" s="38"/>
      <c r="AJ873" s="38"/>
      <c r="AK873" s="38"/>
      <c r="AL873" s="38"/>
      <c r="AM873" s="38"/>
      <c r="AN873" s="38"/>
      <c r="AO873" s="38"/>
      <c r="AP873" s="38"/>
      <c r="AQ873" s="38"/>
      <c r="AR873" s="38"/>
      <c r="AS873" s="38"/>
      <c r="AT873" s="38"/>
      <c r="AU873" s="38"/>
      <c r="AV873" s="38"/>
      <c r="AW873" s="38"/>
      <c r="AX873" s="38"/>
      <c r="AY873" s="38"/>
      <c r="AZ873" s="38"/>
      <c r="BA873" s="38"/>
      <c r="BB873" s="38"/>
      <c r="BC873" s="38"/>
      <c r="BD873" s="38"/>
      <c r="BE873" s="38"/>
      <c r="BF873" s="38"/>
      <c r="BG873" s="38"/>
      <c r="BH873" s="38"/>
      <c r="BI873" s="38"/>
      <c r="BJ873" s="38"/>
      <c r="BK873" s="38"/>
      <c r="BL873" s="38"/>
      <c r="BM873" s="38"/>
      <c r="BN873" s="38"/>
      <c r="BO873" s="38"/>
      <c r="BP873" s="38"/>
      <c r="BQ873" s="38"/>
      <c r="BR873" s="38"/>
      <c r="BS873" s="38"/>
      <c r="BT873" s="38"/>
      <c r="BU873" s="38"/>
      <c r="BV873" s="38"/>
      <c r="BW873" s="38"/>
      <c r="BX873" s="38"/>
      <c r="BY873" s="38"/>
      <c r="BZ873" s="38"/>
      <c r="CA873" s="38"/>
      <c r="CB873" s="38"/>
      <c r="CC873" s="38"/>
      <c r="CD873" s="38"/>
      <c r="CE873" s="38"/>
      <c r="CF873" s="38"/>
      <c r="CG873" s="38"/>
      <c r="CH873" s="38"/>
      <c r="CI873" s="38"/>
      <c r="CJ873" s="38"/>
      <c r="CK873" s="38"/>
      <c r="CL873" s="38"/>
      <c r="CM873" s="38"/>
      <c r="CN873" s="38"/>
      <c r="CO873" s="38"/>
    </row>
    <row r="874" spans="1:93" x14ac:dyDescent="0.35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  <c r="AB874" s="38"/>
      <c r="AC874" s="38"/>
      <c r="AD874" s="38"/>
      <c r="AE874" s="38"/>
      <c r="AF874" s="38"/>
      <c r="AG874" s="38"/>
      <c r="AH874" s="38"/>
      <c r="AI874" s="38"/>
      <c r="AJ874" s="38"/>
      <c r="AK874" s="38"/>
      <c r="AL874" s="38"/>
      <c r="AM874" s="38"/>
      <c r="AN874" s="38"/>
      <c r="AO874" s="38"/>
      <c r="AP874" s="38"/>
      <c r="AQ874" s="38"/>
      <c r="AR874" s="38"/>
      <c r="AS874" s="38"/>
      <c r="AT874" s="38"/>
      <c r="AU874" s="38"/>
      <c r="AV874" s="38"/>
      <c r="AW874" s="38"/>
      <c r="AX874" s="38"/>
      <c r="AY874" s="38"/>
      <c r="AZ874" s="38"/>
      <c r="BA874" s="38"/>
      <c r="BB874" s="38"/>
      <c r="BC874" s="38"/>
      <c r="BD874" s="38"/>
      <c r="BE874" s="38"/>
      <c r="BF874" s="38"/>
      <c r="BG874" s="38"/>
      <c r="BH874" s="38"/>
      <c r="BI874" s="38"/>
      <c r="BJ874" s="38"/>
      <c r="BK874" s="38"/>
      <c r="BL874" s="38"/>
      <c r="BM874" s="38"/>
      <c r="BN874" s="38"/>
      <c r="BO874" s="38"/>
      <c r="BP874" s="38"/>
      <c r="BQ874" s="38"/>
      <c r="BR874" s="38"/>
      <c r="BS874" s="38"/>
      <c r="BT874" s="38"/>
      <c r="BU874" s="38"/>
      <c r="BV874" s="38"/>
      <c r="BW874" s="38"/>
      <c r="BX874" s="38"/>
      <c r="BY874" s="38"/>
      <c r="BZ874" s="38"/>
      <c r="CA874" s="38"/>
      <c r="CB874" s="38"/>
      <c r="CC874" s="38"/>
      <c r="CD874" s="38"/>
      <c r="CE874" s="38"/>
      <c r="CF874" s="38"/>
      <c r="CG874" s="38"/>
      <c r="CH874" s="38"/>
      <c r="CI874" s="38"/>
      <c r="CJ874" s="38"/>
      <c r="CK874" s="38"/>
      <c r="CL874" s="38"/>
      <c r="CM874" s="38"/>
      <c r="CN874" s="38"/>
      <c r="CO874" s="38"/>
    </row>
    <row r="875" spans="1:93" x14ac:dyDescent="0.35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  <c r="AB875" s="38"/>
      <c r="AC875" s="38"/>
      <c r="AD875" s="38"/>
      <c r="AE875" s="38"/>
      <c r="AF875" s="38"/>
      <c r="AG875" s="38"/>
      <c r="AH875" s="38"/>
      <c r="AI875" s="38"/>
      <c r="AJ875" s="38"/>
      <c r="AK875" s="38"/>
      <c r="AL875" s="38"/>
      <c r="AM875" s="38"/>
      <c r="AN875" s="38"/>
      <c r="AO875" s="38"/>
      <c r="AP875" s="38"/>
      <c r="AQ875" s="38"/>
      <c r="AR875" s="38"/>
      <c r="AS875" s="38"/>
      <c r="AT875" s="38"/>
      <c r="AU875" s="38"/>
      <c r="AV875" s="38"/>
      <c r="AW875" s="38"/>
      <c r="AX875" s="38"/>
      <c r="AY875" s="38"/>
      <c r="AZ875" s="38"/>
      <c r="BA875" s="38"/>
      <c r="BB875" s="38"/>
      <c r="BC875" s="38"/>
      <c r="BD875" s="38"/>
      <c r="BE875" s="38"/>
      <c r="BF875" s="38"/>
      <c r="BG875" s="38"/>
      <c r="BH875" s="38"/>
      <c r="BI875" s="38"/>
      <c r="BJ875" s="38"/>
      <c r="BK875" s="38"/>
      <c r="BL875" s="38"/>
      <c r="BM875" s="38"/>
      <c r="BN875" s="38"/>
      <c r="BO875" s="38"/>
      <c r="BP875" s="38"/>
      <c r="BQ875" s="38"/>
      <c r="BR875" s="38"/>
      <c r="BS875" s="38"/>
      <c r="BT875" s="38"/>
      <c r="BU875" s="38"/>
      <c r="BV875" s="38"/>
      <c r="BW875" s="38"/>
      <c r="BX875" s="38"/>
      <c r="BY875" s="38"/>
      <c r="BZ875" s="38"/>
      <c r="CA875" s="38"/>
      <c r="CB875" s="38"/>
      <c r="CC875" s="38"/>
      <c r="CD875" s="38"/>
      <c r="CE875" s="38"/>
      <c r="CF875" s="38"/>
      <c r="CG875" s="38"/>
      <c r="CH875" s="38"/>
      <c r="CI875" s="38"/>
      <c r="CJ875" s="38"/>
      <c r="CK875" s="38"/>
      <c r="CL875" s="38"/>
      <c r="CM875" s="38"/>
      <c r="CN875" s="38"/>
      <c r="CO875" s="38"/>
    </row>
    <row r="876" spans="1:93" x14ac:dyDescent="0.35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  <c r="AB876" s="38"/>
      <c r="AC876" s="38"/>
      <c r="AD876" s="38"/>
      <c r="AE876" s="38"/>
      <c r="AF876" s="38"/>
      <c r="AG876" s="38"/>
      <c r="AH876" s="38"/>
      <c r="AI876" s="38"/>
      <c r="AJ876" s="38"/>
      <c r="AK876" s="38"/>
      <c r="AL876" s="38"/>
      <c r="AM876" s="38"/>
      <c r="AN876" s="38"/>
      <c r="AO876" s="38"/>
      <c r="AP876" s="38"/>
      <c r="AQ876" s="38"/>
      <c r="AR876" s="38"/>
      <c r="AS876" s="38"/>
      <c r="AT876" s="38"/>
      <c r="AU876" s="38"/>
      <c r="AV876" s="38"/>
      <c r="AW876" s="38"/>
      <c r="AX876" s="38"/>
      <c r="AY876" s="38"/>
      <c r="AZ876" s="38"/>
      <c r="BA876" s="38"/>
      <c r="BB876" s="38"/>
      <c r="BC876" s="38"/>
      <c r="BD876" s="38"/>
      <c r="BE876" s="38"/>
      <c r="BF876" s="38"/>
      <c r="BG876" s="38"/>
      <c r="BH876" s="38"/>
      <c r="BI876" s="38"/>
      <c r="BJ876" s="38"/>
      <c r="BK876" s="38"/>
      <c r="BL876" s="38"/>
      <c r="BM876" s="38"/>
      <c r="BN876" s="38"/>
      <c r="BO876" s="38"/>
      <c r="BP876" s="38"/>
      <c r="BQ876" s="38"/>
      <c r="BR876" s="38"/>
      <c r="BS876" s="38"/>
      <c r="BT876" s="38"/>
      <c r="BU876" s="38"/>
      <c r="BV876" s="38"/>
      <c r="BW876" s="38"/>
      <c r="BX876" s="38"/>
      <c r="BY876" s="38"/>
      <c r="BZ876" s="38"/>
      <c r="CA876" s="38"/>
      <c r="CB876" s="38"/>
      <c r="CC876" s="38"/>
      <c r="CD876" s="38"/>
      <c r="CE876" s="38"/>
      <c r="CF876" s="38"/>
      <c r="CG876" s="38"/>
      <c r="CH876" s="38"/>
      <c r="CI876" s="38"/>
      <c r="CJ876" s="38"/>
      <c r="CK876" s="38"/>
      <c r="CL876" s="38"/>
      <c r="CM876" s="38"/>
      <c r="CN876" s="38"/>
      <c r="CO876" s="38"/>
    </row>
    <row r="877" spans="1:93" x14ac:dyDescent="0.35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  <c r="AB877" s="38"/>
      <c r="AC877" s="38"/>
      <c r="AD877" s="38"/>
      <c r="AE877" s="38"/>
      <c r="AF877" s="38"/>
      <c r="AG877" s="38"/>
      <c r="AH877" s="38"/>
      <c r="AI877" s="38"/>
      <c r="AJ877" s="38"/>
      <c r="AK877" s="38"/>
      <c r="AL877" s="38"/>
      <c r="AM877" s="38"/>
      <c r="AN877" s="38"/>
      <c r="AO877" s="38"/>
      <c r="AP877" s="38"/>
      <c r="AQ877" s="38"/>
      <c r="AR877" s="38"/>
      <c r="AS877" s="38"/>
      <c r="AT877" s="38"/>
      <c r="AU877" s="38"/>
      <c r="AV877" s="38"/>
      <c r="AW877" s="38"/>
      <c r="AX877" s="38"/>
      <c r="AY877" s="38"/>
      <c r="AZ877" s="38"/>
      <c r="BA877" s="38"/>
      <c r="BB877" s="38"/>
      <c r="BC877" s="38"/>
      <c r="BD877" s="38"/>
      <c r="BE877" s="38"/>
      <c r="BF877" s="38"/>
      <c r="BG877" s="38"/>
      <c r="BH877" s="38"/>
      <c r="BI877" s="38"/>
      <c r="BJ877" s="38"/>
      <c r="BK877" s="38"/>
      <c r="BL877" s="38"/>
      <c r="BM877" s="38"/>
      <c r="BN877" s="38"/>
      <c r="BO877" s="38"/>
      <c r="BP877" s="38"/>
      <c r="BQ877" s="38"/>
      <c r="BR877" s="38"/>
      <c r="BS877" s="38"/>
      <c r="BT877" s="38"/>
      <c r="BU877" s="38"/>
      <c r="BV877" s="38"/>
      <c r="BW877" s="38"/>
      <c r="BX877" s="38"/>
      <c r="BY877" s="38"/>
      <c r="BZ877" s="38"/>
      <c r="CA877" s="38"/>
      <c r="CB877" s="38"/>
      <c r="CC877" s="38"/>
      <c r="CD877" s="38"/>
      <c r="CE877" s="38"/>
      <c r="CF877" s="38"/>
      <c r="CG877" s="38"/>
      <c r="CH877" s="38"/>
      <c r="CI877" s="38"/>
      <c r="CJ877" s="38"/>
      <c r="CK877" s="38"/>
      <c r="CL877" s="38"/>
      <c r="CM877" s="38"/>
      <c r="CN877" s="38"/>
      <c r="CO877" s="38"/>
    </row>
    <row r="878" spans="1:93" x14ac:dyDescent="0.35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  <c r="AB878" s="38"/>
      <c r="AC878" s="38"/>
      <c r="AD878" s="38"/>
      <c r="AE878" s="38"/>
      <c r="AF878" s="38"/>
      <c r="AG878" s="38"/>
      <c r="AH878" s="38"/>
      <c r="AI878" s="38"/>
      <c r="AJ878" s="38"/>
      <c r="AK878" s="38"/>
      <c r="AL878" s="38"/>
      <c r="AM878" s="38"/>
      <c r="AN878" s="38"/>
      <c r="AO878" s="38"/>
      <c r="AP878" s="38"/>
      <c r="AQ878" s="38"/>
      <c r="AR878" s="38"/>
      <c r="AS878" s="38"/>
      <c r="AT878" s="38"/>
      <c r="AU878" s="38"/>
      <c r="AV878" s="38"/>
      <c r="AW878" s="38"/>
      <c r="AX878" s="38"/>
      <c r="AY878" s="38"/>
      <c r="AZ878" s="38"/>
      <c r="BA878" s="38"/>
      <c r="BB878" s="38"/>
      <c r="BC878" s="38"/>
      <c r="BD878" s="38"/>
      <c r="BE878" s="38"/>
      <c r="BF878" s="38"/>
      <c r="BG878" s="38"/>
      <c r="BH878" s="38"/>
      <c r="BI878" s="38"/>
      <c r="BJ878" s="38"/>
      <c r="BK878" s="38"/>
      <c r="BL878" s="38"/>
      <c r="BM878" s="38"/>
      <c r="BN878" s="38"/>
      <c r="BO878" s="38"/>
      <c r="BP878" s="38"/>
      <c r="BQ878" s="38"/>
      <c r="BR878" s="38"/>
      <c r="BS878" s="38"/>
      <c r="BT878" s="38"/>
      <c r="BU878" s="38"/>
      <c r="BV878" s="38"/>
      <c r="BW878" s="38"/>
      <c r="BX878" s="38"/>
      <c r="BY878" s="38"/>
      <c r="BZ878" s="38"/>
      <c r="CA878" s="38"/>
      <c r="CB878" s="38"/>
      <c r="CC878" s="38"/>
      <c r="CD878" s="38"/>
      <c r="CE878" s="38"/>
      <c r="CF878" s="38"/>
      <c r="CG878" s="38"/>
      <c r="CH878" s="38"/>
      <c r="CI878" s="38"/>
      <c r="CJ878" s="38"/>
      <c r="CK878" s="38"/>
      <c r="CL878" s="38"/>
      <c r="CM878" s="38"/>
      <c r="CN878" s="38"/>
      <c r="CO878" s="38"/>
    </row>
    <row r="879" spans="1:93" x14ac:dyDescent="0.35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  <c r="AB879" s="38"/>
      <c r="AC879" s="38"/>
      <c r="AD879" s="38"/>
      <c r="AE879" s="38"/>
      <c r="AF879" s="38"/>
      <c r="AG879" s="38"/>
      <c r="AH879" s="38"/>
      <c r="AI879" s="38"/>
      <c r="AJ879" s="38"/>
      <c r="AK879" s="38"/>
      <c r="AL879" s="38"/>
      <c r="AM879" s="38"/>
      <c r="AN879" s="38"/>
      <c r="AO879" s="38"/>
      <c r="AP879" s="38"/>
      <c r="AQ879" s="38"/>
      <c r="AR879" s="38"/>
      <c r="AS879" s="38"/>
      <c r="AT879" s="38"/>
      <c r="AU879" s="38"/>
      <c r="AV879" s="38"/>
      <c r="AW879" s="38"/>
      <c r="AX879" s="38"/>
      <c r="AY879" s="38"/>
      <c r="AZ879" s="38"/>
      <c r="BA879" s="38"/>
      <c r="BB879" s="38"/>
      <c r="BC879" s="38"/>
      <c r="BD879" s="38"/>
      <c r="BE879" s="38"/>
      <c r="BF879" s="38"/>
      <c r="BG879" s="38"/>
      <c r="BH879" s="38"/>
      <c r="BI879" s="38"/>
      <c r="BJ879" s="38"/>
      <c r="BK879" s="38"/>
      <c r="BL879" s="38"/>
      <c r="BM879" s="38"/>
      <c r="BN879" s="38"/>
      <c r="BO879" s="38"/>
      <c r="BP879" s="38"/>
      <c r="BQ879" s="38"/>
      <c r="BR879" s="38"/>
      <c r="BS879" s="38"/>
      <c r="BT879" s="38"/>
      <c r="BU879" s="38"/>
      <c r="BV879" s="38"/>
      <c r="BW879" s="38"/>
      <c r="BX879" s="38"/>
      <c r="BY879" s="38"/>
      <c r="BZ879" s="38"/>
      <c r="CA879" s="38"/>
      <c r="CB879" s="38"/>
      <c r="CC879" s="38"/>
      <c r="CD879" s="38"/>
      <c r="CE879" s="38"/>
      <c r="CF879" s="38"/>
      <c r="CG879" s="38"/>
      <c r="CH879" s="38"/>
      <c r="CI879" s="38"/>
      <c r="CJ879" s="38"/>
      <c r="CK879" s="38"/>
      <c r="CL879" s="38"/>
      <c r="CM879" s="38"/>
      <c r="CN879" s="38"/>
      <c r="CO879" s="38"/>
    </row>
    <row r="880" spans="1:93" x14ac:dyDescent="0.35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  <c r="AB880" s="38"/>
      <c r="AC880" s="38"/>
      <c r="AD880" s="38"/>
      <c r="AE880" s="38"/>
      <c r="AF880" s="38"/>
      <c r="AG880" s="38"/>
      <c r="AH880" s="38"/>
      <c r="AI880" s="38"/>
      <c r="AJ880" s="38"/>
      <c r="AK880" s="38"/>
      <c r="AL880" s="38"/>
      <c r="AM880" s="38"/>
      <c r="AN880" s="38"/>
      <c r="AO880" s="38"/>
      <c r="AP880" s="38"/>
      <c r="AQ880" s="38"/>
      <c r="AR880" s="38"/>
      <c r="AS880" s="38"/>
      <c r="AT880" s="38"/>
      <c r="AU880" s="38"/>
      <c r="AV880" s="38"/>
      <c r="AW880" s="38"/>
      <c r="AX880" s="38"/>
      <c r="AY880" s="38"/>
      <c r="AZ880" s="38"/>
      <c r="BA880" s="38"/>
      <c r="BB880" s="38"/>
      <c r="BC880" s="38"/>
      <c r="BD880" s="38"/>
      <c r="BE880" s="38"/>
      <c r="BF880" s="38"/>
      <c r="BG880" s="38"/>
      <c r="BH880" s="38"/>
      <c r="BI880" s="38"/>
      <c r="BJ880" s="38"/>
      <c r="BK880" s="38"/>
      <c r="BL880" s="38"/>
      <c r="BM880" s="38"/>
      <c r="BN880" s="38"/>
      <c r="BO880" s="38"/>
      <c r="BP880" s="38"/>
      <c r="BQ880" s="38"/>
      <c r="BR880" s="38"/>
      <c r="BS880" s="38"/>
      <c r="BT880" s="38"/>
      <c r="BU880" s="38"/>
      <c r="BV880" s="38"/>
      <c r="BW880" s="38"/>
      <c r="BX880" s="38"/>
      <c r="BY880" s="38"/>
      <c r="BZ880" s="38"/>
      <c r="CA880" s="38"/>
      <c r="CB880" s="38"/>
      <c r="CC880" s="38"/>
      <c r="CD880" s="38"/>
      <c r="CE880" s="38"/>
      <c r="CF880" s="38"/>
      <c r="CG880" s="38"/>
      <c r="CH880" s="38"/>
      <c r="CI880" s="38"/>
      <c r="CJ880" s="38"/>
      <c r="CK880" s="38"/>
      <c r="CL880" s="38"/>
      <c r="CM880" s="38"/>
      <c r="CN880" s="38"/>
      <c r="CO880" s="38"/>
    </row>
    <row r="881" spans="1:93" x14ac:dyDescent="0.35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  <c r="AB881" s="38"/>
      <c r="AC881" s="38"/>
      <c r="AD881" s="38"/>
      <c r="AE881" s="38"/>
      <c r="AF881" s="38"/>
      <c r="AG881" s="38"/>
      <c r="AH881" s="38"/>
      <c r="AI881" s="38"/>
      <c r="AJ881" s="38"/>
      <c r="AK881" s="38"/>
      <c r="AL881" s="38"/>
      <c r="AM881" s="38"/>
      <c r="AN881" s="38"/>
      <c r="AO881" s="38"/>
      <c r="AP881" s="38"/>
      <c r="AQ881" s="38"/>
      <c r="AR881" s="38"/>
      <c r="AS881" s="38"/>
      <c r="AT881" s="38"/>
      <c r="AU881" s="38"/>
      <c r="AV881" s="38"/>
      <c r="AW881" s="38"/>
      <c r="AX881" s="38"/>
      <c r="AY881" s="38"/>
      <c r="AZ881" s="38"/>
      <c r="BA881" s="38"/>
      <c r="BB881" s="38"/>
      <c r="BC881" s="38"/>
      <c r="BD881" s="38"/>
      <c r="BE881" s="38"/>
      <c r="BF881" s="38"/>
      <c r="BG881" s="38"/>
      <c r="BH881" s="38"/>
      <c r="BI881" s="38"/>
      <c r="BJ881" s="38"/>
      <c r="BK881" s="38"/>
      <c r="BL881" s="38"/>
      <c r="BM881" s="38"/>
      <c r="BN881" s="38"/>
      <c r="BO881" s="38"/>
      <c r="BP881" s="38"/>
      <c r="BQ881" s="38"/>
      <c r="BR881" s="38"/>
      <c r="BS881" s="38"/>
      <c r="BT881" s="38"/>
      <c r="BU881" s="38"/>
      <c r="BV881" s="38"/>
      <c r="BW881" s="38"/>
      <c r="BX881" s="38"/>
      <c r="BY881" s="38"/>
      <c r="BZ881" s="38"/>
      <c r="CA881" s="38"/>
      <c r="CB881" s="38"/>
      <c r="CC881" s="38"/>
      <c r="CD881" s="38"/>
      <c r="CE881" s="38"/>
      <c r="CF881" s="38"/>
      <c r="CG881" s="38"/>
      <c r="CH881" s="38"/>
      <c r="CI881" s="38"/>
      <c r="CJ881" s="38"/>
      <c r="CK881" s="38"/>
      <c r="CL881" s="38"/>
      <c r="CM881" s="38"/>
      <c r="CN881" s="38"/>
      <c r="CO881" s="38"/>
    </row>
    <row r="882" spans="1:93" x14ac:dyDescent="0.35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  <c r="AB882" s="38"/>
      <c r="AC882" s="38"/>
      <c r="AD882" s="38"/>
      <c r="AE882" s="38"/>
      <c r="AF882" s="38"/>
      <c r="AG882" s="38"/>
      <c r="AH882" s="38"/>
      <c r="AI882" s="38"/>
      <c r="AJ882" s="38"/>
      <c r="AK882" s="38"/>
      <c r="AL882" s="38"/>
      <c r="AM882" s="38"/>
      <c r="AN882" s="38"/>
      <c r="AO882" s="38"/>
      <c r="AP882" s="38"/>
      <c r="AQ882" s="38"/>
      <c r="AR882" s="38"/>
      <c r="AS882" s="38"/>
      <c r="AT882" s="38"/>
      <c r="AU882" s="38"/>
      <c r="AV882" s="38"/>
      <c r="AW882" s="38"/>
      <c r="AX882" s="38"/>
      <c r="AY882" s="38"/>
      <c r="AZ882" s="38"/>
      <c r="BA882" s="38"/>
      <c r="BB882" s="38"/>
      <c r="BC882" s="38"/>
      <c r="BD882" s="38"/>
      <c r="BE882" s="38"/>
      <c r="BF882" s="38"/>
      <c r="BG882" s="38"/>
      <c r="BH882" s="38"/>
      <c r="BI882" s="38"/>
      <c r="BJ882" s="38"/>
      <c r="BK882" s="38"/>
      <c r="BL882" s="38"/>
      <c r="BM882" s="38"/>
      <c r="BN882" s="38"/>
      <c r="BO882" s="38"/>
      <c r="BP882" s="38"/>
      <c r="BQ882" s="38"/>
      <c r="BR882" s="38"/>
      <c r="BS882" s="38"/>
      <c r="BT882" s="38"/>
      <c r="BU882" s="38"/>
      <c r="BV882" s="38"/>
      <c r="BW882" s="38"/>
      <c r="BX882" s="38"/>
      <c r="BY882" s="38"/>
      <c r="BZ882" s="38"/>
      <c r="CA882" s="38"/>
      <c r="CB882" s="38"/>
      <c r="CC882" s="38"/>
      <c r="CD882" s="38"/>
      <c r="CE882" s="38"/>
      <c r="CF882" s="38"/>
      <c r="CG882" s="38"/>
      <c r="CH882" s="38"/>
      <c r="CI882" s="38"/>
      <c r="CJ882" s="38"/>
      <c r="CK882" s="38"/>
      <c r="CL882" s="38"/>
      <c r="CM882" s="38"/>
      <c r="CN882" s="38"/>
      <c r="CO882" s="38"/>
    </row>
    <row r="883" spans="1:93" x14ac:dyDescent="0.35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  <c r="AB883" s="38"/>
      <c r="AC883" s="38"/>
      <c r="AD883" s="38"/>
      <c r="AE883" s="38"/>
      <c r="AF883" s="38"/>
      <c r="AG883" s="38"/>
      <c r="AH883" s="38"/>
      <c r="AI883" s="38"/>
      <c r="AJ883" s="38"/>
      <c r="AK883" s="38"/>
      <c r="AL883" s="38"/>
      <c r="AM883" s="38"/>
      <c r="AN883" s="38"/>
      <c r="AO883" s="38"/>
      <c r="AP883" s="38"/>
      <c r="AQ883" s="38"/>
      <c r="AR883" s="38"/>
      <c r="AS883" s="38"/>
      <c r="AT883" s="38"/>
      <c r="AU883" s="38"/>
      <c r="AV883" s="38"/>
      <c r="AW883" s="38"/>
      <c r="AX883" s="38"/>
      <c r="AY883" s="38"/>
      <c r="AZ883" s="38"/>
      <c r="BA883" s="38"/>
      <c r="BB883" s="38"/>
      <c r="BC883" s="38"/>
      <c r="BD883" s="38"/>
      <c r="BE883" s="38"/>
      <c r="BF883" s="38"/>
      <c r="BG883" s="38"/>
      <c r="BH883" s="38"/>
      <c r="BI883" s="38"/>
      <c r="BJ883" s="38"/>
      <c r="BK883" s="38"/>
      <c r="BL883" s="38"/>
      <c r="BM883" s="38"/>
      <c r="BN883" s="38"/>
      <c r="BO883" s="38"/>
      <c r="BP883" s="38"/>
      <c r="BQ883" s="38"/>
      <c r="BR883" s="38"/>
      <c r="BS883" s="38"/>
      <c r="BT883" s="38"/>
      <c r="BU883" s="38"/>
      <c r="BV883" s="38"/>
      <c r="BW883" s="38"/>
      <c r="BX883" s="38"/>
      <c r="BY883" s="38"/>
      <c r="BZ883" s="38"/>
      <c r="CA883" s="38"/>
      <c r="CB883" s="38"/>
      <c r="CC883" s="38"/>
      <c r="CD883" s="38"/>
      <c r="CE883" s="38"/>
      <c r="CF883" s="38"/>
      <c r="CG883" s="38"/>
      <c r="CH883" s="38"/>
      <c r="CI883" s="38"/>
      <c r="CJ883" s="38"/>
      <c r="CK883" s="38"/>
      <c r="CL883" s="38"/>
      <c r="CM883" s="38"/>
      <c r="CN883" s="38"/>
      <c r="CO883" s="38"/>
    </row>
    <row r="884" spans="1:93" x14ac:dyDescent="0.35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  <c r="AB884" s="38"/>
      <c r="AC884" s="38"/>
      <c r="AD884" s="38"/>
      <c r="AE884" s="38"/>
      <c r="AF884" s="38"/>
      <c r="AG884" s="38"/>
      <c r="AH884" s="38"/>
      <c r="AI884" s="38"/>
      <c r="AJ884" s="38"/>
      <c r="AK884" s="38"/>
      <c r="AL884" s="38"/>
      <c r="AM884" s="38"/>
      <c r="AN884" s="38"/>
      <c r="AO884" s="38"/>
      <c r="AP884" s="38"/>
      <c r="AQ884" s="38"/>
      <c r="AR884" s="38"/>
      <c r="AS884" s="38"/>
      <c r="AT884" s="38"/>
      <c r="AU884" s="38"/>
      <c r="AV884" s="38"/>
      <c r="AW884" s="38"/>
      <c r="AX884" s="38"/>
      <c r="AY884" s="38"/>
      <c r="AZ884" s="38"/>
      <c r="BA884" s="38"/>
      <c r="BB884" s="38"/>
      <c r="BC884" s="38"/>
      <c r="BD884" s="38"/>
      <c r="BE884" s="38"/>
      <c r="BF884" s="38"/>
      <c r="BG884" s="38"/>
      <c r="BH884" s="38"/>
      <c r="BI884" s="38"/>
      <c r="BJ884" s="38"/>
      <c r="BK884" s="38"/>
      <c r="BL884" s="38"/>
      <c r="BM884" s="38"/>
      <c r="BN884" s="38"/>
      <c r="BO884" s="38"/>
      <c r="BP884" s="38"/>
      <c r="BQ884" s="38"/>
      <c r="BR884" s="38"/>
      <c r="BS884" s="38"/>
      <c r="BT884" s="38"/>
      <c r="BU884" s="38"/>
      <c r="BV884" s="38"/>
      <c r="BW884" s="38"/>
      <c r="BX884" s="38"/>
      <c r="BY884" s="38"/>
      <c r="BZ884" s="38"/>
      <c r="CA884" s="38"/>
      <c r="CB884" s="38"/>
      <c r="CC884" s="38"/>
      <c r="CD884" s="38"/>
      <c r="CE884" s="38"/>
      <c r="CF884" s="38"/>
      <c r="CG884" s="38"/>
      <c r="CH884" s="38"/>
      <c r="CI884" s="38"/>
      <c r="CJ884" s="38"/>
      <c r="CK884" s="38"/>
      <c r="CL884" s="38"/>
      <c r="CM884" s="38"/>
      <c r="CN884" s="38"/>
      <c r="CO884" s="38"/>
    </row>
    <row r="885" spans="1:93" x14ac:dyDescent="0.35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  <c r="AB885" s="38"/>
      <c r="AC885" s="38"/>
      <c r="AD885" s="38"/>
      <c r="AE885" s="38"/>
      <c r="AF885" s="38"/>
      <c r="AG885" s="38"/>
      <c r="AH885" s="38"/>
      <c r="AI885" s="38"/>
      <c r="AJ885" s="38"/>
      <c r="AK885" s="38"/>
      <c r="AL885" s="38"/>
      <c r="AM885" s="38"/>
      <c r="AN885" s="38"/>
      <c r="AO885" s="38"/>
      <c r="AP885" s="38"/>
      <c r="AQ885" s="38"/>
      <c r="AR885" s="38"/>
      <c r="AS885" s="38"/>
      <c r="AT885" s="38"/>
      <c r="AU885" s="38"/>
      <c r="AV885" s="38"/>
      <c r="AW885" s="38"/>
      <c r="AX885" s="38"/>
      <c r="AY885" s="38"/>
      <c r="AZ885" s="38"/>
      <c r="BA885" s="38"/>
      <c r="BB885" s="38"/>
      <c r="BC885" s="38"/>
      <c r="BD885" s="38"/>
      <c r="BE885" s="38"/>
      <c r="BF885" s="38"/>
      <c r="BG885" s="38"/>
      <c r="BH885" s="38"/>
      <c r="BI885" s="38"/>
      <c r="BJ885" s="38"/>
      <c r="BK885" s="38"/>
      <c r="BL885" s="38"/>
      <c r="BM885" s="38"/>
      <c r="BN885" s="38"/>
      <c r="BO885" s="38"/>
      <c r="BP885" s="38"/>
      <c r="BQ885" s="38"/>
      <c r="BR885" s="38"/>
      <c r="BS885" s="38"/>
      <c r="BT885" s="38"/>
      <c r="BU885" s="38"/>
      <c r="BV885" s="38"/>
      <c r="BW885" s="38"/>
      <c r="BX885" s="38"/>
      <c r="BY885" s="38"/>
      <c r="BZ885" s="38"/>
      <c r="CA885" s="38"/>
      <c r="CB885" s="38"/>
      <c r="CC885" s="38"/>
      <c r="CD885" s="38"/>
      <c r="CE885" s="38"/>
      <c r="CF885" s="38"/>
      <c r="CG885" s="38"/>
      <c r="CH885" s="38"/>
      <c r="CI885" s="38"/>
      <c r="CJ885" s="38"/>
      <c r="CK885" s="38"/>
      <c r="CL885" s="38"/>
      <c r="CM885" s="38"/>
      <c r="CN885" s="38"/>
      <c r="CO885" s="38"/>
    </row>
    <row r="886" spans="1:93" x14ac:dyDescent="0.35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  <c r="AB886" s="38"/>
      <c r="AC886" s="38"/>
      <c r="AD886" s="38"/>
      <c r="AE886" s="38"/>
      <c r="AF886" s="38"/>
      <c r="AG886" s="38"/>
      <c r="AH886" s="38"/>
      <c r="AI886" s="38"/>
      <c r="AJ886" s="38"/>
      <c r="AK886" s="38"/>
      <c r="AL886" s="38"/>
      <c r="AM886" s="38"/>
      <c r="AN886" s="38"/>
      <c r="AO886" s="38"/>
      <c r="AP886" s="38"/>
      <c r="AQ886" s="38"/>
      <c r="AR886" s="38"/>
      <c r="AS886" s="38"/>
      <c r="AT886" s="38"/>
      <c r="AU886" s="38"/>
      <c r="AV886" s="38"/>
      <c r="AW886" s="38"/>
      <c r="AX886" s="38"/>
      <c r="AY886" s="38"/>
      <c r="AZ886" s="38"/>
      <c r="BA886" s="38"/>
      <c r="BB886" s="38"/>
      <c r="BC886" s="38"/>
      <c r="BD886" s="38"/>
      <c r="BE886" s="38"/>
      <c r="BF886" s="38"/>
      <c r="BG886" s="38"/>
      <c r="BH886" s="38"/>
      <c r="BI886" s="38"/>
      <c r="BJ886" s="38"/>
      <c r="BK886" s="38"/>
      <c r="BL886" s="38"/>
      <c r="BM886" s="38"/>
      <c r="BN886" s="38"/>
      <c r="BO886" s="38"/>
      <c r="BP886" s="38"/>
      <c r="BQ886" s="38"/>
      <c r="BR886" s="38"/>
      <c r="BS886" s="38"/>
      <c r="BT886" s="38"/>
      <c r="BU886" s="38"/>
      <c r="BV886" s="38"/>
      <c r="BW886" s="38"/>
      <c r="BX886" s="38"/>
      <c r="BY886" s="38"/>
      <c r="BZ886" s="38"/>
      <c r="CA886" s="38"/>
      <c r="CB886" s="38"/>
      <c r="CC886" s="38"/>
      <c r="CD886" s="38"/>
      <c r="CE886" s="38"/>
      <c r="CF886" s="38"/>
      <c r="CG886" s="38"/>
      <c r="CH886" s="38"/>
      <c r="CI886" s="38"/>
      <c r="CJ886" s="38"/>
      <c r="CK886" s="38"/>
      <c r="CL886" s="38"/>
      <c r="CM886" s="38"/>
      <c r="CN886" s="38"/>
      <c r="CO886" s="38"/>
    </row>
    <row r="887" spans="1:93" x14ac:dyDescent="0.35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  <c r="AB887" s="38"/>
      <c r="AC887" s="38"/>
      <c r="AD887" s="38"/>
      <c r="AE887" s="38"/>
      <c r="AF887" s="38"/>
      <c r="AG887" s="38"/>
      <c r="AH887" s="38"/>
      <c r="AI887" s="38"/>
      <c r="AJ887" s="38"/>
      <c r="AK887" s="38"/>
      <c r="AL887" s="38"/>
      <c r="AM887" s="38"/>
      <c r="AN887" s="38"/>
      <c r="AO887" s="38"/>
      <c r="AP887" s="38"/>
      <c r="AQ887" s="38"/>
      <c r="AR887" s="38"/>
      <c r="AS887" s="38"/>
      <c r="AT887" s="38"/>
      <c r="AU887" s="38"/>
      <c r="AV887" s="38"/>
      <c r="AW887" s="38"/>
      <c r="AX887" s="38"/>
      <c r="AY887" s="38"/>
      <c r="AZ887" s="38"/>
      <c r="BA887" s="38"/>
      <c r="BB887" s="38"/>
      <c r="BC887" s="38"/>
      <c r="BD887" s="38"/>
      <c r="BE887" s="38"/>
      <c r="BF887" s="38"/>
      <c r="BG887" s="38"/>
      <c r="BH887" s="38"/>
      <c r="BI887" s="38"/>
      <c r="BJ887" s="38"/>
      <c r="BK887" s="38"/>
      <c r="BL887" s="38"/>
      <c r="BM887" s="38"/>
      <c r="BN887" s="38"/>
      <c r="BO887" s="38"/>
      <c r="BP887" s="38"/>
      <c r="BQ887" s="38"/>
      <c r="BR887" s="38"/>
      <c r="BS887" s="38"/>
      <c r="BT887" s="38"/>
      <c r="BU887" s="38"/>
      <c r="BV887" s="38"/>
      <c r="BW887" s="38"/>
      <c r="BX887" s="38"/>
      <c r="BY887" s="38"/>
      <c r="BZ887" s="38"/>
      <c r="CA887" s="38"/>
      <c r="CB887" s="38"/>
      <c r="CC887" s="38"/>
      <c r="CD887" s="38"/>
      <c r="CE887" s="38"/>
      <c r="CF887" s="38"/>
      <c r="CG887" s="38"/>
      <c r="CH887" s="38"/>
      <c r="CI887" s="38"/>
      <c r="CJ887" s="38"/>
      <c r="CK887" s="38"/>
      <c r="CL887" s="38"/>
      <c r="CM887" s="38"/>
      <c r="CN887" s="38"/>
      <c r="CO887" s="38"/>
    </row>
    <row r="888" spans="1:93" x14ac:dyDescent="0.35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  <c r="AB888" s="38"/>
      <c r="AC888" s="38"/>
      <c r="AD888" s="38"/>
      <c r="AE888" s="38"/>
      <c r="AF888" s="38"/>
      <c r="AG888" s="38"/>
      <c r="AH888" s="38"/>
      <c r="AI888" s="38"/>
      <c r="AJ888" s="38"/>
      <c r="AK888" s="38"/>
      <c r="AL888" s="38"/>
      <c r="AM888" s="38"/>
      <c r="AN888" s="38"/>
      <c r="AO888" s="38"/>
      <c r="AP888" s="38"/>
      <c r="AQ888" s="38"/>
      <c r="AR888" s="38"/>
      <c r="AS888" s="38"/>
      <c r="AT888" s="38"/>
      <c r="AU888" s="38"/>
      <c r="AV888" s="38"/>
      <c r="AW888" s="38"/>
      <c r="AX888" s="38"/>
      <c r="AY888" s="38"/>
      <c r="AZ888" s="38"/>
      <c r="BA888" s="38"/>
      <c r="BB888" s="38"/>
      <c r="BC888" s="38"/>
      <c r="BD888" s="38"/>
      <c r="BE888" s="38"/>
      <c r="BF888" s="38"/>
      <c r="BG888" s="38"/>
      <c r="BH888" s="38"/>
      <c r="BI888" s="38"/>
      <c r="BJ888" s="38"/>
      <c r="BK888" s="38"/>
      <c r="BL888" s="38"/>
      <c r="BM888" s="38"/>
      <c r="BN888" s="38"/>
      <c r="BO888" s="38"/>
      <c r="BP888" s="38"/>
      <c r="BQ888" s="38"/>
      <c r="BR888" s="38"/>
      <c r="BS888" s="38"/>
      <c r="BT888" s="38"/>
      <c r="BU888" s="38"/>
      <c r="BV888" s="38"/>
      <c r="BW888" s="38"/>
      <c r="BX888" s="38"/>
      <c r="BY888" s="38"/>
      <c r="BZ888" s="38"/>
      <c r="CA888" s="38"/>
      <c r="CB888" s="38"/>
      <c r="CC888" s="38"/>
      <c r="CD888" s="38"/>
      <c r="CE888" s="38"/>
      <c r="CF888" s="38"/>
      <c r="CG888" s="38"/>
      <c r="CH888" s="38"/>
      <c r="CI888" s="38"/>
      <c r="CJ888" s="38"/>
      <c r="CK888" s="38"/>
      <c r="CL888" s="38"/>
      <c r="CM888" s="38"/>
      <c r="CN888" s="38"/>
      <c r="CO888" s="38"/>
    </row>
    <row r="889" spans="1:93" x14ac:dyDescent="0.35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  <c r="AB889" s="38"/>
      <c r="AC889" s="38"/>
      <c r="AD889" s="38"/>
      <c r="AE889" s="38"/>
      <c r="AF889" s="38"/>
      <c r="AG889" s="38"/>
      <c r="AH889" s="38"/>
      <c r="AI889" s="38"/>
      <c r="AJ889" s="38"/>
      <c r="AK889" s="38"/>
      <c r="AL889" s="38"/>
      <c r="AM889" s="38"/>
      <c r="AN889" s="38"/>
      <c r="AO889" s="38"/>
      <c r="AP889" s="38"/>
      <c r="AQ889" s="38"/>
      <c r="AR889" s="38"/>
      <c r="AS889" s="38"/>
      <c r="AT889" s="38"/>
      <c r="AU889" s="38"/>
      <c r="AV889" s="38"/>
      <c r="AW889" s="38"/>
      <c r="AX889" s="38"/>
      <c r="AY889" s="38"/>
      <c r="AZ889" s="38"/>
      <c r="BA889" s="38"/>
      <c r="BB889" s="38"/>
      <c r="BC889" s="38"/>
      <c r="BD889" s="38"/>
      <c r="BE889" s="38"/>
      <c r="BF889" s="38"/>
      <c r="BG889" s="38"/>
      <c r="BH889" s="38"/>
      <c r="BI889" s="38"/>
      <c r="BJ889" s="38"/>
      <c r="BK889" s="38"/>
      <c r="BL889" s="38"/>
      <c r="BM889" s="38"/>
      <c r="BN889" s="38"/>
      <c r="BO889" s="38"/>
      <c r="BP889" s="38"/>
      <c r="BQ889" s="38"/>
      <c r="BR889" s="38"/>
      <c r="BS889" s="38"/>
      <c r="BT889" s="38"/>
      <c r="BU889" s="38"/>
      <c r="BV889" s="38"/>
      <c r="BW889" s="38"/>
      <c r="BX889" s="38"/>
      <c r="BY889" s="38"/>
      <c r="BZ889" s="38"/>
      <c r="CA889" s="38"/>
      <c r="CB889" s="38"/>
      <c r="CC889" s="38"/>
      <c r="CD889" s="38"/>
      <c r="CE889" s="38"/>
      <c r="CF889" s="38"/>
      <c r="CG889" s="38"/>
      <c r="CH889" s="38"/>
      <c r="CI889" s="38"/>
      <c r="CJ889" s="38"/>
      <c r="CK889" s="38"/>
      <c r="CL889" s="38"/>
      <c r="CM889" s="38"/>
      <c r="CN889" s="38"/>
      <c r="CO889" s="38"/>
    </row>
    <row r="890" spans="1:93" x14ac:dyDescent="0.35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  <c r="AB890" s="38"/>
      <c r="AC890" s="38"/>
      <c r="AD890" s="38"/>
      <c r="AE890" s="38"/>
      <c r="AF890" s="38"/>
      <c r="AG890" s="38"/>
      <c r="AH890" s="38"/>
      <c r="AI890" s="38"/>
      <c r="AJ890" s="38"/>
      <c r="AK890" s="38"/>
      <c r="AL890" s="38"/>
      <c r="AM890" s="38"/>
      <c r="AN890" s="38"/>
      <c r="AO890" s="38"/>
      <c r="AP890" s="38"/>
      <c r="AQ890" s="38"/>
      <c r="AR890" s="38"/>
      <c r="AS890" s="38"/>
      <c r="AT890" s="38"/>
      <c r="AU890" s="38"/>
      <c r="AV890" s="38"/>
      <c r="AW890" s="38"/>
      <c r="AX890" s="38"/>
      <c r="AY890" s="38"/>
      <c r="AZ890" s="38"/>
      <c r="BA890" s="38"/>
      <c r="BB890" s="38"/>
      <c r="BC890" s="38"/>
      <c r="BD890" s="38"/>
      <c r="BE890" s="38"/>
      <c r="BF890" s="38"/>
      <c r="BG890" s="38"/>
      <c r="BH890" s="38"/>
      <c r="BI890" s="38"/>
      <c r="BJ890" s="38"/>
      <c r="BK890" s="38"/>
      <c r="BL890" s="38"/>
      <c r="BM890" s="38"/>
      <c r="BN890" s="38"/>
      <c r="BO890" s="38"/>
      <c r="BP890" s="38"/>
      <c r="BQ890" s="38"/>
      <c r="BR890" s="38"/>
      <c r="BS890" s="38"/>
      <c r="BT890" s="38"/>
      <c r="BU890" s="38"/>
      <c r="BV890" s="38"/>
      <c r="BW890" s="38"/>
      <c r="BX890" s="38"/>
      <c r="BY890" s="38"/>
      <c r="BZ890" s="38"/>
      <c r="CA890" s="38"/>
      <c r="CB890" s="38"/>
      <c r="CC890" s="38"/>
      <c r="CD890" s="38"/>
      <c r="CE890" s="38"/>
      <c r="CF890" s="38"/>
      <c r="CG890" s="38"/>
      <c r="CH890" s="38"/>
      <c r="CI890" s="38"/>
      <c r="CJ890" s="38"/>
      <c r="CK890" s="38"/>
      <c r="CL890" s="38"/>
      <c r="CM890" s="38"/>
      <c r="CN890" s="38"/>
      <c r="CO890" s="38"/>
    </row>
    <row r="891" spans="1:93" x14ac:dyDescent="0.35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  <c r="AB891" s="38"/>
      <c r="AC891" s="38"/>
      <c r="AD891" s="38"/>
      <c r="AE891" s="38"/>
      <c r="AF891" s="38"/>
      <c r="AG891" s="38"/>
      <c r="AH891" s="38"/>
      <c r="AI891" s="38"/>
      <c r="AJ891" s="38"/>
      <c r="AK891" s="38"/>
      <c r="AL891" s="38"/>
      <c r="AM891" s="38"/>
      <c r="AN891" s="38"/>
      <c r="AO891" s="38"/>
      <c r="AP891" s="38"/>
      <c r="AQ891" s="38"/>
      <c r="AR891" s="38"/>
      <c r="AS891" s="38"/>
      <c r="AT891" s="38"/>
      <c r="AU891" s="38"/>
      <c r="AV891" s="38"/>
      <c r="AW891" s="38"/>
      <c r="AX891" s="38"/>
      <c r="AY891" s="38"/>
      <c r="AZ891" s="38"/>
      <c r="BA891" s="38"/>
      <c r="BB891" s="38"/>
      <c r="BC891" s="38"/>
      <c r="BD891" s="38"/>
      <c r="BE891" s="38"/>
      <c r="BF891" s="38"/>
      <c r="BG891" s="38"/>
      <c r="BH891" s="38"/>
      <c r="BI891" s="38"/>
      <c r="BJ891" s="38"/>
      <c r="BK891" s="38"/>
      <c r="BL891" s="38"/>
      <c r="BM891" s="38"/>
      <c r="BN891" s="38"/>
      <c r="BO891" s="38"/>
      <c r="BP891" s="38"/>
      <c r="BQ891" s="38"/>
      <c r="BR891" s="38"/>
      <c r="BS891" s="38"/>
      <c r="BT891" s="38"/>
      <c r="BU891" s="38"/>
      <c r="BV891" s="38"/>
      <c r="BW891" s="38"/>
      <c r="BX891" s="38"/>
      <c r="BY891" s="38"/>
      <c r="BZ891" s="38"/>
      <c r="CA891" s="38"/>
      <c r="CB891" s="38"/>
      <c r="CC891" s="38"/>
      <c r="CD891" s="38"/>
      <c r="CE891" s="38"/>
      <c r="CF891" s="38"/>
      <c r="CG891" s="38"/>
      <c r="CH891" s="38"/>
      <c r="CI891" s="38"/>
      <c r="CJ891" s="38"/>
      <c r="CK891" s="38"/>
      <c r="CL891" s="38"/>
      <c r="CM891" s="38"/>
      <c r="CN891" s="38"/>
      <c r="CO891" s="38"/>
    </row>
    <row r="892" spans="1:93" x14ac:dyDescent="0.35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  <c r="AB892" s="38"/>
      <c r="AC892" s="38"/>
      <c r="AD892" s="38"/>
      <c r="AE892" s="38"/>
      <c r="AF892" s="38"/>
      <c r="AG892" s="38"/>
      <c r="AH892" s="38"/>
      <c r="AI892" s="38"/>
      <c r="AJ892" s="38"/>
      <c r="AK892" s="38"/>
      <c r="AL892" s="38"/>
      <c r="AM892" s="38"/>
      <c r="AN892" s="38"/>
      <c r="AO892" s="38"/>
      <c r="AP892" s="38"/>
      <c r="AQ892" s="38"/>
      <c r="AR892" s="38"/>
      <c r="AS892" s="38"/>
      <c r="AT892" s="38"/>
      <c r="AU892" s="38"/>
      <c r="AV892" s="38"/>
      <c r="AW892" s="38"/>
      <c r="AX892" s="38"/>
      <c r="AY892" s="38"/>
      <c r="AZ892" s="38"/>
      <c r="BA892" s="38"/>
      <c r="BB892" s="38"/>
      <c r="BC892" s="38"/>
      <c r="BD892" s="38"/>
      <c r="BE892" s="38"/>
      <c r="BF892" s="38"/>
      <c r="BG892" s="38"/>
      <c r="BH892" s="38"/>
      <c r="BI892" s="38"/>
      <c r="BJ892" s="38"/>
      <c r="BK892" s="38"/>
      <c r="BL892" s="38"/>
      <c r="BM892" s="38"/>
      <c r="BN892" s="38"/>
      <c r="BO892" s="38"/>
      <c r="BP892" s="38"/>
      <c r="BQ892" s="38"/>
      <c r="BR892" s="38"/>
      <c r="BS892" s="38"/>
      <c r="BT892" s="38"/>
      <c r="BU892" s="38"/>
      <c r="BV892" s="38"/>
      <c r="BW892" s="38"/>
      <c r="BX892" s="38"/>
      <c r="BY892" s="38"/>
      <c r="BZ892" s="38"/>
      <c r="CA892" s="38"/>
      <c r="CB892" s="38"/>
      <c r="CC892" s="38"/>
      <c r="CD892" s="38"/>
      <c r="CE892" s="38"/>
      <c r="CF892" s="38"/>
      <c r="CG892" s="38"/>
      <c r="CH892" s="38"/>
      <c r="CI892" s="38"/>
      <c r="CJ892" s="38"/>
      <c r="CK892" s="38"/>
      <c r="CL892" s="38"/>
      <c r="CM892" s="38"/>
      <c r="CN892" s="38"/>
      <c r="CO892" s="38"/>
    </row>
    <row r="893" spans="1:93" x14ac:dyDescent="0.35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  <c r="AB893" s="38"/>
      <c r="AC893" s="38"/>
      <c r="AD893" s="38"/>
      <c r="AE893" s="38"/>
      <c r="AF893" s="38"/>
      <c r="AG893" s="38"/>
      <c r="AH893" s="38"/>
      <c r="AI893" s="38"/>
      <c r="AJ893" s="38"/>
      <c r="AK893" s="38"/>
      <c r="AL893" s="38"/>
      <c r="AM893" s="38"/>
      <c r="AN893" s="38"/>
      <c r="AO893" s="38"/>
      <c r="AP893" s="38"/>
      <c r="AQ893" s="38"/>
      <c r="AR893" s="38"/>
      <c r="AS893" s="38"/>
      <c r="AT893" s="38"/>
      <c r="AU893" s="38"/>
      <c r="AV893" s="38"/>
      <c r="AW893" s="38"/>
      <c r="AX893" s="38"/>
      <c r="AY893" s="38"/>
      <c r="AZ893" s="38"/>
      <c r="BA893" s="38"/>
      <c r="BB893" s="38"/>
      <c r="BC893" s="38"/>
      <c r="BD893" s="38"/>
      <c r="BE893" s="38"/>
      <c r="BF893" s="38"/>
      <c r="BG893" s="38"/>
      <c r="BH893" s="38"/>
      <c r="BI893" s="38"/>
      <c r="BJ893" s="38"/>
      <c r="BK893" s="38"/>
      <c r="BL893" s="38"/>
      <c r="BM893" s="38"/>
      <c r="BN893" s="38"/>
      <c r="BO893" s="38"/>
      <c r="BP893" s="38"/>
      <c r="BQ893" s="38"/>
      <c r="BR893" s="38"/>
      <c r="BS893" s="38"/>
      <c r="BT893" s="38"/>
      <c r="BU893" s="38"/>
      <c r="BV893" s="38"/>
      <c r="BW893" s="38"/>
      <c r="BX893" s="38"/>
      <c r="BY893" s="38"/>
      <c r="BZ893" s="38"/>
      <c r="CA893" s="38"/>
      <c r="CB893" s="38"/>
      <c r="CC893" s="38"/>
      <c r="CD893" s="38"/>
      <c r="CE893" s="38"/>
      <c r="CF893" s="38"/>
      <c r="CG893" s="38"/>
      <c r="CH893" s="38"/>
      <c r="CI893" s="38"/>
      <c r="CJ893" s="38"/>
      <c r="CK893" s="38"/>
      <c r="CL893" s="38"/>
      <c r="CM893" s="38"/>
      <c r="CN893" s="38"/>
      <c r="CO893" s="38"/>
    </row>
    <row r="894" spans="1:93" x14ac:dyDescent="0.35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  <c r="AB894" s="38"/>
      <c r="AC894" s="38"/>
      <c r="AD894" s="38"/>
      <c r="AE894" s="38"/>
      <c r="AF894" s="38"/>
      <c r="AG894" s="38"/>
      <c r="AH894" s="38"/>
      <c r="AI894" s="38"/>
      <c r="AJ894" s="38"/>
      <c r="AK894" s="38"/>
      <c r="AL894" s="38"/>
      <c r="AM894" s="38"/>
      <c r="AN894" s="38"/>
      <c r="AO894" s="38"/>
      <c r="AP894" s="38"/>
      <c r="AQ894" s="38"/>
      <c r="AR894" s="38"/>
      <c r="AS894" s="38"/>
      <c r="AT894" s="38"/>
      <c r="AU894" s="38"/>
      <c r="AV894" s="38"/>
      <c r="AW894" s="38"/>
      <c r="AX894" s="38"/>
      <c r="AY894" s="38"/>
      <c r="AZ894" s="38"/>
      <c r="BA894" s="38"/>
      <c r="BB894" s="38"/>
      <c r="BC894" s="38"/>
      <c r="BD894" s="38"/>
      <c r="BE894" s="38"/>
      <c r="BF894" s="38"/>
      <c r="BG894" s="38"/>
      <c r="BH894" s="38"/>
      <c r="BI894" s="38"/>
      <c r="BJ894" s="38"/>
      <c r="BK894" s="38"/>
      <c r="BL894" s="38"/>
      <c r="BM894" s="38"/>
      <c r="BN894" s="38"/>
      <c r="BO894" s="38"/>
      <c r="BP894" s="38"/>
      <c r="BQ894" s="38"/>
      <c r="BR894" s="38"/>
      <c r="BS894" s="38"/>
      <c r="BT894" s="38"/>
      <c r="BU894" s="38"/>
      <c r="BV894" s="38"/>
      <c r="BW894" s="38"/>
      <c r="BX894" s="38"/>
      <c r="BY894" s="38"/>
      <c r="BZ894" s="38"/>
      <c r="CA894" s="38"/>
      <c r="CB894" s="38"/>
      <c r="CC894" s="38"/>
      <c r="CD894" s="38"/>
      <c r="CE894" s="38"/>
      <c r="CF894" s="38"/>
      <c r="CG894" s="38"/>
      <c r="CH894" s="38"/>
      <c r="CI894" s="38"/>
      <c r="CJ894" s="38"/>
      <c r="CK894" s="38"/>
      <c r="CL894" s="38"/>
      <c r="CM894" s="38"/>
      <c r="CN894" s="38"/>
      <c r="CO894" s="38"/>
    </row>
    <row r="895" spans="1:93" x14ac:dyDescent="0.35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  <c r="AB895" s="38"/>
      <c r="AC895" s="38"/>
      <c r="AD895" s="38"/>
      <c r="AE895" s="38"/>
      <c r="AF895" s="38"/>
      <c r="AG895" s="38"/>
      <c r="AH895" s="38"/>
      <c r="AI895" s="38"/>
      <c r="AJ895" s="38"/>
      <c r="AK895" s="38"/>
      <c r="AL895" s="38"/>
      <c r="AM895" s="38"/>
      <c r="AN895" s="38"/>
      <c r="AO895" s="38"/>
      <c r="AP895" s="38"/>
      <c r="AQ895" s="38"/>
      <c r="AR895" s="38"/>
      <c r="AS895" s="38"/>
      <c r="AT895" s="38"/>
      <c r="AU895" s="38"/>
      <c r="AV895" s="38"/>
      <c r="AW895" s="38"/>
      <c r="AX895" s="38"/>
      <c r="AY895" s="38"/>
      <c r="AZ895" s="38"/>
      <c r="BA895" s="38"/>
      <c r="BB895" s="38"/>
      <c r="BC895" s="38"/>
      <c r="BD895" s="38"/>
      <c r="BE895" s="38"/>
      <c r="BF895" s="38"/>
      <c r="BG895" s="38"/>
      <c r="BH895" s="38"/>
      <c r="BI895" s="38"/>
      <c r="BJ895" s="38"/>
      <c r="BK895" s="38"/>
      <c r="BL895" s="38"/>
      <c r="BM895" s="38"/>
      <c r="BN895" s="38"/>
      <c r="BO895" s="38"/>
      <c r="BP895" s="38"/>
      <c r="BQ895" s="38"/>
      <c r="BR895" s="38"/>
      <c r="BS895" s="38"/>
      <c r="BT895" s="38"/>
      <c r="BU895" s="38"/>
      <c r="BV895" s="38"/>
      <c r="BW895" s="38"/>
      <c r="BX895" s="38"/>
      <c r="BY895" s="38"/>
      <c r="BZ895" s="38"/>
      <c r="CA895" s="38"/>
      <c r="CB895" s="38"/>
      <c r="CC895" s="38"/>
      <c r="CD895" s="38"/>
      <c r="CE895" s="38"/>
      <c r="CF895" s="38"/>
      <c r="CG895" s="38"/>
      <c r="CH895" s="38"/>
      <c r="CI895" s="38"/>
      <c r="CJ895" s="38"/>
      <c r="CK895" s="38"/>
      <c r="CL895" s="38"/>
      <c r="CM895" s="38"/>
      <c r="CN895" s="38"/>
      <c r="CO895" s="38"/>
    </row>
    <row r="896" spans="1:93" x14ac:dyDescent="0.35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  <c r="AB896" s="38"/>
      <c r="AC896" s="38"/>
      <c r="AD896" s="38"/>
      <c r="AE896" s="38"/>
      <c r="AF896" s="38"/>
      <c r="AG896" s="38"/>
      <c r="AH896" s="38"/>
      <c r="AI896" s="38"/>
      <c r="AJ896" s="38"/>
      <c r="AK896" s="38"/>
      <c r="AL896" s="38"/>
      <c r="AM896" s="38"/>
      <c r="AN896" s="38"/>
      <c r="AO896" s="38"/>
      <c r="AP896" s="38"/>
      <c r="AQ896" s="38"/>
      <c r="AR896" s="38"/>
      <c r="AS896" s="38"/>
      <c r="AT896" s="38"/>
      <c r="AU896" s="38"/>
      <c r="AV896" s="38"/>
      <c r="AW896" s="38"/>
      <c r="AX896" s="38"/>
      <c r="AY896" s="38"/>
      <c r="AZ896" s="38"/>
      <c r="BA896" s="38"/>
      <c r="BB896" s="38"/>
      <c r="BC896" s="38"/>
      <c r="BD896" s="38"/>
      <c r="BE896" s="38"/>
      <c r="BF896" s="38"/>
      <c r="BG896" s="38"/>
      <c r="BH896" s="38"/>
      <c r="BI896" s="38"/>
      <c r="BJ896" s="38"/>
      <c r="BK896" s="38"/>
      <c r="BL896" s="38"/>
      <c r="BM896" s="38"/>
      <c r="BN896" s="38"/>
      <c r="BO896" s="38"/>
      <c r="BP896" s="38"/>
      <c r="BQ896" s="38"/>
      <c r="BR896" s="38"/>
      <c r="BS896" s="38"/>
      <c r="BT896" s="38"/>
      <c r="BU896" s="38"/>
      <c r="BV896" s="38"/>
      <c r="BW896" s="38"/>
      <c r="BX896" s="38"/>
      <c r="BY896" s="38"/>
      <c r="BZ896" s="38"/>
      <c r="CA896" s="38"/>
      <c r="CB896" s="38"/>
      <c r="CC896" s="38"/>
      <c r="CD896" s="38"/>
      <c r="CE896" s="38"/>
      <c r="CF896" s="38"/>
      <c r="CG896" s="38"/>
      <c r="CH896" s="38"/>
      <c r="CI896" s="38"/>
      <c r="CJ896" s="38"/>
      <c r="CK896" s="38"/>
      <c r="CL896" s="38"/>
      <c r="CM896" s="38"/>
      <c r="CN896" s="38"/>
      <c r="CO896" s="38"/>
    </row>
    <row r="897" spans="1:93" x14ac:dyDescent="0.35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  <c r="AB897" s="38"/>
      <c r="AC897" s="38"/>
      <c r="AD897" s="38"/>
      <c r="AE897" s="38"/>
      <c r="AF897" s="38"/>
      <c r="AG897" s="38"/>
      <c r="AH897" s="38"/>
      <c r="AI897" s="38"/>
      <c r="AJ897" s="38"/>
      <c r="AK897" s="38"/>
      <c r="AL897" s="38"/>
      <c r="AM897" s="38"/>
      <c r="AN897" s="38"/>
      <c r="AO897" s="38"/>
      <c r="AP897" s="38"/>
      <c r="AQ897" s="38"/>
      <c r="AR897" s="38"/>
      <c r="AS897" s="38"/>
      <c r="AT897" s="38"/>
      <c r="AU897" s="38"/>
      <c r="AV897" s="38"/>
      <c r="AW897" s="38"/>
      <c r="AX897" s="38"/>
      <c r="AY897" s="38"/>
      <c r="AZ897" s="38"/>
      <c r="BA897" s="38"/>
      <c r="BB897" s="38"/>
      <c r="BC897" s="38"/>
      <c r="BD897" s="38"/>
      <c r="BE897" s="38"/>
      <c r="BF897" s="38"/>
      <c r="BG897" s="38"/>
      <c r="BH897" s="38"/>
      <c r="BI897" s="38"/>
      <c r="BJ897" s="38"/>
      <c r="BK897" s="38"/>
      <c r="BL897" s="38"/>
      <c r="BM897" s="38"/>
      <c r="BN897" s="38"/>
      <c r="BO897" s="38"/>
      <c r="BP897" s="38"/>
      <c r="BQ897" s="38"/>
      <c r="BR897" s="38"/>
      <c r="BS897" s="38"/>
      <c r="BT897" s="38"/>
      <c r="BU897" s="38"/>
      <c r="BV897" s="38"/>
      <c r="BW897" s="38"/>
      <c r="BX897" s="38"/>
      <c r="BY897" s="38"/>
      <c r="BZ897" s="38"/>
      <c r="CA897" s="38"/>
      <c r="CB897" s="38"/>
      <c r="CC897" s="38"/>
      <c r="CD897" s="38"/>
      <c r="CE897" s="38"/>
      <c r="CF897" s="38"/>
      <c r="CG897" s="38"/>
      <c r="CH897" s="38"/>
      <c r="CI897" s="38"/>
      <c r="CJ897" s="38"/>
      <c r="CK897" s="38"/>
      <c r="CL897" s="38"/>
      <c r="CM897" s="38"/>
      <c r="CN897" s="38"/>
      <c r="CO897" s="38"/>
    </row>
    <row r="898" spans="1:93" x14ac:dyDescent="0.35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  <c r="AB898" s="38"/>
      <c r="AC898" s="38"/>
      <c r="AD898" s="38"/>
      <c r="AE898" s="38"/>
      <c r="AF898" s="38"/>
      <c r="AG898" s="38"/>
      <c r="AH898" s="38"/>
      <c r="AI898" s="38"/>
      <c r="AJ898" s="38"/>
      <c r="AK898" s="38"/>
      <c r="AL898" s="38"/>
      <c r="AM898" s="38"/>
      <c r="AN898" s="38"/>
      <c r="AO898" s="38"/>
      <c r="AP898" s="38"/>
      <c r="AQ898" s="38"/>
      <c r="AR898" s="38"/>
      <c r="AS898" s="38"/>
      <c r="AT898" s="38"/>
      <c r="AU898" s="38"/>
      <c r="AV898" s="38"/>
      <c r="AW898" s="38"/>
      <c r="AX898" s="38"/>
      <c r="AY898" s="38"/>
      <c r="AZ898" s="38"/>
      <c r="BA898" s="38"/>
      <c r="BB898" s="38"/>
      <c r="BC898" s="38"/>
      <c r="BD898" s="38"/>
      <c r="BE898" s="38"/>
      <c r="BF898" s="38"/>
      <c r="BG898" s="38"/>
      <c r="BH898" s="38"/>
      <c r="BI898" s="38"/>
      <c r="BJ898" s="38"/>
      <c r="BK898" s="38"/>
      <c r="BL898" s="38"/>
      <c r="BM898" s="38"/>
      <c r="BN898" s="38"/>
      <c r="BO898" s="38"/>
      <c r="BP898" s="38"/>
      <c r="BQ898" s="38"/>
      <c r="BR898" s="38"/>
      <c r="BS898" s="38"/>
      <c r="BT898" s="38"/>
      <c r="BU898" s="38"/>
      <c r="BV898" s="38"/>
      <c r="BW898" s="38"/>
      <c r="BX898" s="38"/>
      <c r="BY898" s="38"/>
      <c r="BZ898" s="38"/>
      <c r="CA898" s="38"/>
      <c r="CB898" s="38"/>
      <c r="CC898" s="38"/>
      <c r="CD898" s="38"/>
      <c r="CE898" s="38"/>
      <c r="CF898" s="38"/>
      <c r="CG898" s="38"/>
      <c r="CH898" s="38"/>
      <c r="CI898" s="38"/>
      <c r="CJ898" s="38"/>
      <c r="CK898" s="38"/>
      <c r="CL898" s="38"/>
      <c r="CM898" s="38"/>
      <c r="CN898" s="38"/>
      <c r="CO898" s="38"/>
    </row>
    <row r="899" spans="1:93" x14ac:dyDescent="0.35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  <c r="AB899" s="38"/>
      <c r="AC899" s="38"/>
      <c r="AD899" s="38"/>
      <c r="AE899" s="38"/>
      <c r="AF899" s="38"/>
      <c r="AG899" s="38"/>
      <c r="AH899" s="38"/>
      <c r="AI899" s="38"/>
      <c r="AJ899" s="38"/>
      <c r="AK899" s="38"/>
      <c r="AL899" s="38"/>
      <c r="AM899" s="38"/>
      <c r="AN899" s="38"/>
      <c r="AO899" s="38"/>
      <c r="AP899" s="38"/>
      <c r="AQ899" s="38"/>
      <c r="AR899" s="38"/>
      <c r="AS899" s="38"/>
      <c r="AT899" s="38"/>
      <c r="AU899" s="38"/>
      <c r="AV899" s="38"/>
      <c r="AW899" s="38"/>
      <c r="AX899" s="38"/>
      <c r="AY899" s="38"/>
      <c r="AZ899" s="38"/>
      <c r="BA899" s="38"/>
      <c r="BB899" s="38"/>
      <c r="BC899" s="38"/>
      <c r="BD899" s="38"/>
      <c r="BE899" s="38"/>
      <c r="BF899" s="38"/>
      <c r="BG899" s="38"/>
      <c r="BH899" s="38"/>
      <c r="BI899" s="38"/>
      <c r="BJ899" s="38"/>
      <c r="BK899" s="38"/>
      <c r="BL899" s="38"/>
      <c r="BM899" s="38"/>
      <c r="BN899" s="38"/>
      <c r="BO899" s="38"/>
      <c r="BP899" s="38"/>
      <c r="BQ899" s="38"/>
      <c r="BR899" s="38"/>
      <c r="BS899" s="38"/>
      <c r="BT899" s="38"/>
      <c r="BU899" s="38"/>
      <c r="BV899" s="38"/>
      <c r="BW899" s="38"/>
      <c r="BX899" s="38"/>
      <c r="BY899" s="38"/>
      <c r="BZ899" s="38"/>
      <c r="CA899" s="38"/>
      <c r="CB899" s="38"/>
      <c r="CC899" s="38"/>
      <c r="CD899" s="38"/>
      <c r="CE899" s="38"/>
      <c r="CF899" s="38"/>
      <c r="CG899" s="38"/>
      <c r="CH899" s="38"/>
      <c r="CI899" s="38"/>
      <c r="CJ899" s="38"/>
      <c r="CK899" s="38"/>
      <c r="CL899" s="38"/>
      <c r="CM899" s="38"/>
      <c r="CN899" s="38"/>
      <c r="CO899" s="38"/>
    </row>
    <row r="900" spans="1:93" x14ac:dyDescent="0.35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  <c r="AB900" s="38"/>
      <c r="AC900" s="38"/>
      <c r="AD900" s="38"/>
      <c r="AE900" s="38"/>
      <c r="AF900" s="38"/>
      <c r="AG900" s="38"/>
      <c r="AH900" s="38"/>
      <c r="AI900" s="38"/>
      <c r="AJ900" s="38"/>
      <c r="AK900" s="38"/>
      <c r="AL900" s="38"/>
      <c r="AM900" s="38"/>
      <c r="AN900" s="38"/>
      <c r="AO900" s="38"/>
      <c r="AP900" s="38"/>
      <c r="AQ900" s="38"/>
      <c r="AR900" s="38"/>
      <c r="AS900" s="38"/>
      <c r="AT900" s="38"/>
      <c r="AU900" s="38"/>
      <c r="AV900" s="38"/>
      <c r="AW900" s="38"/>
      <c r="AX900" s="38"/>
      <c r="AY900" s="38"/>
      <c r="AZ900" s="38"/>
      <c r="BA900" s="38"/>
      <c r="BB900" s="38"/>
      <c r="BC900" s="38"/>
      <c r="BD900" s="38"/>
      <c r="BE900" s="38"/>
      <c r="BF900" s="38"/>
      <c r="BG900" s="38"/>
      <c r="BH900" s="38"/>
      <c r="BI900" s="38"/>
      <c r="BJ900" s="38"/>
      <c r="BK900" s="38"/>
      <c r="BL900" s="38"/>
      <c r="BM900" s="38"/>
      <c r="BN900" s="38"/>
      <c r="BO900" s="38"/>
      <c r="BP900" s="38"/>
      <c r="BQ900" s="38"/>
      <c r="BR900" s="38"/>
      <c r="BS900" s="38"/>
      <c r="BT900" s="38"/>
      <c r="BU900" s="38"/>
      <c r="BV900" s="38"/>
      <c r="BW900" s="38"/>
      <c r="BX900" s="38"/>
      <c r="BY900" s="38"/>
      <c r="BZ900" s="38"/>
      <c r="CA900" s="38"/>
      <c r="CB900" s="38"/>
      <c r="CC900" s="38"/>
      <c r="CD900" s="38"/>
      <c r="CE900" s="38"/>
      <c r="CF900" s="38"/>
      <c r="CG900" s="38"/>
      <c r="CH900" s="38"/>
      <c r="CI900" s="38"/>
      <c r="CJ900" s="38"/>
      <c r="CK900" s="38"/>
      <c r="CL900" s="38"/>
      <c r="CM900" s="38"/>
      <c r="CN900" s="38"/>
      <c r="CO900" s="38"/>
    </row>
    <row r="901" spans="1:93" x14ac:dyDescent="0.35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  <c r="AB901" s="38"/>
      <c r="AC901" s="38"/>
      <c r="AD901" s="38"/>
      <c r="AE901" s="38"/>
      <c r="AF901" s="38"/>
      <c r="AG901" s="38"/>
      <c r="AH901" s="38"/>
      <c r="AI901" s="38"/>
      <c r="AJ901" s="38"/>
      <c r="AK901" s="38"/>
      <c r="AL901" s="38"/>
      <c r="AM901" s="38"/>
      <c r="AN901" s="38"/>
      <c r="AO901" s="38"/>
      <c r="AP901" s="38"/>
      <c r="AQ901" s="38"/>
      <c r="AR901" s="38"/>
      <c r="AS901" s="38"/>
      <c r="AT901" s="38"/>
      <c r="AU901" s="38"/>
      <c r="AV901" s="38"/>
      <c r="AW901" s="38"/>
      <c r="AX901" s="38"/>
      <c r="AY901" s="38"/>
      <c r="AZ901" s="38"/>
      <c r="BA901" s="38"/>
      <c r="BB901" s="38"/>
      <c r="BC901" s="38"/>
      <c r="BD901" s="38"/>
      <c r="BE901" s="38"/>
      <c r="BF901" s="38"/>
      <c r="BG901" s="38"/>
      <c r="BH901" s="38"/>
      <c r="BI901" s="38"/>
      <c r="BJ901" s="38"/>
      <c r="BK901" s="38"/>
      <c r="BL901" s="38"/>
      <c r="BM901" s="38"/>
      <c r="BN901" s="38"/>
      <c r="BO901" s="38"/>
      <c r="BP901" s="38"/>
      <c r="BQ901" s="38"/>
      <c r="BR901" s="38"/>
      <c r="BS901" s="38"/>
      <c r="BT901" s="38"/>
      <c r="BU901" s="38"/>
      <c r="BV901" s="38"/>
      <c r="BW901" s="38"/>
      <c r="BX901" s="38"/>
      <c r="BY901" s="38"/>
      <c r="BZ901" s="38"/>
      <c r="CA901" s="38"/>
      <c r="CB901" s="38"/>
      <c r="CC901" s="38"/>
      <c r="CD901" s="38"/>
      <c r="CE901" s="38"/>
      <c r="CF901" s="38"/>
      <c r="CG901" s="38"/>
      <c r="CH901" s="38"/>
      <c r="CI901" s="38"/>
      <c r="CJ901" s="38"/>
      <c r="CK901" s="38"/>
      <c r="CL901" s="38"/>
      <c r="CM901" s="38"/>
      <c r="CN901" s="38"/>
      <c r="CO901" s="38"/>
    </row>
    <row r="902" spans="1:93" x14ac:dyDescent="0.35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  <c r="AB902" s="38"/>
      <c r="AC902" s="38"/>
      <c r="AD902" s="38"/>
      <c r="AE902" s="38"/>
      <c r="AF902" s="38"/>
      <c r="AG902" s="38"/>
      <c r="AH902" s="38"/>
      <c r="AI902" s="38"/>
      <c r="AJ902" s="38"/>
      <c r="AK902" s="38"/>
      <c r="AL902" s="38"/>
      <c r="AM902" s="38"/>
      <c r="AN902" s="38"/>
      <c r="AO902" s="38"/>
      <c r="AP902" s="38"/>
      <c r="AQ902" s="38"/>
      <c r="AR902" s="38"/>
      <c r="AS902" s="38"/>
      <c r="AT902" s="38"/>
      <c r="AU902" s="38"/>
      <c r="AV902" s="38"/>
      <c r="AW902" s="38"/>
      <c r="AX902" s="38"/>
      <c r="AY902" s="38"/>
      <c r="AZ902" s="38"/>
      <c r="BA902" s="38"/>
      <c r="BB902" s="38"/>
      <c r="BC902" s="38"/>
      <c r="BD902" s="38"/>
      <c r="BE902" s="38"/>
      <c r="BF902" s="38"/>
      <c r="BG902" s="38"/>
      <c r="BH902" s="38"/>
      <c r="BI902" s="38"/>
      <c r="BJ902" s="38"/>
      <c r="BK902" s="38"/>
      <c r="BL902" s="38"/>
      <c r="BM902" s="38"/>
      <c r="BN902" s="38"/>
      <c r="BO902" s="38"/>
      <c r="BP902" s="38"/>
      <c r="BQ902" s="38"/>
      <c r="BR902" s="38"/>
      <c r="BS902" s="38"/>
      <c r="BT902" s="38"/>
      <c r="BU902" s="38"/>
      <c r="BV902" s="38"/>
      <c r="BW902" s="38"/>
      <c r="BX902" s="38"/>
      <c r="BY902" s="38"/>
      <c r="BZ902" s="38"/>
      <c r="CA902" s="38"/>
      <c r="CB902" s="38"/>
      <c r="CC902" s="38"/>
      <c r="CD902" s="38"/>
      <c r="CE902" s="38"/>
      <c r="CF902" s="38"/>
      <c r="CG902" s="38"/>
      <c r="CH902" s="38"/>
      <c r="CI902" s="38"/>
      <c r="CJ902" s="38"/>
      <c r="CK902" s="38"/>
      <c r="CL902" s="38"/>
      <c r="CM902" s="38"/>
      <c r="CN902" s="38"/>
      <c r="CO902" s="38"/>
    </row>
    <row r="903" spans="1:93" x14ac:dyDescent="0.35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  <c r="AB903" s="38"/>
      <c r="AC903" s="38"/>
      <c r="AD903" s="38"/>
      <c r="AE903" s="38"/>
      <c r="AF903" s="38"/>
      <c r="AG903" s="38"/>
      <c r="AH903" s="38"/>
      <c r="AI903" s="38"/>
      <c r="AJ903" s="38"/>
      <c r="AK903" s="38"/>
      <c r="AL903" s="38"/>
      <c r="AM903" s="38"/>
      <c r="AN903" s="38"/>
      <c r="AO903" s="38"/>
      <c r="AP903" s="38"/>
      <c r="AQ903" s="38"/>
      <c r="AR903" s="38"/>
      <c r="AS903" s="38"/>
      <c r="AT903" s="38"/>
      <c r="AU903" s="38"/>
      <c r="AV903" s="38"/>
      <c r="AW903" s="38"/>
      <c r="AX903" s="38"/>
      <c r="AY903" s="38"/>
      <c r="AZ903" s="38"/>
      <c r="BA903" s="38"/>
      <c r="BB903" s="38"/>
      <c r="BC903" s="38"/>
      <c r="BD903" s="38"/>
      <c r="BE903" s="38"/>
      <c r="BF903" s="38"/>
      <c r="BG903" s="38"/>
      <c r="BH903" s="38"/>
      <c r="BI903" s="38"/>
      <c r="BJ903" s="38"/>
      <c r="BK903" s="38"/>
      <c r="BL903" s="38"/>
      <c r="BM903" s="38"/>
      <c r="BN903" s="38"/>
      <c r="BO903" s="38"/>
      <c r="BP903" s="38"/>
      <c r="BQ903" s="38"/>
      <c r="BR903" s="38"/>
      <c r="BS903" s="38"/>
      <c r="BT903" s="38"/>
      <c r="BU903" s="38"/>
      <c r="BV903" s="38"/>
      <c r="BW903" s="38"/>
      <c r="BX903" s="38"/>
      <c r="BY903" s="38"/>
      <c r="BZ903" s="38"/>
      <c r="CA903" s="38"/>
      <c r="CB903" s="38"/>
      <c r="CC903" s="38"/>
      <c r="CD903" s="38"/>
      <c r="CE903" s="38"/>
      <c r="CF903" s="38"/>
      <c r="CG903" s="38"/>
      <c r="CH903" s="38"/>
      <c r="CI903" s="38"/>
      <c r="CJ903" s="38"/>
      <c r="CK903" s="38"/>
      <c r="CL903" s="38"/>
      <c r="CM903" s="38"/>
      <c r="CN903" s="38"/>
      <c r="CO903" s="38"/>
    </row>
    <row r="904" spans="1:93" x14ac:dyDescent="0.35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  <c r="AB904" s="38"/>
      <c r="AC904" s="38"/>
      <c r="AD904" s="38"/>
      <c r="AE904" s="38"/>
      <c r="AF904" s="38"/>
      <c r="AG904" s="38"/>
      <c r="AH904" s="38"/>
      <c r="AI904" s="38"/>
      <c r="AJ904" s="38"/>
      <c r="AK904" s="38"/>
      <c r="AL904" s="38"/>
      <c r="AM904" s="38"/>
      <c r="AN904" s="38"/>
      <c r="AO904" s="38"/>
      <c r="AP904" s="38"/>
      <c r="AQ904" s="38"/>
      <c r="AR904" s="38"/>
      <c r="AS904" s="38"/>
      <c r="AT904" s="38"/>
      <c r="AU904" s="38"/>
      <c r="AV904" s="38"/>
      <c r="AW904" s="38"/>
      <c r="AX904" s="38"/>
      <c r="AY904" s="38"/>
      <c r="AZ904" s="38"/>
      <c r="BA904" s="38"/>
      <c r="BB904" s="38"/>
      <c r="BC904" s="38"/>
      <c r="BD904" s="38"/>
      <c r="BE904" s="38"/>
      <c r="BF904" s="38"/>
      <c r="BG904" s="38"/>
      <c r="BH904" s="38"/>
      <c r="BI904" s="38"/>
      <c r="BJ904" s="38"/>
      <c r="BK904" s="38"/>
      <c r="BL904" s="38"/>
      <c r="BM904" s="38"/>
      <c r="BN904" s="38"/>
      <c r="BO904" s="38"/>
      <c r="BP904" s="38"/>
      <c r="BQ904" s="38"/>
      <c r="BR904" s="38"/>
      <c r="BS904" s="38"/>
      <c r="BT904" s="38"/>
      <c r="BU904" s="38"/>
      <c r="BV904" s="38"/>
      <c r="BW904" s="38"/>
      <c r="BX904" s="38"/>
      <c r="BY904" s="38"/>
      <c r="BZ904" s="38"/>
      <c r="CA904" s="38"/>
      <c r="CB904" s="38"/>
      <c r="CC904" s="38"/>
      <c r="CD904" s="38"/>
      <c r="CE904" s="38"/>
      <c r="CF904" s="38"/>
      <c r="CG904" s="38"/>
      <c r="CH904" s="38"/>
      <c r="CI904" s="38"/>
      <c r="CJ904" s="38"/>
      <c r="CK904" s="38"/>
      <c r="CL904" s="38"/>
      <c r="CM904" s="38"/>
      <c r="CN904" s="38"/>
      <c r="CO904" s="38"/>
    </row>
    <row r="905" spans="1:93" x14ac:dyDescent="0.35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  <c r="AB905" s="38"/>
      <c r="AC905" s="38"/>
      <c r="AD905" s="38"/>
      <c r="AE905" s="38"/>
      <c r="AF905" s="38"/>
      <c r="AG905" s="38"/>
      <c r="AH905" s="38"/>
      <c r="AI905" s="38"/>
      <c r="AJ905" s="38"/>
      <c r="AK905" s="38"/>
      <c r="AL905" s="38"/>
      <c r="AM905" s="38"/>
      <c r="AN905" s="38"/>
      <c r="AO905" s="38"/>
      <c r="AP905" s="38"/>
      <c r="AQ905" s="38"/>
      <c r="AR905" s="38"/>
      <c r="AS905" s="38"/>
      <c r="AT905" s="38"/>
      <c r="AU905" s="38"/>
      <c r="AV905" s="38"/>
      <c r="AW905" s="38"/>
      <c r="AX905" s="38"/>
      <c r="AY905" s="38"/>
      <c r="AZ905" s="38"/>
      <c r="BA905" s="38"/>
      <c r="BB905" s="38"/>
      <c r="BC905" s="38"/>
      <c r="BD905" s="38"/>
      <c r="BE905" s="38"/>
      <c r="BF905" s="38"/>
      <c r="BG905" s="38"/>
      <c r="BH905" s="38"/>
      <c r="BI905" s="38"/>
      <c r="BJ905" s="38"/>
      <c r="BK905" s="38"/>
      <c r="BL905" s="38"/>
      <c r="BM905" s="38"/>
      <c r="BN905" s="38"/>
      <c r="BO905" s="38"/>
      <c r="BP905" s="38"/>
      <c r="BQ905" s="38"/>
      <c r="BR905" s="38"/>
      <c r="BS905" s="38"/>
      <c r="BT905" s="38"/>
      <c r="BU905" s="38"/>
      <c r="BV905" s="38"/>
      <c r="BW905" s="38"/>
      <c r="BX905" s="38"/>
      <c r="BY905" s="38"/>
      <c r="BZ905" s="38"/>
      <c r="CA905" s="38"/>
      <c r="CB905" s="38"/>
      <c r="CC905" s="38"/>
      <c r="CD905" s="38"/>
      <c r="CE905" s="38"/>
      <c r="CF905" s="38"/>
      <c r="CG905" s="38"/>
      <c r="CH905" s="38"/>
      <c r="CI905" s="38"/>
      <c r="CJ905" s="38"/>
      <c r="CK905" s="38"/>
      <c r="CL905" s="38"/>
      <c r="CM905" s="38"/>
      <c r="CN905" s="38"/>
      <c r="CO905" s="38"/>
    </row>
    <row r="906" spans="1:93" x14ac:dyDescent="0.35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  <c r="AB906" s="38"/>
      <c r="AC906" s="38"/>
      <c r="AD906" s="38"/>
      <c r="AE906" s="38"/>
      <c r="AF906" s="38"/>
      <c r="AG906" s="38"/>
      <c r="AH906" s="38"/>
      <c r="AI906" s="38"/>
      <c r="AJ906" s="38"/>
      <c r="AK906" s="38"/>
      <c r="AL906" s="38"/>
      <c r="AM906" s="38"/>
      <c r="AN906" s="38"/>
      <c r="AO906" s="38"/>
      <c r="AP906" s="38"/>
      <c r="AQ906" s="38"/>
      <c r="AR906" s="38"/>
      <c r="AS906" s="38"/>
      <c r="AT906" s="38"/>
      <c r="AU906" s="38"/>
      <c r="AV906" s="38"/>
      <c r="AW906" s="38"/>
      <c r="AX906" s="38"/>
      <c r="AY906" s="38"/>
      <c r="AZ906" s="38"/>
      <c r="BA906" s="38"/>
      <c r="BB906" s="38"/>
      <c r="BC906" s="38"/>
      <c r="BD906" s="38"/>
      <c r="BE906" s="38"/>
      <c r="BF906" s="38"/>
      <c r="BG906" s="38"/>
      <c r="BH906" s="38"/>
      <c r="BI906" s="38"/>
      <c r="BJ906" s="38"/>
      <c r="BK906" s="38"/>
      <c r="BL906" s="38"/>
      <c r="BM906" s="38"/>
      <c r="BN906" s="38"/>
      <c r="BO906" s="38"/>
      <c r="BP906" s="38"/>
      <c r="BQ906" s="38"/>
      <c r="BR906" s="38"/>
      <c r="BS906" s="38"/>
      <c r="BT906" s="38"/>
      <c r="BU906" s="38"/>
      <c r="BV906" s="38"/>
      <c r="BW906" s="38"/>
      <c r="BX906" s="38"/>
      <c r="BY906" s="38"/>
      <c r="BZ906" s="38"/>
      <c r="CA906" s="38"/>
      <c r="CB906" s="38"/>
      <c r="CC906" s="38"/>
      <c r="CD906" s="38"/>
      <c r="CE906" s="38"/>
      <c r="CF906" s="38"/>
      <c r="CG906" s="38"/>
      <c r="CH906" s="38"/>
      <c r="CI906" s="38"/>
      <c r="CJ906" s="38"/>
      <c r="CK906" s="38"/>
      <c r="CL906" s="38"/>
      <c r="CM906" s="38"/>
      <c r="CN906" s="38"/>
      <c r="CO906" s="38"/>
    </row>
    <row r="907" spans="1:93" x14ac:dyDescent="0.35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  <c r="AB907" s="38"/>
      <c r="AC907" s="38"/>
      <c r="AD907" s="38"/>
      <c r="AE907" s="38"/>
      <c r="AF907" s="38"/>
      <c r="AG907" s="38"/>
      <c r="AH907" s="38"/>
      <c r="AI907" s="38"/>
      <c r="AJ907" s="38"/>
      <c r="AK907" s="38"/>
      <c r="AL907" s="38"/>
      <c r="AM907" s="38"/>
      <c r="AN907" s="38"/>
      <c r="AO907" s="38"/>
      <c r="AP907" s="38"/>
      <c r="AQ907" s="38"/>
      <c r="AR907" s="38"/>
      <c r="AS907" s="38"/>
      <c r="AT907" s="38"/>
      <c r="AU907" s="38"/>
      <c r="AV907" s="38"/>
      <c r="AW907" s="38"/>
      <c r="AX907" s="38"/>
      <c r="AY907" s="38"/>
      <c r="AZ907" s="38"/>
      <c r="BA907" s="38"/>
      <c r="BB907" s="38"/>
      <c r="BC907" s="38"/>
      <c r="BD907" s="38"/>
      <c r="BE907" s="38"/>
      <c r="BF907" s="38"/>
      <c r="BG907" s="38"/>
      <c r="BH907" s="38"/>
      <c r="BI907" s="38"/>
      <c r="BJ907" s="38"/>
      <c r="BK907" s="38"/>
      <c r="BL907" s="38"/>
      <c r="BM907" s="38"/>
      <c r="BN907" s="38"/>
      <c r="BO907" s="38"/>
      <c r="BP907" s="38"/>
      <c r="BQ907" s="38"/>
      <c r="BR907" s="38"/>
      <c r="BS907" s="38"/>
      <c r="BT907" s="38"/>
      <c r="BU907" s="38"/>
      <c r="BV907" s="38"/>
      <c r="BW907" s="38"/>
      <c r="BX907" s="38"/>
      <c r="BY907" s="38"/>
      <c r="BZ907" s="38"/>
      <c r="CA907" s="38"/>
      <c r="CB907" s="38"/>
      <c r="CC907" s="38"/>
      <c r="CD907" s="38"/>
      <c r="CE907" s="38"/>
      <c r="CF907" s="38"/>
      <c r="CG907" s="38"/>
      <c r="CH907" s="38"/>
      <c r="CI907" s="38"/>
      <c r="CJ907" s="38"/>
      <c r="CK907" s="38"/>
      <c r="CL907" s="38"/>
      <c r="CM907" s="38"/>
      <c r="CN907" s="38"/>
      <c r="CO907" s="38"/>
    </row>
    <row r="908" spans="1:93" x14ac:dyDescent="0.35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  <c r="AB908" s="38"/>
      <c r="AC908" s="38"/>
      <c r="AD908" s="38"/>
      <c r="AE908" s="38"/>
      <c r="AF908" s="38"/>
      <c r="AG908" s="38"/>
      <c r="AH908" s="38"/>
      <c r="AI908" s="38"/>
      <c r="AJ908" s="38"/>
      <c r="AK908" s="38"/>
      <c r="AL908" s="38"/>
      <c r="AM908" s="38"/>
      <c r="AN908" s="38"/>
      <c r="AO908" s="38"/>
      <c r="AP908" s="38"/>
      <c r="AQ908" s="38"/>
      <c r="AR908" s="38"/>
      <c r="AS908" s="38"/>
      <c r="AT908" s="38"/>
      <c r="AU908" s="38"/>
      <c r="AV908" s="38"/>
      <c r="AW908" s="38"/>
      <c r="AX908" s="38"/>
      <c r="AY908" s="38"/>
      <c r="AZ908" s="38"/>
      <c r="BA908" s="38"/>
      <c r="BB908" s="38"/>
      <c r="BC908" s="38"/>
      <c r="BD908" s="38"/>
      <c r="BE908" s="38"/>
      <c r="BF908" s="38"/>
      <c r="BG908" s="38"/>
      <c r="BH908" s="38"/>
      <c r="BI908" s="38"/>
      <c r="BJ908" s="38"/>
      <c r="BK908" s="38"/>
      <c r="BL908" s="38"/>
      <c r="BM908" s="38"/>
      <c r="BN908" s="38"/>
      <c r="BO908" s="38"/>
      <c r="BP908" s="38"/>
      <c r="BQ908" s="38"/>
      <c r="BR908" s="38"/>
      <c r="BS908" s="38"/>
      <c r="BT908" s="38"/>
      <c r="BU908" s="38"/>
      <c r="BV908" s="38"/>
      <c r="BW908" s="38"/>
      <c r="BX908" s="38"/>
      <c r="BY908" s="38"/>
      <c r="BZ908" s="38"/>
      <c r="CA908" s="38"/>
      <c r="CB908" s="38"/>
      <c r="CC908" s="38"/>
      <c r="CD908" s="38"/>
      <c r="CE908" s="38"/>
      <c r="CF908" s="38"/>
      <c r="CG908" s="38"/>
      <c r="CH908" s="38"/>
      <c r="CI908" s="38"/>
      <c r="CJ908" s="38"/>
      <c r="CK908" s="38"/>
      <c r="CL908" s="38"/>
      <c r="CM908" s="38"/>
      <c r="CN908" s="38"/>
      <c r="CO908" s="38"/>
    </row>
    <row r="909" spans="1:93" x14ac:dyDescent="0.35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  <c r="AB909" s="38"/>
      <c r="AC909" s="38"/>
      <c r="AD909" s="38"/>
      <c r="AE909" s="38"/>
      <c r="AF909" s="38"/>
      <c r="AG909" s="38"/>
      <c r="AH909" s="38"/>
      <c r="AI909" s="38"/>
      <c r="AJ909" s="38"/>
      <c r="AK909" s="38"/>
      <c r="AL909" s="38"/>
      <c r="AM909" s="38"/>
      <c r="AN909" s="38"/>
      <c r="AO909" s="38"/>
      <c r="AP909" s="38"/>
      <c r="AQ909" s="38"/>
      <c r="AR909" s="38"/>
      <c r="AS909" s="38"/>
      <c r="AT909" s="38"/>
      <c r="AU909" s="38"/>
      <c r="AV909" s="38"/>
      <c r="AW909" s="38"/>
      <c r="AX909" s="38"/>
      <c r="AY909" s="38"/>
      <c r="AZ909" s="38"/>
      <c r="BA909" s="38"/>
      <c r="BB909" s="38"/>
      <c r="BC909" s="38"/>
      <c r="BD909" s="38"/>
      <c r="BE909" s="38"/>
      <c r="BF909" s="38"/>
      <c r="BG909" s="38"/>
      <c r="BH909" s="38"/>
      <c r="BI909" s="38"/>
      <c r="BJ909" s="38"/>
      <c r="BK909" s="38"/>
      <c r="BL909" s="38"/>
      <c r="BM909" s="38"/>
      <c r="BN909" s="38"/>
      <c r="BO909" s="38"/>
      <c r="BP909" s="38"/>
      <c r="BQ909" s="38"/>
      <c r="BR909" s="38"/>
      <c r="BS909" s="38"/>
      <c r="BT909" s="38"/>
      <c r="BU909" s="38"/>
      <c r="BV909" s="38"/>
      <c r="BW909" s="38"/>
      <c r="BX909" s="38"/>
      <c r="BY909" s="38"/>
      <c r="BZ909" s="38"/>
      <c r="CA909" s="38"/>
      <c r="CB909" s="38"/>
      <c r="CC909" s="38"/>
      <c r="CD909" s="38"/>
      <c r="CE909" s="38"/>
      <c r="CF909" s="38"/>
      <c r="CG909" s="38"/>
      <c r="CH909" s="38"/>
      <c r="CI909" s="38"/>
      <c r="CJ909" s="38"/>
      <c r="CK909" s="38"/>
      <c r="CL909" s="38"/>
      <c r="CM909" s="38"/>
      <c r="CN909" s="38"/>
      <c r="CO909" s="38"/>
    </row>
    <row r="910" spans="1:93" x14ac:dyDescent="0.35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  <c r="AB910" s="38"/>
      <c r="AC910" s="38"/>
      <c r="AD910" s="38"/>
      <c r="AE910" s="38"/>
      <c r="AF910" s="38"/>
      <c r="AG910" s="38"/>
      <c r="AH910" s="38"/>
      <c r="AI910" s="38"/>
      <c r="AJ910" s="38"/>
      <c r="AK910" s="38"/>
      <c r="AL910" s="38"/>
      <c r="AM910" s="38"/>
      <c r="AN910" s="38"/>
      <c r="AO910" s="38"/>
      <c r="AP910" s="38"/>
      <c r="AQ910" s="38"/>
      <c r="AR910" s="38"/>
      <c r="AS910" s="38"/>
      <c r="AT910" s="38"/>
      <c r="AU910" s="38"/>
      <c r="AV910" s="38"/>
      <c r="AW910" s="38"/>
      <c r="AX910" s="38"/>
      <c r="AY910" s="38"/>
      <c r="AZ910" s="38"/>
      <c r="BA910" s="38"/>
      <c r="BB910" s="38"/>
      <c r="BC910" s="38"/>
      <c r="BD910" s="38"/>
      <c r="BE910" s="38"/>
      <c r="BF910" s="38"/>
      <c r="BG910" s="38"/>
      <c r="BH910" s="38"/>
      <c r="BI910" s="38"/>
      <c r="BJ910" s="38"/>
      <c r="BK910" s="38"/>
      <c r="BL910" s="38"/>
      <c r="BM910" s="38"/>
      <c r="BN910" s="38"/>
      <c r="BO910" s="38"/>
      <c r="BP910" s="38"/>
      <c r="BQ910" s="38"/>
      <c r="BR910" s="38"/>
      <c r="BS910" s="38"/>
      <c r="BT910" s="38"/>
      <c r="BU910" s="38"/>
      <c r="BV910" s="38"/>
      <c r="BW910" s="38"/>
      <c r="BX910" s="38"/>
      <c r="BY910" s="38"/>
      <c r="BZ910" s="38"/>
      <c r="CA910" s="38"/>
      <c r="CB910" s="38"/>
      <c r="CC910" s="38"/>
      <c r="CD910" s="38"/>
      <c r="CE910" s="38"/>
      <c r="CF910" s="38"/>
      <c r="CG910" s="38"/>
      <c r="CH910" s="38"/>
      <c r="CI910" s="38"/>
      <c r="CJ910" s="38"/>
      <c r="CK910" s="38"/>
      <c r="CL910" s="38"/>
      <c r="CM910" s="38"/>
      <c r="CN910" s="38"/>
      <c r="CO910" s="38"/>
    </row>
    <row r="911" spans="1:93" x14ac:dyDescent="0.35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  <c r="AB911" s="38"/>
      <c r="AC911" s="38"/>
      <c r="AD911" s="38"/>
      <c r="AE911" s="38"/>
      <c r="AF911" s="38"/>
      <c r="AG911" s="38"/>
      <c r="AH911" s="38"/>
      <c r="AI911" s="38"/>
      <c r="AJ911" s="38"/>
      <c r="AK911" s="38"/>
      <c r="AL911" s="38"/>
      <c r="AM911" s="38"/>
      <c r="AN911" s="38"/>
      <c r="AO911" s="38"/>
      <c r="AP911" s="38"/>
      <c r="AQ911" s="38"/>
      <c r="AR911" s="38"/>
      <c r="AS911" s="38"/>
      <c r="AT911" s="38"/>
      <c r="AU911" s="38"/>
      <c r="AV911" s="38"/>
      <c r="AW911" s="38"/>
      <c r="AX911" s="38"/>
      <c r="AY911" s="38"/>
      <c r="AZ911" s="38"/>
      <c r="BA911" s="38"/>
      <c r="BB911" s="38"/>
      <c r="BC911" s="38"/>
      <c r="BD911" s="38"/>
      <c r="BE911" s="38"/>
      <c r="BF911" s="38"/>
      <c r="BG911" s="38"/>
      <c r="BH911" s="38"/>
      <c r="BI911" s="38"/>
      <c r="BJ911" s="38"/>
      <c r="BK911" s="38"/>
      <c r="BL911" s="38"/>
      <c r="BM911" s="38"/>
      <c r="BN911" s="38"/>
      <c r="BO911" s="38"/>
      <c r="BP911" s="38"/>
      <c r="BQ911" s="38"/>
      <c r="BR911" s="38"/>
      <c r="BS911" s="38"/>
      <c r="BT911" s="38"/>
      <c r="BU911" s="38"/>
      <c r="BV911" s="38"/>
      <c r="BW911" s="38"/>
      <c r="BX911" s="38"/>
      <c r="BY911" s="38"/>
      <c r="BZ911" s="38"/>
      <c r="CA911" s="38"/>
      <c r="CB911" s="38"/>
      <c r="CC911" s="38"/>
      <c r="CD911" s="38"/>
      <c r="CE911" s="38"/>
      <c r="CF911" s="38"/>
      <c r="CG911" s="38"/>
      <c r="CH911" s="38"/>
      <c r="CI911" s="38"/>
      <c r="CJ911" s="38"/>
      <c r="CK911" s="38"/>
      <c r="CL911" s="38"/>
      <c r="CM911" s="38"/>
      <c r="CN911" s="38"/>
      <c r="CO911" s="38"/>
    </row>
    <row r="912" spans="1:93" x14ac:dyDescent="0.35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  <c r="AB912" s="38"/>
      <c r="AC912" s="38"/>
      <c r="AD912" s="38"/>
      <c r="AE912" s="38"/>
      <c r="AF912" s="38"/>
      <c r="AG912" s="38"/>
      <c r="AH912" s="38"/>
      <c r="AI912" s="38"/>
      <c r="AJ912" s="38"/>
      <c r="AK912" s="38"/>
      <c r="AL912" s="38"/>
      <c r="AM912" s="38"/>
      <c r="AN912" s="38"/>
      <c r="AO912" s="38"/>
      <c r="AP912" s="38"/>
      <c r="AQ912" s="38"/>
      <c r="AR912" s="38"/>
      <c r="AS912" s="38"/>
      <c r="AT912" s="38"/>
      <c r="AU912" s="38"/>
      <c r="AV912" s="38"/>
      <c r="AW912" s="38"/>
      <c r="AX912" s="38"/>
      <c r="AY912" s="38"/>
      <c r="AZ912" s="38"/>
      <c r="BA912" s="38"/>
      <c r="BB912" s="38"/>
      <c r="BC912" s="38"/>
      <c r="BD912" s="38"/>
      <c r="BE912" s="38"/>
      <c r="BF912" s="38"/>
      <c r="BG912" s="38"/>
      <c r="BH912" s="38"/>
      <c r="BI912" s="38"/>
      <c r="BJ912" s="38"/>
      <c r="BK912" s="38"/>
      <c r="BL912" s="38"/>
      <c r="BM912" s="38"/>
      <c r="BN912" s="38"/>
      <c r="BO912" s="38"/>
      <c r="BP912" s="38"/>
      <c r="BQ912" s="38"/>
      <c r="BR912" s="38"/>
      <c r="BS912" s="38"/>
      <c r="BT912" s="38"/>
      <c r="BU912" s="38"/>
      <c r="BV912" s="38"/>
      <c r="BW912" s="38"/>
      <c r="BX912" s="38"/>
      <c r="BY912" s="38"/>
      <c r="BZ912" s="38"/>
      <c r="CA912" s="38"/>
      <c r="CB912" s="38"/>
      <c r="CC912" s="38"/>
      <c r="CD912" s="38"/>
      <c r="CE912" s="38"/>
      <c r="CF912" s="38"/>
      <c r="CG912" s="38"/>
      <c r="CH912" s="38"/>
      <c r="CI912" s="38"/>
      <c r="CJ912" s="38"/>
      <c r="CK912" s="38"/>
      <c r="CL912" s="38"/>
      <c r="CM912" s="38"/>
      <c r="CN912" s="38"/>
      <c r="CO912" s="38"/>
    </row>
    <row r="913" spans="1:93" x14ac:dyDescent="0.35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  <c r="AB913" s="38"/>
      <c r="AC913" s="38"/>
      <c r="AD913" s="38"/>
      <c r="AE913" s="38"/>
      <c r="AF913" s="38"/>
      <c r="AG913" s="38"/>
      <c r="AH913" s="38"/>
      <c r="AI913" s="38"/>
      <c r="AJ913" s="38"/>
      <c r="AK913" s="38"/>
      <c r="AL913" s="38"/>
      <c r="AM913" s="38"/>
      <c r="AN913" s="38"/>
      <c r="AO913" s="38"/>
      <c r="AP913" s="38"/>
      <c r="AQ913" s="38"/>
      <c r="AR913" s="38"/>
      <c r="AS913" s="38"/>
      <c r="AT913" s="38"/>
      <c r="AU913" s="38"/>
      <c r="AV913" s="38"/>
      <c r="AW913" s="38"/>
      <c r="AX913" s="38"/>
      <c r="AY913" s="38"/>
      <c r="AZ913" s="38"/>
      <c r="BA913" s="38"/>
      <c r="BB913" s="38"/>
      <c r="BC913" s="38"/>
      <c r="BD913" s="38"/>
      <c r="BE913" s="38"/>
      <c r="BF913" s="38"/>
      <c r="BG913" s="38"/>
      <c r="BH913" s="38"/>
      <c r="BI913" s="38"/>
      <c r="BJ913" s="38"/>
      <c r="BK913" s="38"/>
      <c r="BL913" s="38"/>
      <c r="BM913" s="38"/>
      <c r="BN913" s="38"/>
      <c r="BO913" s="38"/>
      <c r="BP913" s="38"/>
      <c r="BQ913" s="38"/>
      <c r="BR913" s="38"/>
      <c r="BS913" s="38"/>
      <c r="BT913" s="38"/>
      <c r="BU913" s="38"/>
      <c r="BV913" s="38"/>
      <c r="BW913" s="38"/>
      <c r="BX913" s="38"/>
      <c r="BY913" s="38"/>
      <c r="BZ913" s="38"/>
      <c r="CA913" s="38"/>
      <c r="CB913" s="38"/>
      <c r="CC913" s="38"/>
      <c r="CD913" s="38"/>
      <c r="CE913" s="38"/>
      <c r="CF913" s="38"/>
      <c r="CG913" s="38"/>
      <c r="CH913" s="38"/>
      <c r="CI913" s="38"/>
      <c r="CJ913" s="38"/>
      <c r="CK913" s="38"/>
      <c r="CL913" s="38"/>
      <c r="CM913" s="38"/>
      <c r="CN913" s="38"/>
      <c r="CO913" s="38"/>
    </row>
    <row r="914" spans="1:93" x14ac:dyDescent="0.35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  <c r="AB914" s="38"/>
      <c r="AC914" s="38"/>
      <c r="AD914" s="38"/>
      <c r="AE914" s="38"/>
      <c r="AF914" s="38"/>
      <c r="AG914" s="38"/>
      <c r="AH914" s="38"/>
      <c r="AI914" s="38"/>
      <c r="AJ914" s="38"/>
      <c r="AK914" s="38"/>
      <c r="AL914" s="38"/>
      <c r="AM914" s="38"/>
      <c r="AN914" s="38"/>
      <c r="AO914" s="38"/>
      <c r="AP914" s="38"/>
      <c r="AQ914" s="38"/>
      <c r="AR914" s="38"/>
      <c r="AS914" s="38"/>
      <c r="AT914" s="38"/>
      <c r="AU914" s="38"/>
      <c r="AV914" s="38"/>
      <c r="AW914" s="38"/>
      <c r="AX914" s="38"/>
      <c r="AY914" s="38"/>
      <c r="AZ914" s="38"/>
      <c r="BA914" s="38"/>
      <c r="BB914" s="38"/>
      <c r="BC914" s="38"/>
      <c r="BD914" s="38"/>
      <c r="BE914" s="38"/>
      <c r="BF914" s="38"/>
      <c r="BG914" s="38"/>
      <c r="BH914" s="38"/>
      <c r="BI914" s="38"/>
      <c r="BJ914" s="38"/>
      <c r="BK914" s="38"/>
      <c r="BL914" s="38"/>
      <c r="BM914" s="38"/>
      <c r="BN914" s="38"/>
      <c r="BO914" s="38"/>
      <c r="BP914" s="38"/>
      <c r="BQ914" s="38"/>
      <c r="BR914" s="38"/>
      <c r="BS914" s="38"/>
      <c r="BT914" s="38"/>
      <c r="BU914" s="38"/>
      <c r="BV914" s="38"/>
      <c r="BW914" s="38"/>
      <c r="BX914" s="38"/>
      <c r="BY914" s="38"/>
      <c r="BZ914" s="38"/>
      <c r="CA914" s="38"/>
      <c r="CB914" s="38"/>
      <c r="CC914" s="38"/>
      <c r="CD914" s="38"/>
      <c r="CE914" s="38"/>
      <c r="CF914" s="38"/>
      <c r="CG914" s="38"/>
      <c r="CH914" s="38"/>
      <c r="CI914" s="38"/>
      <c r="CJ914" s="38"/>
      <c r="CK914" s="38"/>
      <c r="CL914" s="38"/>
      <c r="CM914" s="38"/>
      <c r="CN914" s="38"/>
      <c r="CO914" s="38"/>
    </row>
    <row r="915" spans="1:93" x14ac:dyDescent="0.35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  <c r="AB915" s="38"/>
      <c r="AC915" s="38"/>
      <c r="AD915" s="38"/>
      <c r="AE915" s="38"/>
      <c r="AF915" s="38"/>
      <c r="AG915" s="38"/>
      <c r="AH915" s="38"/>
      <c r="AI915" s="38"/>
      <c r="AJ915" s="38"/>
      <c r="AK915" s="38"/>
      <c r="AL915" s="38"/>
      <c r="AM915" s="38"/>
      <c r="AN915" s="38"/>
      <c r="AO915" s="38"/>
      <c r="AP915" s="38"/>
      <c r="AQ915" s="38"/>
      <c r="AR915" s="38"/>
      <c r="AS915" s="38"/>
      <c r="AT915" s="38"/>
      <c r="AU915" s="38"/>
      <c r="AV915" s="38"/>
      <c r="AW915" s="38"/>
      <c r="AX915" s="38"/>
      <c r="AY915" s="38"/>
      <c r="AZ915" s="38"/>
      <c r="BA915" s="38"/>
      <c r="BB915" s="38"/>
      <c r="BC915" s="38"/>
      <c r="BD915" s="38"/>
      <c r="BE915" s="38"/>
      <c r="BF915" s="38"/>
      <c r="BG915" s="38"/>
      <c r="BH915" s="38"/>
      <c r="BI915" s="38"/>
      <c r="BJ915" s="38"/>
      <c r="BK915" s="38"/>
      <c r="BL915" s="38"/>
      <c r="BM915" s="38"/>
      <c r="BN915" s="38"/>
      <c r="BO915" s="38"/>
      <c r="BP915" s="38"/>
      <c r="BQ915" s="38"/>
      <c r="BR915" s="38"/>
      <c r="BS915" s="38"/>
      <c r="BT915" s="38"/>
      <c r="BU915" s="38"/>
      <c r="BV915" s="38"/>
      <c r="BW915" s="38"/>
      <c r="BX915" s="38"/>
      <c r="BY915" s="38"/>
      <c r="BZ915" s="38"/>
      <c r="CA915" s="38"/>
      <c r="CB915" s="38"/>
      <c r="CC915" s="38"/>
      <c r="CD915" s="38"/>
      <c r="CE915" s="38"/>
      <c r="CF915" s="38"/>
      <c r="CG915" s="38"/>
      <c r="CH915" s="38"/>
      <c r="CI915" s="38"/>
      <c r="CJ915" s="38"/>
      <c r="CK915" s="38"/>
      <c r="CL915" s="38"/>
      <c r="CM915" s="38"/>
      <c r="CN915" s="38"/>
      <c r="CO915" s="38"/>
    </row>
    <row r="916" spans="1:93" x14ac:dyDescent="0.35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  <c r="AB916" s="38"/>
      <c r="AC916" s="38"/>
      <c r="AD916" s="38"/>
      <c r="AE916" s="38"/>
      <c r="AF916" s="38"/>
      <c r="AG916" s="38"/>
      <c r="AH916" s="38"/>
      <c r="AI916" s="38"/>
      <c r="AJ916" s="38"/>
      <c r="AK916" s="38"/>
      <c r="AL916" s="38"/>
      <c r="AM916" s="38"/>
      <c r="AN916" s="38"/>
      <c r="AO916" s="38"/>
      <c r="AP916" s="38"/>
      <c r="AQ916" s="38"/>
      <c r="AR916" s="38"/>
      <c r="AS916" s="38"/>
      <c r="AT916" s="38"/>
      <c r="AU916" s="38"/>
      <c r="AV916" s="38"/>
      <c r="AW916" s="38"/>
      <c r="AX916" s="38"/>
      <c r="AY916" s="38"/>
      <c r="AZ916" s="38"/>
      <c r="BA916" s="38"/>
      <c r="BB916" s="38"/>
      <c r="BC916" s="38"/>
      <c r="BD916" s="38"/>
      <c r="BE916" s="38"/>
      <c r="BF916" s="38"/>
      <c r="BG916" s="38"/>
      <c r="BH916" s="38"/>
      <c r="BI916" s="38"/>
      <c r="BJ916" s="38"/>
      <c r="BK916" s="38"/>
      <c r="BL916" s="38"/>
      <c r="BM916" s="38"/>
      <c r="BN916" s="38"/>
      <c r="BO916" s="38"/>
      <c r="BP916" s="38"/>
      <c r="BQ916" s="38"/>
      <c r="BR916" s="38"/>
      <c r="BS916" s="38"/>
      <c r="BT916" s="38"/>
      <c r="BU916" s="38"/>
      <c r="BV916" s="38"/>
      <c r="BW916" s="38"/>
      <c r="BX916" s="38"/>
      <c r="BY916" s="38"/>
      <c r="BZ916" s="38"/>
      <c r="CA916" s="38"/>
      <c r="CB916" s="38"/>
      <c r="CC916" s="38"/>
      <c r="CD916" s="38"/>
      <c r="CE916" s="38"/>
      <c r="CF916" s="38"/>
      <c r="CG916" s="38"/>
      <c r="CH916" s="38"/>
      <c r="CI916" s="38"/>
      <c r="CJ916" s="38"/>
      <c r="CK916" s="38"/>
      <c r="CL916" s="38"/>
      <c r="CM916" s="38"/>
      <c r="CN916" s="38"/>
      <c r="CO916" s="38"/>
    </row>
    <row r="917" spans="1:93" x14ac:dyDescent="0.35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  <c r="AB917" s="38"/>
      <c r="AC917" s="38"/>
      <c r="AD917" s="38"/>
      <c r="AE917" s="38"/>
      <c r="AF917" s="38"/>
      <c r="AG917" s="38"/>
      <c r="AH917" s="38"/>
      <c r="AI917" s="38"/>
      <c r="AJ917" s="38"/>
      <c r="AK917" s="38"/>
      <c r="AL917" s="38"/>
      <c r="AM917" s="38"/>
      <c r="AN917" s="38"/>
      <c r="AO917" s="38"/>
      <c r="AP917" s="38"/>
      <c r="AQ917" s="38"/>
      <c r="AR917" s="38"/>
      <c r="AS917" s="38"/>
      <c r="AT917" s="38"/>
      <c r="AU917" s="38"/>
      <c r="AV917" s="38"/>
      <c r="AW917" s="38"/>
      <c r="AX917" s="38"/>
      <c r="AY917" s="38"/>
      <c r="AZ917" s="38"/>
      <c r="BA917" s="38"/>
      <c r="BB917" s="38"/>
      <c r="BC917" s="38"/>
      <c r="BD917" s="38"/>
      <c r="BE917" s="38"/>
      <c r="BF917" s="38"/>
      <c r="BG917" s="38"/>
      <c r="BH917" s="38"/>
      <c r="BI917" s="38"/>
      <c r="BJ917" s="38"/>
      <c r="BK917" s="38"/>
      <c r="BL917" s="38"/>
      <c r="BM917" s="38"/>
      <c r="BN917" s="38"/>
      <c r="BO917" s="38"/>
      <c r="BP917" s="38"/>
      <c r="BQ917" s="38"/>
      <c r="BR917" s="38"/>
      <c r="BS917" s="38"/>
      <c r="BT917" s="38"/>
      <c r="BU917" s="38"/>
      <c r="BV917" s="38"/>
      <c r="BW917" s="38"/>
      <c r="BX917" s="38"/>
      <c r="BY917" s="38"/>
      <c r="BZ917" s="38"/>
      <c r="CA917" s="38"/>
      <c r="CB917" s="38"/>
      <c r="CC917" s="38"/>
      <c r="CD917" s="38"/>
      <c r="CE917" s="38"/>
      <c r="CF917" s="38"/>
      <c r="CG917" s="38"/>
      <c r="CH917" s="38"/>
      <c r="CI917" s="38"/>
      <c r="CJ917" s="38"/>
      <c r="CK917" s="38"/>
      <c r="CL917" s="38"/>
      <c r="CM917" s="38"/>
      <c r="CN917" s="38"/>
      <c r="CO917" s="38"/>
    </row>
    <row r="918" spans="1:93" x14ac:dyDescent="0.35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  <c r="AB918" s="38"/>
      <c r="AC918" s="38"/>
      <c r="AD918" s="38"/>
      <c r="AE918" s="38"/>
      <c r="AF918" s="38"/>
      <c r="AG918" s="38"/>
      <c r="AH918" s="38"/>
      <c r="AI918" s="38"/>
      <c r="AJ918" s="38"/>
      <c r="AK918" s="38"/>
      <c r="AL918" s="38"/>
      <c r="AM918" s="38"/>
      <c r="AN918" s="38"/>
      <c r="AO918" s="38"/>
      <c r="AP918" s="38"/>
      <c r="AQ918" s="38"/>
      <c r="AR918" s="38"/>
      <c r="AS918" s="38"/>
      <c r="AT918" s="38"/>
      <c r="AU918" s="38"/>
      <c r="AV918" s="38"/>
      <c r="AW918" s="38"/>
      <c r="AX918" s="38"/>
      <c r="AY918" s="38"/>
      <c r="AZ918" s="38"/>
      <c r="BA918" s="38"/>
      <c r="BB918" s="38"/>
      <c r="BC918" s="38"/>
      <c r="BD918" s="38"/>
      <c r="BE918" s="38"/>
      <c r="BF918" s="38"/>
      <c r="BG918" s="38"/>
      <c r="BH918" s="38"/>
      <c r="BI918" s="38"/>
      <c r="BJ918" s="38"/>
      <c r="BK918" s="38"/>
      <c r="BL918" s="38"/>
      <c r="BM918" s="38"/>
      <c r="BN918" s="38"/>
      <c r="BO918" s="38"/>
      <c r="BP918" s="38"/>
      <c r="BQ918" s="38"/>
      <c r="BR918" s="38"/>
      <c r="BS918" s="38"/>
      <c r="BT918" s="38"/>
      <c r="BU918" s="38"/>
      <c r="BV918" s="38"/>
      <c r="BW918" s="38"/>
      <c r="BX918" s="38"/>
      <c r="BY918" s="38"/>
      <c r="BZ918" s="38"/>
      <c r="CA918" s="38"/>
      <c r="CB918" s="38"/>
      <c r="CC918" s="38"/>
      <c r="CD918" s="38"/>
      <c r="CE918" s="38"/>
      <c r="CF918" s="38"/>
      <c r="CG918" s="38"/>
      <c r="CH918" s="38"/>
      <c r="CI918" s="38"/>
      <c r="CJ918" s="38"/>
      <c r="CK918" s="38"/>
      <c r="CL918" s="38"/>
      <c r="CM918" s="38"/>
      <c r="CN918" s="38"/>
      <c r="CO918" s="38"/>
    </row>
    <row r="919" spans="1:93" x14ac:dyDescent="0.35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  <c r="AB919" s="38"/>
      <c r="AC919" s="38"/>
      <c r="AD919" s="38"/>
      <c r="AE919" s="38"/>
      <c r="AF919" s="38"/>
      <c r="AG919" s="38"/>
      <c r="AH919" s="38"/>
      <c r="AI919" s="38"/>
      <c r="AJ919" s="38"/>
      <c r="AK919" s="38"/>
      <c r="AL919" s="38"/>
      <c r="AM919" s="38"/>
      <c r="AN919" s="38"/>
      <c r="AO919" s="38"/>
      <c r="AP919" s="38"/>
      <c r="AQ919" s="38"/>
      <c r="AR919" s="38"/>
      <c r="AS919" s="38"/>
      <c r="AT919" s="38"/>
      <c r="AU919" s="38"/>
      <c r="AV919" s="38"/>
      <c r="AW919" s="38"/>
      <c r="AX919" s="38"/>
      <c r="AY919" s="38"/>
      <c r="AZ919" s="38"/>
      <c r="BA919" s="38"/>
      <c r="BB919" s="38"/>
      <c r="BC919" s="38"/>
      <c r="BD919" s="38"/>
      <c r="BE919" s="38"/>
      <c r="BF919" s="38"/>
      <c r="BG919" s="38"/>
      <c r="BH919" s="38"/>
      <c r="BI919" s="38"/>
      <c r="BJ919" s="38"/>
      <c r="BK919" s="38"/>
      <c r="BL919" s="38"/>
      <c r="BM919" s="38"/>
      <c r="BN919" s="38"/>
      <c r="BO919" s="38"/>
      <c r="BP919" s="38"/>
      <c r="BQ919" s="38"/>
      <c r="BR919" s="38"/>
      <c r="BS919" s="38"/>
      <c r="BT919" s="38"/>
      <c r="BU919" s="38"/>
      <c r="BV919" s="38"/>
      <c r="BW919" s="38"/>
      <c r="BX919" s="38"/>
      <c r="BY919" s="38"/>
      <c r="BZ919" s="38"/>
      <c r="CA919" s="38"/>
      <c r="CB919" s="38"/>
      <c r="CC919" s="38"/>
      <c r="CD919" s="38"/>
      <c r="CE919" s="38"/>
      <c r="CF919" s="38"/>
      <c r="CG919" s="38"/>
      <c r="CH919" s="38"/>
      <c r="CI919" s="38"/>
      <c r="CJ919" s="38"/>
      <c r="CK919" s="38"/>
      <c r="CL919" s="38"/>
      <c r="CM919" s="38"/>
      <c r="CN919" s="38"/>
      <c r="CO919" s="38"/>
    </row>
    <row r="920" spans="1:93" x14ac:dyDescent="0.35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  <c r="AB920" s="38"/>
      <c r="AC920" s="38"/>
      <c r="AD920" s="38"/>
      <c r="AE920" s="38"/>
      <c r="AF920" s="38"/>
      <c r="AG920" s="38"/>
      <c r="AH920" s="38"/>
      <c r="AI920" s="38"/>
      <c r="AJ920" s="38"/>
      <c r="AK920" s="38"/>
      <c r="AL920" s="38"/>
      <c r="AM920" s="38"/>
      <c r="AN920" s="38"/>
      <c r="AO920" s="38"/>
      <c r="AP920" s="38"/>
      <c r="AQ920" s="38"/>
      <c r="AR920" s="38"/>
      <c r="AS920" s="38"/>
      <c r="AT920" s="38"/>
      <c r="AU920" s="38"/>
      <c r="AV920" s="38"/>
      <c r="AW920" s="38"/>
      <c r="AX920" s="38"/>
      <c r="AY920" s="38"/>
      <c r="AZ920" s="38"/>
      <c r="BA920" s="38"/>
      <c r="BB920" s="38"/>
      <c r="BC920" s="38"/>
      <c r="BD920" s="38"/>
      <c r="BE920" s="38"/>
      <c r="BF920" s="38"/>
      <c r="BG920" s="38"/>
      <c r="BH920" s="38"/>
      <c r="BI920" s="38"/>
      <c r="BJ920" s="38"/>
      <c r="BK920" s="38"/>
      <c r="BL920" s="38"/>
      <c r="BM920" s="38"/>
      <c r="BN920" s="38"/>
      <c r="BO920" s="38"/>
      <c r="BP920" s="38"/>
      <c r="BQ920" s="38"/>
      <c r="BR920" s="38"/>
      <c r="BS920" s="38"/>
      <c r="BT920" s="38"/>
      <c r="BU920" s="38"/>
      <c r="BV920" s="38"/>
      <c r="BW920" s="38"/>
      <c r="BX920" s="38"/>
      <c r="BY920" s="38"/>
      <c r="BZ920" s="38"/>
      <c r="CA920" s="38"/>
      <c r="CB920" s="38"/>
      <c r="CC920" s="38"/>
      <c r="CD920" s="38"/>
      <c r="CE920" s="38"/>
      <c r="CF920" s="38"/>
      <c r="CG920" s="38"/>
      <c r="CH920" s="38"/>
      <c r="CI920" s="38"/>
      <c r="CJ920" s="38"/>
      <c r="CK920" s="38"/>
      <c r="CL920" s="38"/>
      <c r="CM920" s="38"/>
      <c r="CN920" s="38"/>
      <c r="CO920" s="38"/>
    </row>
    <row r="921" spans="1:93" x14ac:dyDescent="0.35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  <c r="AB921" s="38"/>
      <c r="AC921" s="38"/>
      <c r="AD921" s="38"/>
      <c r="AE921" s="38"/>
      <c r="AF921" s="38"/>
      <c r="AG921" s="38"/>
      <c r="AH921" s="38"/>
      <c r="AI921" s="38"/>
      <c r="AJ921" s="38"/>
      <c r="AK921" s="38"/>
      <c r="AL921" s="38"/>
      <c r="AM921" s="38"/>
      <c r="AN921" s="38"/>
      <c r="AO921" s="38"/>
      <c r="AP921" s="38"/>
      <c r="AQ921" s="38"/>
      <c r="AR921" s="38"/>
      <c r="AS921" s="38"/>
      <c r="AT921" s="38"/>
      <c r="AU921" s="38"/>
      <c r="AV921" s="38"/>
      <c r="AW921" s="38"/>
      <c r="AX921" s="38"/>
      <c r="AY921" s="38"/>
      <c r="AZ921" s="38"/>
      <c r="BA921" s="38"/>
      <c r="BB921" s="38"/>
      <c r="BC921" s="38"/>
      <c r="BD921" s="38"/>
      <c r="BE921" s="38"/>
      <c r="BF921" s="38"/>
      <c r="BG921" s="38"/>
      <c r="BH921" s="38"/>
      <c r="BI921" s="38"/>
      <c r="BJ921" s="38"/>
      <c r="BK921" s="38"/>
      <c r="BL921" s="38"/>
      <c r="BM921" s="38"/>
      <c r="BN921" s="38"/>
      <c r="BO921" s="38"/>
      <c r="BP921" s="38"/>
      <c r="BQ921" s="38"/>
      <c r="BR921" s="38"/>
      <c r="BS921" s="38"/>
      <c r="BT921" s="38"/>
      <c r="BU921" s="38"/>
      <c r="BV921" s="38"/>
      <c r="BW921" s="38"/>
      <c r="BX921" s="38"/>
      <c r="BY921" s="38"/>
      <c r="BZ921" s="38"/>
      <c r="CA921" s="38"/>
      <c r="CB921" s="38"/>
      <c r="CC921" s="38"/>
      <c r="CD921" s="38"/>
      <c r="CE921" s="38"/>
      <c r="CF921" s="38"/>
      <c r="CG921" s="38"/>
      <c r="CH921" s="38"/>
      <c r="CI921" s="38"/>
      <c r="CJ921" s="38"/>
      <c r="CK921" s="38"/>
      <c r="CL921" s="38"/>
      <c r="CM921" s="38"/>
      <c r="CN921" s="38"/>
      <c r="CO921" s="38"/>
    </row>
    <row r="922" spans="1:93" x14ac:dyDescent="0.35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  <c r="AB922" s="38"/>
      <c r="AC922" s="38"/>
      <c r="AD922" s="38"/>
      <c r="AE922" s="38"/>
      <c r="AF922" s="38"/>
      <c r="AG922" s="38"/>
      <c r="AH922" s="38"/>
      <c r="AI922" s="38"/>
      <c r="AJ922" s="38"/>
      <c r="AK922" s="38"/>
      <c r="AL922" s="38"/>
      <c r="AM922" s="38"/>
      <c r="AN922" s="38"/>
      <c r="AO922" s="38"/>
      <c r="AP922" s="38"/>
      <c r="AQ922" s="38"/>
      <c r="AR922" s="38"/>
      <c r="AS922" s="38"/>
      <c r="AT922" s="38"/>
      <c r="AU922" s="38"/>
      <c r="AV922" s="38"/>
      <c r="AW922" s="38"/>
      <c r="AX922" s="38"/>
      <c r="AY922" s="38"/>
      <c r="AZ922" s="38"/>
      <c r="BA922" s="38"/>
      <c r="BB922" s="38"/>
      <c r="BC922" s="38"/>
      <c r="BD922" s="38"/>
      <c r="BE922" s="38"/>
      <c r="BF922" s="38"/>
      <c r="BG922" s="38"/>
      <c r="BH922" s="38"/>
      <c r="BI922" s="38"/>
      <c r="BJ922" s="38"/>
      <c r="BK922" s="38"/>
      <c r="BL922" s="38"/>
      <c r="BM922" s="38"/>
      <c r="BN922" s="38"/>
      <c r="BO922" s="38"/>
      <c r="BP922" s="38"/>
      <c r="BQ922" s="38"/>
      <c r="BR922" s="38"/>
      <c r="BS922" s="38"/>
      <c r="BT922" s="38"/>
      <c r="BU922" s="38"/>
      <c r="BV922" s="38"/>
      <c r="BW922" s="38"/>
      <c r="BX922" s="38"/>
      <c r="BY922" s="38"/>
      <c r="BZ922" s="38"/>
      <c r="CA922" s="38"/>
      <c r="CB922" s="38"/>
      <c r="CC922" s="38"/>
      <c r="CD922" s="38"/>
      <c r="CE922" s="38"/>
      <c r="CF922" s="38"/>
      <c r="CG922" s="38"/>
      <c r="CH922" s="38"/>
      <c r="CI922" s="38"/>
      <c r="CJ922" s="38"/>
      <c r="CK922" s="38"/>
      <c r="CL922" s="38"/>
      <c r="CM922" s="38"/>
      <c r="CN922" s="38"/>
      <c r="CO922" s="38"/>
    </row>
    <row r="923" spans="1:93" x14ac:dyDescent="0.35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  <c r="AB923" s="38"/>
      <c r="AC923" s="38"/>
      <c r="AD923" s="38"/>
      <c r="AE923" s="38"/>
      <c r="AF923" s="38"/>
      <c r="AG923" s="38"/>
      <c r="AH923" s="38"/>
      <c r="AI923" s="38"/>
      <c r="AJ923" s="38"/>
      <c r="AK923" s="38"/>
      <c r="AL923" s="38"/>
      <c r="AM923" s="38"/>
      <c r="AN923" s="38"/>
      <c r="AO923" s="38"/>
      <c r="AP923" s="38"/>
      <c r="AQ923" s="38"/>
      <c r="AR923" s="38"/>
      <c r="AS923" s="38"/>
      <c r="AT923" s="38"/>
      <c r="AU923" s="38"/>
      <c r="AV923" s="38"/>
      <c r="AW923" s="38"/>
      <c r="AX923" s="38"/>
      <c r="AY923" s="38"/>
      <c r="AZ923" s="38"/>
      <c r="BA923" s="38"/>
      <c r="BB923" s="38"/>
      <c r="BC923" s="38"/>
      <c r="BD923" s="38"/>
      <c r="BE923" s="38"/>
      <c r="BF923" s="38"/>
      <c r="BG923" s="38"/>
      <c r="BH923" s="38"/>
      <c r="BI923" s="38"/>
      <c r="BJ923" s="38"/>
      <c r="BK923" s="38"/>
      <c r="BL923" s="38"/>
      <c r="BM923" s="38"/>
      <c r="BN923" s="38"/>
      <c r="BO923" s="38"/>
      <c r="BP923" s="38"/>
      <c r="BQ923" s="38"/>
      <c r="BR923" s="38"/>
      <c r="BS923" s="38"/>
      <c r="BT923" s="38"/>
      <c r="BU923" s="38"/>
      <c r="BV923" s="38"/>
      <c r="BW923" s="38"/>
      <c r="BX923" s="38"/>
      <c r="BY923" s="38"/>
      <c r="BZ923" s="38"/>
      <c r="CA923" s="38"/>
      <c r="CB923" s="38"/>
      <c r="CC923" s="38"/>
      <c r="CD923" s="38"/>
      <c r="CE923" s="38"/>
      <c r="CF923" s="38"/>
      <c r="CG923" s="38"/>
      <c r="CH923" s="38"/>
      <c r="CI923" s="38"/>
      <c r="CJ923" s="38"/>
      <c r="CK923" s="38"/>
      <c r="CL923" s="38"/>
      <c r="CM923" s="38"/>
      <c r="CN923" s="38"/>
      <c r="CO923" s="38"/>
    </row>
    <row r="924" spans="1:93" x14ac:dyDescent="0.35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  <c r="AB924" s="38"/>
      <c r="AC924" s="38"/>
      <c r="AD924" s="38"/>
      <c r="AE924" s="38"/>
      <c r="AF924" s="38"/>
      <c r="AG924" s="38"/>
      <c r="AH924" s="38"/>
      <c r="AI924" s="38"/>
      <c r="AJ924" s="38"/>
      <c r="AK924" s="38"/>
      <c r="AL924" s="38"/>
      <c r="AM924" s="38"/>
      <c r="AN924" s="38"/>
      <c r="AO924" s="38"/>
      <c r="AP924" s="38"/>
      <c r="AQ924" s="38"/>
      <c r="AR924" s="38"/>
      <c r="AS924" s="38"/>
      <c r="AT924" s="38"/>
      <c r="AU924" s="38"/>
      <c r="AV924" s="38"/>
      <c r="AW924" s="38"/>
      <c r="AX924" s="38"/>
      <c r="AY924" s="38"/>
      <c r="AZ924" s="38"/>
      <c r="BA924" s="38"/>
      <c r="BB924" s="38"/>
      <c r="BC924" s="38"/>
      <c r="BD924" s="38"/>
      <c r="BE924" s="38"/>
      <c r="BF924" s="38"/>
      <c r="BG924" s="38"/>
      <c r="BH924" s="38"/>
      <c r="BI924" s="38"/>
      <c r="BJ924" s="38"/>
      <c r="BK924" s="38"/>
      <c r="BL924" s="38"/>
      <c r="BM924" s="38"/>
      <c r="BN924" s="38"/>
      <c r="BO924" s="38"/>
      <c r="BP924" s="38"/>
      <c r="BQ924" s="38"/>
      <c r="BR924" s="38"/>
      <c r="BS924" s="38"/>
      <c r="BT924" s="38"/>
      <c r="BU924" s="38"/>
      <c r="BV924" s="38"/>
      <c r="BW924" s="38"/>
      <c r="BX924" s="38"/>
      <c r="BY924" s="38"/>
      <c r="BZ924" s="38"/>
      <c r="CA924" s="38"/>
      <c r="CB924" s="38"/>
      <c r="CC924" s="38"/>
      <c r="CD924" s="38"/>
      <c r="CE924" s="38"/>
      <c r="CF924" s="38"/>
      <c r="CG924" s="38"/>
      <c r="CH924" s="38"/>
      <c r="CI924" s="38"/>
      <c r="CJ924" s="38"/>
      <c r="CK924" s="38"/>
      <c r="CL924" s="38"/>
      <c r="CM924" s="38"/>
      <c r="CN924" s="38"/>
      <c r="CO924" s="38"/>
    </row>
    <row r="925" spans="1:93" x14ac:dyDescent="0.35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  <c r="AB925" s="38"/>
      <c r="AC925" s="38"/>
      <c r="AD925" s="38"/>
      <c r="AE925" s="38"/>
      <c r="AF925" s="38"/>
      <c r="AG925" s="38"/>
      <c r="AH925" s="38"/>
      <c r="AI925" s="38"/>
      <c r="AJ925" s="38"/>
      <c r="AK925" s="38"/>
      <c r="AL925" s="38"/>
      <c r="AM925" s="38"/>
      <c r="AN925" s="38"/>
      <c r="AO925" s="38"/>
      <c r="AP925" s="38"/>
      <c r="AQ925" s="38"/>
      <c r="AR925" s="38"/>
      <c r="AS925" s="38"/>
      <c r="AT925" s="38"/>
      <c r="AU925" s="38"/>
      <c r="AV925" s="38"/>
      <c r="AW925" s="38"/>
      <c r="AX925" s="38"/>
      <c r="AY925" s="38"/>
      <c r="AZ925" s="38"/>
      <c r="BA925" s="38"/>
      <c r="BB925" s="38"/>
      <c r="BC925" s="38"/>
      <c r="BD925" s="38"/>
      <c r="BE925" s="38"/>
      <c r="BF925" s="38"/>
      <c r="BG925" s="38"/>
      <c r="BH925" s="38"/>
      <c r="BI925" s="38"/>
      <c r="BJ925" s="38"/>
      <c r="BK925" s="38"/>
      <c r="BL925" s="38"/>
      <c r="BM925" s="38"/>
      <c r="BN925" s="38"/>
      <c r="BO925" s="38"/>
      <c r="BP925" s="38"/>
      <c r="BQ925" s="38"/>
      <c r="BR925" s="38"/>
      <c r="BS925" s="38"/>
      <c r="BT925" s="38"/>
      <c r="BU925" s="38"/>
      <c r="BV925" s="38"/>
      <c r="BW925" s="38"/>
      <c r="BX925" s="38"/>
      <c r="BY925" s="38"/>
      <c r="BZ925" s="38"/>
      <c r="CA925" s="38"/>
      <c r="CB925" s="38"/>
      <c r="CC925" s="38"/>
      <c r="CD925" s="38"/>
      <c r="CE925" s="38"/>
      <c r="CF925" s="38"/>
      <c r="CG925" s="38"/>
      <c r="CH925" s="38"/>
      <c r="CI925" s="38"/>
      <c r="CJ925" s="38"/>
      <c r="CK925" s="38"/>
      <c r="CL925" s="38"/>
      <c r="CM925" s="38"/>
      <c r="CN925" s="38"/>
      <c r="CO925" s="38"/>
    </row>
    <row r="926" spans="1:93" x14ac:dyDescent="0.35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  <c r="AB926" s="38"/>
      <c r="AC926" s="38"/>
      <c r="AD926" s="38"/>
      <c r="AE926" s="38"/>
      <c r="AF926" s="38"/>
      <c r="AG926" s="38"/>
      <c r="AH926" s="38"/>
      <c r="AI926" s="38"/>
      <c r="AJ926" s="38"/>
      <c r="AK926" s="38"/>
      <c r="AL926" s="38"/>
      <c r="AM926" s="38"/>
      <c r="AN926" s="38"/>
      <c r="AO926" s="38"/>
      <c r="AP926" s="38"/>
      <c r="AQ926" s="38"/>
      <c r="AR926" s="38"/>
      <c r="AS926" s="38"/>
      <c r="AT926" s="38"/>
      <c r="AU926" s="38"/>
      <c r="AV926" s="38"/>
      <c r="AW926" s="38"/>
      <c r="AX926" s="38"/>
      <c r="AY926" s="38"/>
      <c r="AZ926" s="38"/>
      <c r="BA926" s="38"/>
      <c r="BB926" s="38"/>
      <c r="BC926" s="38"/>
      <c r="BD926" s="38"/>
      <c r="BE926" s="38"/>
      <c r="BF926" s="38"/>
      <c r="BG926" s="38"/>
      <c r="BH926" s="38"/>
      <c r="BI926" s="38"/>
      <c r="BJ926" s="38"/>
      <c r="BK926" s="38"/>
      <c r="BL926" s="38"/>
      <c r="BM926" s="38"/>
      <c r="BN926" s="38"/>
      <c r="BO926" s="38"/>
      <c r="BP926" s="38"/>
      <c r="BQ926" s="38"/>
      <c r="BR926" s="38"/>
      <c r="BS926" s="38"/>
      <c r="BT926" s="38"/>
      <c r="BU926" s="38"/>
      <c r="BV926" s="38"/>
      <c r="BW926" s="38"/>
      <c r="BX926" s="38"/>
      <c r="BY926" s="38"/>
      <c r="BZ926" s="38"/>
      <c r="CA926" s="38"/>
      <c r="CB926" s="38"/>
      <c r="CC926" s="38"/>
      <c r="CD926" s="38"/>
      <c r="CE926" s="38"/>
      <c r="CF926" s="38"/>
      <c r="CG926" s="38"/>
      <c r="CH926" s="38"/>
      <c r="CI926" s="38"/>
      <c r="CJ926" s="38"/>
      <c r="CK926" s="38"/>
      <c r="CL926" s="38"/>
      <c r="CM926" s="38"/>
      <c r="CN926" s="38"/>
      <c r="CO926" s="38"/>
    </row>
    <row r="927" spans="1:93" x14ac:dyDescent="0.35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  <c r="AB927" s="38"/>
      <c r="AC927" s="38"/>
      <c r="AD927" s="38"/>
      <c r="AE927" s="38"/>
      <c r="AF927" s="38"/>
      <c r="AG927" s="38"/>
      <c r="AH927" s="38"/>
      <c r="AI927" s="38"/>
      <c r="AJ927" s="38"/>
      <c r="AK927" s="38"/>
      <c r="AL927" s="38"/>
      <c r="AM927" s="38"/>
      <c r="AN927" s="38"/>
      <c r="AO927" s="38"/>
      <c r="AP927" s="38"/>
      <c r="AQ927" s="38"/>
      <c r="AR927" s="38"/>
      <c r="AS927" s="38"/>
      <c r="AT927" s="38"/>
      <c r="AU927" s="38"/>
      <c r="AV927" s="38"/>
      <c r="AW927" s="38"/>
      <c r="AX927" s="38"/>
      <c r="AY927" s="38"/>
      <c r="AZ927" s="38"/>
      <c r="BA927" s="38"/>
      <c r="BB927" s="38"/>
      <c r="BC927" s="38"/>
      <c r="BD927" s="38"/>
      <c r="BE927" s="38"/>
      <c r="BF927" s="38"/>
      <c r="BG927" s="38"/>
      <c r="BH927" s="38"/>
      <c r="BI927" s="38"/>
      <c r="BJ927" s="38"/>
      <c r="BK927" s="38"/>
      <c r="BL927" s="38"/>
      <c r="BM927" s="38"/>
      <c r="BN927" s="38"/>
      <c r="BO927" s="38"/>
      <c r="BP927" s="38"/>
      <c r="BQ927" s="38"/>
      <c r="BR927" s="38"/>
      <c r="BS927" s="38"/>
      <c r="BT927" s="38"/>
      <c r="BU927" s="38"/>
      <c r="BV927" s="38"/>
      <c r="BW927" s="38"/>
      <c r="BX927" s="38"/>
      <c r="BY927" s="38"/>
      <c r="BZ927" s="38"/>
      <c r="CA927" s="38"/>
      <c r="CB927" s="38"/>
      <c r="CC927" s="38"/>
      <c r="CD927" s="38"/>
      <c r="CE927" s="38"/>
      <c r="CF927" s="38"/>
      <c r="CG927" s="38"/>
      <c r="CH927" s="38"/>
      <c r="CI927" s="38"/>
      <c r="CJ927" s="38"/>
      <c r="CK927" s="38"/>
      <c r="CL927" s="38"/>
      <c r="CM927" s="38"/>
      <c r="CN927" s="38"/>
      <c r="CO927" s="38"/>
    </row>
    <row r="928" spans="1:93" x14ac:dyDescent="0.35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  <c r="AB928" s="38"/>
      <c r="AC928" s="38"/>
      <c r="AD928" s="38"/>
      <c r="AE928" s="38"/>
      <c r="AF928" s="38"/>
      <c r="AG928" s="38"/>
      <c r="AH928" s="38"/>
      <c r="AI928" s="38"/>
      <c r="AJ928" s="38"/>
      <c r="AK928" s="38"/>
      <c r="AL928" s="38"/>
      <c r="AM928" s="38"/>
      <c r="AN928" s="38"/>
      <c r="AO928" s="38"/>
      <c r="AP928" s="38"/>
      <c r="AQ928" s="38"/>
      <c r="AR928" s="38"/>
      <c r="AS928" s="38"/>
      <c r="AT928" s="38"/>
      <c r="AU928" s="38"/>
      <c r="AV928" s="38"/>
      <c r="AW928" s="38"/>
      <c r="AX928" s="38"/>
      <c r="AY928" s="38"/>
      <c r="AZ928" s="38"/>
      <c r="BA928" s="38"/>
      <c r="BB928" s="38"/>
      <c r="BC928" s="38"/>
      <c r="BD928" s="38"/>
      <c r="BE928" s="38"/>
      <c r="BF928" s="38"/>
      <c r="BG928" s="38"/>
      <c r="BH928" s="38"/>
      <c r="BI928" s="38"/>
      <c r="BJ928" s="38"/>
      <c r="BK928" s="38"/>
      <c r="BL928" s="38"/>
      <c r="BM928" s="38"/>
      <c r="BN928" s="38"/>
      <c r="BO928" s="38"/>
      <c r="BP928" s="38"/>
      <c r="BQ928" s="38"/>
      <c r="BR928" s="38"/>
      <c r="BS928" s="38"/>
      <c r="BT928" s="38"/>
      <c r="BU928" s="38"/>
      <c r="BV928" s="38"/>
      <c r="BW928" s="38"/>
      <c r="BX928" s="38"/>
      <c r="BY928" s="38"/>
      <c r="BZ928" s="38"/>
      <c r="CA928" s="38"/>
      <c r="CB928" s="38"/>
      <c r="CC928" s="38"/>
      <c r="CD928" s="38"/>
      <c r="CE928" s="38"/>
      <c r="CF928" s="38"/>
      <c r="CG928" s="38"/>
      <c r="CH928" s="38"/>
      <c r="CI928" s="38"/>
      <c r="CJ928" s="38"/>
      <c r="CK928" s="38"/>
      <c r="CL928" s="38"/>
      <c r="CM928" s="38"/>
      <c r="CN928" s="38"/>
      <c r="CO928" s="38"/>
    </row>
    <row r="929" spans="1:93" x14ac:dyDescent="0.35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  <c r="AB929" s="38"/>
      <c r="AC929" s="38"/>
      <c r="AD929" s="38"/>
      <c r="AE929" s="38"/>
      <c r="AF929" s="38"/>
      <c r="AG929" s="38"/>
      <c r="AH929" s="38"/>
      <c r="AI929" s="38"/>
      <c r="AJ929" s="38"/>
      <c r="AK929" s="38"/>
      <c r="AL929" s="38"/>
      <c r="AM929" s="38"/>
      <c r="AN929" s="38"/>
      <c r="AO929" s="38"/>
      <c r="AP929" s="38"/>
      <c r="AQ929" s="38"/>
      <c r="AR929" s="38"/>
      <c r="AS929" s="38"/>
      <c r="AT929" s="38"/>
      <c r="AU929" s="38"/>
      <c r="AV929" s="38"/>
      <c r="AW929" s="38"/>
      <c r="AX929" s="38"/>
      <c r="AY929" s="38"/>
      <c r="AZ929" s="38"/>
      <c r="BA929" s="38"/>
      <c r="BB929" s="38"/>
      <c r="BC929" s="38"/>
      <c r="BD929" s="38"/>
      <c r="BE929" s="38"/>
      <c r="BF929" s="38"/>
      <c r="BG929" s="38"/>
      <c r="BH929" s="38"/>
      <c r="BI929" s="38"/>
      <c r="BJ929" s="38"/>
      <c r="BK929" s="38"/>
      <c r="BL929" s="38"/>
      <c r="BM929" s="38"/>
      <c r="BN929" s="38"/>
      <c r="BO929" s="38"/>
      <c r="BP929" s="38"/>
      <c r="BQ929" s="38"/>
      <c r="BR929" s="38"/>
      <c r="BS929" s="38"/>
      <c r="BT929" s="38"/>
      <c r="BU929" s="38"/>
      <c r="BV929" s="38"/>
      <c r="BW929" s="38"/>
      <c r="BX929" s="38"/>
      <c r="BY929" s="38"/>
      <c r="BZ929" s="38"/>
      <c r="CA929" s="38"/>
      <c r="CB929" s="38"/>
      <c r="CC929" s="38"/>
      <c r="CD929" s="38"/>
      <c r="CE929" s="38"/>
      <c r="CF929" s="38"/>
      <c r="CG929" s="38"/>
      <c r="CH929" s="38"/>
      <c r="CI929" s="38"/>
      <c r="CJ929" s="38"/>
      <c r="CK929" s="38"/>
      <c r="CL929" s="38"/>
      <c r="CM929" s="38"/>
      <c r="CN929" s="38"/>
      <c r="CO929" s="38"/>
    </row>
    <row r="930" spans="1:93" x14ac:dyDescent="0.35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  <c r="AB930" s="38"/>
      <c r="AC930" s="38"/>
      <c r="AD930" s="38"/>
      <c r="AE930" s="38"/>
      <c r="AF930" s="38"/>
      <c r="AG930" s="38"/>
      <c r="AH930" s="38"/>
      <c r="AI930" s="38"/>
      <c r="AJ930" s="38"/>
      <c r="AK930" s="38"/>
      <c r="AL930" s="38"/>
      <c r="AM930" s="38"/>
      <c r="AN930" s="38"/>
      <c r="AO930" s="38"/>
      <c r="AP930" s="38"/>
      <c r="AQ930" s="38"/>
      <c r="AR930" s="38"/>
      <c r="AS930" s="38"/>
      <c r="AT930" s="38"/>
      <c r="AU930" s="38"/>
      <c r="AV930" s="38"/>
      <c r="AW930" s="38"/>
      <c r="AX930" s="38"/>
      <c r="AY930" s="38"/>
      <c r="AZ930" s="38"/>
      <c r="BA930" s="38"/>
      <c r="BB930" s="38"/>
      <c r="BC930" s="38"/>
      <c r="BD930" s="38"/>
      <c r="BE930" s="38"/>
      <c r="BF930" s="38"/>
      <c r="BG930" s="38"/>
      <c r="BH930" s="38"/>
      <c r="BI930" s="38"/>
      <c r="BJ930" s="38"/>
      <c r="BK930" s="38"/>
      <c r="BL930" s="38"/>
      <c r="BM930" s="38"/>
      <c r="BN930" s="38"/>
      <c r="BO930" s="38"/>
      <c r="BP930" s="38"/>
      <c r="BQ930" s="38"/>
      <c r="BR930" s="38"/>
      <c r="BS930" s="38"/>
      <c r="BT930" s="38"/>
      <c r="BU930" s="38"/>
      <c r="BV930" s="38"/>
      <c r="BW930" s="38"/>
      <c r="BX930" s="38"/>
      <c r="BY930" s="38"/>
      <c r="BZ930" s="38"/>
      <c r="CA930" s="38"/>
      <c r="CB930" s="38"/>
      <c r="CC930" s="38"/>
      <c r="CD930" s="38"/>
      <c r="CE930" s="38"/>
      <c r="CF930" s="38"/>
      <c r="CG930" s="38"/>
      <c r="CH930" s="38"/>
      <c r="CI930" s="38"/>
      <c r="CJ930" s="38"/>
      <c r="CK930" s="38"/>
      <c r="CL930" s="38"/>
      <c r="CM930" s="38"/>
      <c r="CN930" s="38"/>
      <c r="CO930" s="38"/>
    </row>
    <row r="931" spans="1:93" x14ac:dyDescent="0.35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  <c r="AB931" s="38"/>
      <c r="AC931" s="38"/>
      <c r="AD931" s="38"/>
      <c r="AE931" s="38"/>
      <c r="AF931" s="38"/>
      <c r="AG931" s="38"/>
      <c r="AH931" s="38"/>
      <c r="AI931" s="38"/>
      <c r="AJ931" s="38"/>
      <c r="AK931" s="38"/>
      <c r="AL931" s="38"/>
      <c r="AM931" s="38"/>
      <c r="AN931" s="38"/>
      <c r="AO931" s="38"/>
      <c r="AP931" s="38"/>
      <c r="AQ931" s="38"/>
      <c r="AR931" s="38"/>
      <c r="AS931" s="38"/>
      <c r="AT931" s="38"/>
      <c r="AU931" s="38"/>
      <c r="AV931" s="38"/>
      <c r="AW931" s="38"/>
      <c r="AX931" s="38"/>
      <c r="AY931" s="38"/>
      <c r="AZ931" s="38"/>
      <c r="BA931" s="38"/>
      <c r="BB931" s="38"/>
      <c r="BC931" s="38"/>
      <c r="BD931" s="38"/>
      <c r="BE931" s="38"/>
      <c r="BF931" s="38"/>
      <c r="BG931" s="38"/>
      <c r="BH931" s="38"/>
      <c r="BI931" s="38"/>
      <c r="BJ931" s="38"/>
      <c r="BK931" s="38"/>
      <c r="BL931" s="38"/>
      <c r="BM931" s="38"/>
      <c r="BN931" s="38"/>
      <c r="BO931" s="38"/>
      <c r="BP931" s="38"/>
      <c r="BQ931" s="38"/>
      <c r="BR931" s="38"/>
      <c r="BS931" s="38"/>
      <c r="BT931" s="38"/>
      <c r="BU931" s="38"/>
      <c r="BV931" s="38"/>
      <c r="BW931" s="38"/>
      <c r="BX931" s="38"/>
      <c r="BY931" s="38"/>
      <c r="BZ931" s="38"/>
      <c r="CA931" s="38"/>
      <c r="CB931" s="38"/>
      <c r="CC931" s="38"/>
      <c r="CD931" s="38"/>
      <c r="CE931" s="38"/>
      <c r="CF931" s="38"/>
      <c r="CG931" s="38"/>
      <c r="CH931" s="38"/>
      <c r="CI931" s="38"/>
      <c r="CJ931" s="38"/>
      <c r="CK931" s="38"/>
      <c r="CL931" s="38"/>
      <c r="CM931" s="38"/>
      <c r="CN931" s="38"/>
      <c r="CO931" s="38"/>
    </row>
    <row r="932" spans="1:93" x14ac:dyDescent="0.35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  <c r="AB932" s="38"/>
      <c r="AC932" s="38"/>
      <c r="AD932" s="38"/>
      <c r="AE932" s="38"/>
      <c r="AF932" s="38"/>
      <c r="AG932" s="38"/>
      <c r="AH932" s="38"/>
      <c r="AI932" s="38"/>
      <c r="AJ932" s="38"/>
      <c r="AK932" s="38"/>
      <c r="AL932" s="38"/>
      <c r="AM932" s="38"/>
      <c r="AN932" s="38"/>
      <c r="AO932" s="38"/>
      <c r="AP932" s="38"/>
      <c r="AQ932" s="38"/>
      <c r="AR932" s="38"/>
      <c r="AS932" s="38"/>
      <c r="AT932" s="38"/>
      <c r="AU932" s="38"/>
      <c r="AV932" s="38"/>
      <c r="AW932" s="38"/>
      <c r="AX932" s="38"/>
      <c r="AY932" s="38"/>
      <c r="AZ932" s="38"/>
      <c r="BA932" s="38"/>
      <c r="BB932" s="38"/>
      <c r="BC932" s="38"/>
      <c r="BD932" s="38"/>
      <c r="BE932" s="38"/>
      <c r="BF932" s="38"/>
      <c r="BG932" s="38"/>
      <c r="BH932" s="38"/>
      <c r="BI932" s="38"/>
      <c r="BJ932" s="38"/>
      <c r="BK932" s="38"/>
      <c r="BL932" s="38"/>
      <c r="BM932" s="38"/>
      <c r="BN932" s="38"/>
      <c r="BO932" s="38"/>
      <c r="BP932" s="38"/>
      <c r="BQ932" s="38"/>
      <c r="BR932" s="38"/>
      <c r="BS932" s="38"/>
      <c r="BT932" s="38"/>
      <c r="BU932" s="38"/>
      <c r="BV932" s="38"/>
      <c r="BW932" s="38"/>
      <c r="BX932" s="38"/>
      <c r="BY932" s="38"/>
      <c r="BZ932" s="38"/>
      <c r="CA932" s="38"/>
      <c r="CB932" s="38"/>
      <c r="CC932" s="38"/>
      <c r="CD932" s="38"/>
      <c r="CE932" s="38"/>
      <c r="CF932" s="38"/>
      <c r="CG932" s="38"/>
      <c r="CH932" s="38"/>
      <c r="CI932" s="38"/>
      <c r="CJ932" s="38"/>
      <c r="CK932" s="38"/>
      <c r="CL932" s="38"/>
      <c r="CM932" s="38"/>
      <c r="CN932" s="38"/>
      <c r="CO932" s="38"/>
    </row>
    <row r="933" spans="1:93" x14ac:dyDescent="0.35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  <c r="AB933" s="38"/>
      <c r="AC933" s="38"/>
      <c r="AD933" s="38"/>
      <c r="AE933" s="38"/>
      <c r="AF933" s="38"/>
      <c r="AG933" s="38"/>
      <c r="AH933" s="38"/>
      <c r="AI933" s="38"/>
      <c r="AJ933" s="38"/>
      <c r="AK933" s="38"/>
      <c r="AL933" s="38"/>
      <c r="AM933" s="38"/>
      <c r="AN933" s="38"/>
      <c r="AO933" s="38"/>
      <c r="AP933" s="38"/>
      <c r="AQ933" s="38"/>
      <c r="AR933" s="38"/>
      <c r="AS933" s="38"/>
      <c r="AT933" s="38"/>
      <c r="AU933" s="38"/>
      <c r="AV933" s="38"/>
      <c r="AW933" s="38"/>
      <c r="AX933" s="38"/>
      <c r="AY933" s="38"/>
      <c r="AZ933" s="38"/>
      <c r="BA933" s="38"/>
      <c r="BB933" s="38"/>
      <c r="BC933" s="38"/>
      <c r="BD933" s="38"/>
      <c r="BE933" s="38"/>
      <c r="BF933" s="38"/>
      <c r="BG933" s="38"/>
      <c r="BH933" s="38"/>
      <c r="BI933" s="38"/>
      <c r="BJ933" s="38"/>
      <c r="BK933" s="38"/>
      <c r="BL933" s="38"/>
      <c r="BM933" s="38"/>
      <c r="BN933" s="38"/>
      <c r="BO933" s="38"/>
      <c r="BP933" s="38"/>
      <c r="BQ933" s="38"/>
      <c r="BR933" s="38"/>
      <c r="BS933" s="38"/>
      <c r="BT933" s="38"/>
      <c r="BU933" s="38"/>
      <c r="BV933" s="38"/>
      <c r="BW933" s="38"/>
      <c r="BX933" s="38"/>
      <c r="BY933" s="38"/>
      <c r="BZ933" s="38"/>
      <c r="CA933" s="38"/>
      <c r="CB933" s="38"/>
      <c r="CC933" s="38"/>
      <c r="CD933" s="38"/>
      <c r="CE933" s="38"/>
      <c r="CF933" s="38"/>
      <c r="CG933" s="38"/>
      <c r="CH933" s="38"/>
      <c r="CI933" s="38"/>
      <c r="CJ933" s="38"/>
      <c r="CK933" s="38"/>
      <c r="CL933" s="38"/>
      <c r="CM933" s="38"/>
      <c r="CN933" s="38"/>
      <c r="CO933" s="38"/>
    </row>
    <row r="934" spans="1:93" x14ac:dyDescent="0.35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  <c r="AB934" s="38"/>
      <c r="AC934" s="38"/>
      <c r="AD934" s="38"/>
      <c r="AE934" s="38"/>
      <c r="AF934" s="38"/>
      <c r="AG934" s="38"/>
      <c r="AH934" s="38"/>
      <c r="AI934" s="38"/>
      <c r="AJ934" s="38"/>
      <c r="AK934" s="38"/>
      <c r="AL934" s="38"/>
      <c r="AM934" s="38"/>
      <c r="AN934" s="38"/>
      <c r="AO934" s="38"/>
      <c r="AP934" s="38"/>
      <c r="AQ934" s="38"/>
      <c r="AR934" s="38"/>
      <c r="AS934" s="38"/>
      <c r="AT934" s="38"/>
      <c r="AU934" s="38"/>
      <c r="AV934" s="38"/>
      <c r="AW934" s="38"/>
      <c r="AX934" s="38"/>
      <c r="AY934" s="38"/>
      <c r="AZ934" s="38"/>
      <c r="BA934" s="38"/>
      <c r="BB934" s="38"/>
      <c r="BC934" s="38"/>
      <c r="BD934" s="38"/>
      <c r="BE934" s="38"/>
      <c r="BF934" s="38"/>
      <c r="BG934" s="38"/>
      <c r="BH934" s="38"/>
      <c r="BI934" s="38"/>
      <c r="BJ934" s="38"/>
      <c r="BK934" s="38"/>
      <c r="BL934" s="38"/>
      <c r="BM934" s="38"/>
      <c r="BN934" s="38"/>
      <c r="BO934" s="38"/>
      <c r="BP934" s="38"/>
      <c r="BQ934" s="38"/>
      <c r="BR934" s="38"/>
      <c r="BS934" s="38"/>
      <c r="BT934" s="38"/>
      <c r="BU934" s="38"/>
      <c r="BV934" s="38"/>
      <c r="BW934" s="38"/>
      <c r="BX934" s="38"/>
      <c r="BY934" s="38"/>
      <c r="BZ934" s="38"/>
      <c r="CA934" s="38"/>
      <c r="CB934" s="38"/>
      <c r="CC934" s="38"/>
      <c r="CD934" s="38"/>
      <c r="CE934" s="38"/>
      <c r="CF934" s="38"/>
      <c r="CG934" s="38"/>
      <c r="CH934" s="38"/>
      <c r="CI934" s="38"/>
      <c r="CJ934" s="38"/>
      <c r="CK934" s="38"/>
      <c r="CL934" s="38"/>
      <c r="CM934" s="38"/>
      <c r="CN934" s="38"/>
      <c r="CO934" s="38"/>
    </row>
    <row r="935" spans="1:93" x14ac:dyDescent="0.35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  <c r="AB935" s="38"/>
      <c r="AC935" s="38"/>
      <c r="AD935" s="38"/>
      <c r="AE935" s="38"/>
      <c r="AF935" s="38"/>
      <c r="AG935" s="38"/>
      <c r="AH935" s="38"/>
      <c r="AI935" s="38"/>
      <c r="AJ935" s="38"/>
      <c r="AK935" s="38"/>
      <c r="AL935" s="38"/>
      <c r="AM935" s="38"/>
      <c r="AN935" s="38"/>
      <c r="AO935" s="38"/>
      <c r="AP935" s="38"/>
      <c r="AQ935" s="38"/>
      <c r="AR935" s="38"/>
      <c r="AS935" s="38"/>
      <c r="AT935" s="38"/>
      <c r="AU935" s="38"/>
      <c r="AV935" s="38"/>
      <c r="AW935" s="38"/>
      <c r="AX935" s="38"/>
      <c r="AY935" s="38"/>
      <c r="AZ935" s="38"/>
      <c r="BA935" s="38"/>
      <c r="BB935" s="38"/>
      <c r="BC935" s="38"/>
      <c r="BD935" s="38"/>
      <c r="BE935" s="38"/>
      <c r="BF935" s="38"/>
      <c r="BG935" s="38"/>
      <c r="BH935" s="38"/>
      <c r="BI935" s="38"/>
      <c r="BJ935" s="38"/>
      <c r="BK935" s="38"/>
      <c r="BL935" s="38"/>
      <c r="BM935" s="38"/>
      <c r="BN935" s="38"/>
      <c r="BO935" s="38"/>
      <c r="BP935" s="38"/>
      <c r="BQ935" s="38"/>
      <c r="BR935" s="38"/>
      <c r="BS935" s="38"/>
      <c r="BT935" s="38"/>
      <c r="BU935" s="38"/>
      <c r="BV935" s="38"/>
      <c r="BW935" s="38"/>
      <c r="BX935" s="38"/>
      <c r="BY935" s="38"/>
      <c r="BZ935" s="38"/>
      <c r="CA935" s="38"/>
      <c r="CB935" s="38"/>
      <c r="CC935" s="38"/>
      <c r="CD935" s="38"/>
      <c r="CE935" s="38"/>
      <c r="CF935" s="38"/>
      <c r="CG935" s="38"/>
      <c r="CH935" s="38"/>
      <c r="CI935" s="38"/>
      <c r="CJ935" s="38"/>
      <c r="CK935" s="38"/>
      <c r="CL935" s="38"/>
      <c r="CM935" s="38"/>
      <c r="CN935" s="38"/>
      <c r="CO935" s="38"/>
    </row>
    <row r="936" spans="1:93" x14ac:dyDescent="0.35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  <c r="AB936" s="38"/>
      <c r="AC936" s="38"/>
      <c r="AD936" s="38"/>
      <c r="AE936" s="38"/>
      <c r="AF936" s="38"/>
      <c r="AG936" s="38"/>
      <c r="AH936" s="38"/>
      <c r="AI936" s="38"/>
      <c r="AJ936" s="38"/>
      <c r="AK936" s="38"/>
      <c r="AL936" s="38"/>
      <c r="AM936" s="38"/>
      <c r="AN936" s="38"/>
      <c r="AO936" s="38"/>
      <c r="AP936" s="38"/>
      <c r="AQ936" s="38"/>
      <c r="AR936" s="38"/>
      <c r="AS936" s="38"/>
      <c r="AT936" s="38"/>
      <c r="AU936" s="38"/>
      <c r="AV936" s="38"/>
      <c r="AW936" s="38"/>
      <c r="AX936" s="38"/>
      <c r="AY936" s="38"/>
      <c r="AZ936" s="38"/>
      <c r="BA936" s="38"/>
      <c r="BB936" s="38"/>
      <c r="BC936" s="38"/>
      <c r="BD936" s="38"/>
      <c r="BE936" s="38"/>
      <c r="BF936" s="38"/>
      <c r="BG936" s="38"/>
      <c r="BH936" s="38"/>
      <c r="BI936" s="38"/>
      <c r="BJ936" s="38"/>
      <c r="BK936" s="38"/>
      <c r="BL936" s="38"/>
      <c r="BM936" s="38"/>
      <c r="BN936" s="38"/>
      <c r="BO936" s="38"/>
      <c r="BP936" s="38"/>
      <c r="BQ936" s="38"/>
      <c r="BR936" s="38"/>
      <c r="BS936" s="38"/>
      <c r="BT936" s="38"/>
      <c r="BU936" s="38"/>
      <c r="BV936" s="38"/>
      <c r="BW936" s="38"/>
      <c r="BX936" s="38"/>
      <c r="BY936" s="38"/>
      <c r="BZ936" s="38"/>
      <c r="CA936" s="38"/>
      <c r="CB936" s="38"/>
      <c r="CC936" s="38"/>
      <c r="CD936" s="38"/>
      <c r="CE936" s="38"/>
      <c r="CF936" s="38"/>
      <c r="CG936" s="38"/>
      <c r="CH936" s="38"/>
      <c r="CI936" s="38"/>
      <c r="CJ936" s="38"/>
      <c r="CK936" s="38"/>
      <c r="CL936" s="38"/>
      <c r="CM936" s="38"/>
      <c r="CN936" s="38"/>
      <c r="CO936" s="38"/>
    </row>
    <row r="937" spans="1:93" x14ac:dyDescent="0.35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  <c r="AB937" s="38"/>
      <c r="AC937" s="38"/>
      <c r="AD937" s="38"/>
      <c r="AE937" s="38"/>
      <c r="AF937" s="38"/>
      <c r="AG937" s="38"/>
      <c r="AH937" s="38"/>
      <c r="AI937" s="38"/>
      <c r="AJ937" s="38"/>
      <c r="AK937" s="38"/>
      <c r="AL937" s="38"/>
      <c r="AM937" s="38"/>
      <c r="AN937" s="38"/>
      <c r="AO937" s="38"/>
      <c r="AP937" s="38"/>
      <c r="AQ937" s="38"/>
      <c r="AR937" s="38"/>
      <c r="AS937" s="38"/>
      <c r="AT937" s="38"/>
      <c r="AU937" s="38"/>
      <c r="AV937" s="38"/>
      <c r="AW937" s="38"/>
      <c r="AX937" s="38"/>
      <c r="AY937" s="38"/>
      <c r="AZ937" s="38"/>
      <c r="BA937" s="38"/>
      <c r="BB937" s="38"/>
      <c r="BC937" s="38"/>
      <c r="BD937" s="38"/>
      <c r="BE937" s="38"/>
      <c r="BF937" s="38"/>
      <c r="BG937" s="38"/>
      <c r="BH937" s="38"/>
      <c r="BI937" s="38"/>
      <c r="BJ937" s="38"/>
      <c r="BK937" s="38"/>
      <c r="BL937" s="38"/>
      <c r="BM937" s="38"/>
      <c r="BN937" s="38"/>
      <c r="BO937" s="38"/>
      <c r="BP937" s="38"/>
      <c r="BQ937" s="38"/>
      <c r="BR937" s="38"/>
      <c r="BS937" s="38"/>
      <c r="BT937" s="38"/>
      <c r="BU937" s="38"/>
      <c r="BV937" s="38"/>
      <c r="BW937" s="38"/>
      <c r="BX937" s="38"/>
      <c r="BY937" s="38"/>
      <c r="BZ937" s="38"/>
      <c r="CA937" s="38"/>
      <c r="CB937" s="38"/>
      <c r="CC937" s="38"/>
      <c r="CD937" s="38"/>
      <c r="CE937" s="38"/>
      <c r="CF937" s="38"/>
      <c r="CG937" s="38"/>
      <c r="CH937" s="38"/>
      <c r="CI937" s="38"/>
      <c r="CJ937" s="38"/>
      <c r="CK937" s="38"/>
      <c r="CL937" s="38"/>
      <c r="CM937" s="38"/>
      <c r="CN937" s="38"/>
      <c r="CO937" s="38"/>
    </row>
    <row r="938" spans="1:93" x14ac:dyDescent="0.35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  <c r="AB938" s="38"/>
      <c r="AC938" s="38"/>
      <c r="AD938" s="38"/>
      <c r="AE938" s="38"/>
      <c r="AF938" s="38"/>
      <c r="AG938" s="38"/>
      <c r="AH938" s="38"/>
      <c r="AI938" s="38"/>
      <c r="AJ938" s="38"/>
      <c r="AK938" s="38"/>
      <c r="AL938" s="38"/>
      <c r="AM938" s="38"/>
      <c r="AN938" s="38"/>
      <c r="AO938" s="38"/>
      <c r="AP938" s="38"/>
      <c r="AQ938" s="38"/>
      <c r="AR938" s="38"/>
      <c r="AS938" s="38"/>
      <c r="AT938" s="38"/>
      <c r="AU938" s="38"/>
      <c r="AV938" s="38"/>
      <c r="AW938" s="38"/>
      <c r="AX938" s="38"/>
      <c r="AY938" s="38"/>
      <c r="AZ938" s="38"/>
      <c r="BA938" s="38"/>
      <c r="BB938" s="38"/>
      <c r="BC938" s="38"/>
      <c r="BD938" s="38"/>
      <c r="BE938" s="38"/>
      <c r="BF938" s="38"/>
      <c r="BG938" s="38"/>
      <c r="BH938" s="38"/>
      <c r="BI938" s="38"/>
      <c r="BJ938" s="38"/>
      <c r="BK938" s="38"/>
      <c r="BL938" s="38"/>
      <c r="BM938" s="38"/>
      <c r="BN938" s="38"/>
      <c r="BO938" s="38"/>
      <c r="BP938" s="38"/>
      <c r="BQ938" s="38"/>
      <c r="BR938" s="38"/>
      <c r="BS938" s="38"/>
      <c r="BT938" s="38"/>
      <c r="BU938" s="38"/>
      <c r="BV938" s="38"/>
      <c r="BW938" s="38"/>
      <c r="BX938" s="38"/>
      <c r="BY938" s="38"/>
      <c r="BZ938" s="38"/>
      <c r="CA938" s="38"/>
      <c r="CB938" s="38"/>
      <c r="CC938" s="38"/>
      <c r="CD938" s="38"/>
      <c r="CE938" s="38"/>
      <c r="CF938" s="38"/>
      <c r="CG938" s="38"/>
      <c r="CH938" s="38"/>
      <c r="CI938" s="38"/>
      <c r="CJ938" s="38"/>
      <c r="CK938" s="38"/>
      <c r="CL938" s="38"/>
      <c r="CM938" s="38"/>
      <c r="CN938" s="38"/>
      <c r="CO938" s="38"/>
    </row>
    <row r="939" spans="1:93" x14ac:dyDescent="0.35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  <c r="AB939" s="38"/>
      <c r="AC939" s="38"/>
      <c r="AD939" s="38"/>
      <c r="AE939" s="38"/>
      <c r="AF939" s="38"/>
      <c r="AG939" s="38"/>
      <c r="AH939" s="38"/>
      <c r="AI939" s="38"/>
      <c r="AJ939" s="38"/>
      <c r="AK939" s="38"/>
      <c r="AL939" s="38"/>
      <c r="AM939" s="38"/>
      <c r="AN939" s="38"/>
      <c r="AO939" s="38"/>
      <c r="AP939" s="38"/>
      <c r="AQ939" s="38"/>
      <c r="AR939" s="38"/>
      <c r="AS939" s="38"/>
      <c r="AT939" s="38"/>
      <c r="AU939" s="38"/>
      <c r="AV939" s="38"/>
      <c r="AW939" s="38"/>
      <c r="AX939" s="38"/>
      <c r="AY939" s="38"/>
      <c r="AZ939" s="38"/>
      <c r="BA939" s="38"/>
      <c r="BB939" s="38"/>
      <c r="BC939" s="38"/>
      <c r="BD939" s="38"/>
      <c r="BE939" s="38"/>
      <c r="BF939" s="38"/>
      <c r="BG939" s="38"/>
      <c r="BH939" s="38"/>
      <c r="BI939" s="38"/>
      <c r="BJ939" s="38"/>
      <c r="BK939" s="38"/>
      <c r="BL939" s="38"/>
      <c r="BM939" s="38"/>
      <c r="BN939" s="38"/>
      <c r="BO939" s="38"/>
      <c r="BP939" s="38"/>
      <c r="BQ939" s="38"/>
      <c r="BR939" s="38"/>
      <c r="BS939" s="38"/>
      <c r="BT939" s="38"/>
      <c r="BU939" s="38"/>
      <c r="BV939" s="38"/>
      <c r="BW939" s="38"/>
      <c r="BX939" s="38"/>
      <c r="BY939" s="38"/>
      <c r="BZ939" s="38"/>
      <c r="CA939" s="38"/>
      <c r="CB939" s="38"/>
      <c r="CC939" s="38"/>
      <c r="CD939" s="38"/>
      <c r="CE939" s="38"/>
      <c r="CF939" s="38"/>
      <c r="CG939" s="38"/>
      <c r="CH939" s="38"/>
      <c r="CI939" s="38"/>
      <c r="CJ939" s="38"/>
      <c r="CK939" s="38"/>
      <c r="CL939" s="38"/>
      <c r="CM939" s="38"/>
      <c r="CN939" s="38"/>
      <c r="CO939" s="38"/>
    </row>
    <row r="940" spans="1:93" x14ac:dyDescent="0.35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  <c r="AB940" s="38"/>
      <c r="AC940" s="38"/>
      <c r="AD940" s="38"/>
      <c r="AE940" s="38"/>
      <c r="AF940" s="38"/>
      <c r="AG940" s="38"/>
      <c r="AH940" s="38"/>
      <c r="AI940" s="38"/>
      <c r="AJ940" s="38"/>
      <c r="AK940" s="38"/>
      <c r="AL940" s="38"/>
      <c r="AM940" s="38"/>
      <c r="AN940" s="38"/>
      <c r="AO940" s="38"/>
      <c r="AP940" s="38"/>
      <c r="AQ940" s="38"/>
      <c r="AR940" s="38"/>
      <c r="AS940" s="38"/>
      <c r="AT940" s="38"/>
      <c r="AU940" s="38"/>
      <c r="AV940" s="38"/>
      <c r="AW940" s="38"/>
      <c r="AX940" s="38"/>
      <c r="AY940" s="38"/>
      <c r="AZ940" s="38"/>
      <c r="BA940" s="38"/>
      <c r="BB940" s="38"/>
      <c r="BC940" s="38"/>
      <c r="BD940" s="38"/>
      <c r="BE940" s="38"/>
      <c r="BF940" s="38"/>
      <c r="BG940" s="38"/>
      <c r="BH940" s="38"/>
      <c r="BI940" s="38"/>
      <c r="BJ940" s="38"/>
      <c r="BK940" s="38"/>
      <c r="BL940" s="38"/>
      <c r="BM940" s="38"/>
      <c r="BN940" s="38"/>
      <c r="BO940" s="38"/>
      <c r="BP940" s="38"/>
      <c r="BQ940" s="38"/>
      <c r="BR940" s="38"/>
      <c r="BS940" s="38"/>
      <c r="BT940" s="38"/>
      <c r="BU940" s="38"/>
      <c r="BV940" s="38"/>
      <c r="BW940" s="38"/>
      <c r="BX940" s="38"/>
      <c r="BY940" s="38"/>
      <c r="BZ940" s="38"/>
      <c r="CA940" s="38"/>
      <c r="CB940" s="38"/>
      <c r="CC940" s="38"/>
      <c r="CD940" s="38"/>
      <c r="CE940" s="38"/>
      <c r="CF940" s="38"/>
      <c r="CG940" s="38"/>
      <c r="CH940" s="38"/>
      <c r="CI940" s="38"/>
      <c r="CJ940" s="38"/>
      <c r="CK940" s="38"/>
      <c r="CL940" s="38"/>
      <c r="CM940" s="38"/>
      <c r="CN940" s="38"/>
      <c r="CO940" s="38"/>
    </row>
    <row r="941" spans="1:93" x14ac:dyDescent="0.35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  <c r="AB941" s="38"/>
      <c r="AC941" s="38"/>
      <c r="AD941" s="38"/>
      <c r="AE941" s="38"/>
      <c r="AF941" s="38"/>
      <c r="AG941" s="38"/>
      <c r="AH941" s="38"/>
      <c r="AI941" s="38"/>
      <c r="AJ941" s="38"/>
      <c r="AK941" s="38"/>
      <c r="AL941" s="38"/>
      <c r="AM941" s="38"/>
      <c r="AN941" s="38"/>
      <c r="AO941" s="38"/>
      <c r="AP941" s="38"/>
      <c r="AQ941" s="38"/>
      <c r="AR941" s="38"/>
      <c r="AS941" s="38"/>
      <c r="AT941" s="38"/>
      <c r="AU941" s="38"/>
      <c r="AV941" s="38"/>
      <c r="AW941" s="38"/>
      <c r="AX941" s="38"/>
      <c r="AY941" s="38"/>
      <c r="AZ941" s="38"/>
      <c r="BA941" s="38"/>
      <c r="BB941" s="38"/>
      <c r="BC941" s="38"/>
      <c r="BD941" s="38"/>
      <c r="BE941" s="38"/>
      <c r="BF941" s="38"/>
      <c r="BG941" s="38"/>
      <c r="BH941" s="38"/>
      <c r="BI941" s="38"/>
      <c r="BJ941" s="38"/>
      <c r="BK941" s="38"/>
      <c r="BL941" s="38"/>
      <c r="BM941" s="38"/>
      <c r="BN941" s="38"/>
      <c r="BO941" s="38"/>
      <c r="BP941" s="38"/>
      <c r="BQ941" s="38"/>
      <c r="BR941" s="38"/>
      <c r="BS941" s="38"/>
      <c r="BT941" s="38"/>
      <c r="BU941" s="38"/>
      <c r="BV941" s="38"/>
      <c r="BW941" s="38"/>
      <c r="BX941" s="38"/>
      <c r="BY941" s="38"/>
      <c r="BZ941" s="38"/>
      <c r="CA941" s="38"/>
      <c r="CB941" s="38"/>
      <c r="CC941" s="38"/>
      <c r="CD941" s="38"/>
      <c r="CE941" s="38"/>
      <c r="CF941" s="38"/>
      <c r="CG941" s="38"/>
      <c r="CH941" s="38"/>
      <c r="CI941" s="38"/>
      <c r="CJ941" s="38"/>
      <c r="CK941" s="38"/>
      <c r="CL941" s="38"/>
      <c r="CM941" s="38"/>
      <c r="CN941" s="38"/>
      <c r="CO941" s="38"/>
    </row>
    <row r="942" spans="1:93" x14ac:dyDescent="0.35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  <c r="AB942" s="38"/>
      <c r="AC942" s="38"/>
      <c r="AD942" s="38"/>
      <c r="AE942" s="38"/>
      <c r="AF942" s="38"/>
      <c r="AG942" s="38"/>
      <c r="AH942" s="38"/>
      <c r="AI942" s="38"/>
      <c r="AJ942" s="38"/>
      <c r="AK942" s="38"/>
      <c r="AL942" s="38"/>
      <c r="AM942" s="38"/>
      <c r="AN942" s="38"/>
      <c r="AO942" s="38"/>
      <c r="AP942" s="38"/>
      <c r="AQ942" s="38"/>
      <c r="AR942" s="38"/>
      <c r="AS942" s="38"/>
      <c r="AT942" s="38"/>
      <c r="AU942" s="38"/>
      <c r="AV942" s="38"/>
      <c r="AW942" s="38"/>
      <c r="AX942" s="38"/>
      <c r="AY942" s="38"/>
      <c r="AZ942" s="38"/>
      <c r="BA942" s="38"/>
      <c r="BB942" s="38"/>
      <c r="BC942" s="38"/>
      <c r="BD942" s="38"/>
      <c r="BE942" s="38"/>
      <c r="BF942" s="38"/>
      <c r="BG942" s="38"/>
      <c r="BH942" s="38"/>
      <c r="BI942" s="38"/>
      <c r="BJ942" s="38"/>
      <c r="BK942" s="38"/>
      <c r="BL942" s="38"/>
      <c r="BM942" s="38"/>
      <c r="BN942" s="38"/>
      <c r="BO942" s="38"/>
      <c r="BP942" s="38"/>
      <c r="BQ942" s="38"/>
      <c r="BR942" s="38"/>
      <c r="BS942" s="38"/>
      <c r="BT942" s="38"/>
      <c r="BU942" s="38"/>
      <c r="BV942" s="38"/>
      <c r="BW942" s="38"/>
      <c r="BX942" s="38"/>
      <c r="BY942" s="38"/>
      <c r="BZ942" s="38"/>
      <c r="CA942" s="38"/>
      <c r="CB942" s="38"/>
      <c r="CC942" s="38"/>
      <c r="CD942" s="38"/>
      <c r="CE942" s="38"/>
      <c r="CF942" s="38"/>
      <c r="CG942" s="38"/>
      <c r="CH942" s="38"/>
      <c r="CI942" s="38"/>
      <c r="CJ942" s="38"/>
      <c r="CK942" s="38"/>
      <c r="CL942" s="38"/>
      <c r="CM942" s="38"/>
      <c r="CN942" s="38"/>
      <c r="CO942" s="38"/>
    </row>
    <row r="943" spans="1:93" x14ac:dyDescent="0.35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  <c r="AB943" s="38"/>
      <c r="AC943" s="38"/>
      <c r="AD943" s="38"/>
      <c r="AE943" s="38"/>
      <c r="AF943" s="38"/>
      <c r="AG943" s="38"/>
      <c r="AH943" s="38"/>
      <c r="AI943" s="38"/>
      <c r="AJ943" s="38"/>
      <c r="AK943" s="38"/>
      <c r="AL943" s="38"/>
      <c r="AM943" s="38"/>
      <c r="AN943" s="38"/>
      <c r="AO943" s="38"/>
      <c r="AP943" s="38"/>
      <c r="AQ943" s="38"/>
      <c r="AR943" s="38"/>
      <c r="AS943" s="38"/>
      <c r="AT943" s="38"/>
      <c r="AU943" s="38"/>
      <c r="AV943" s="38"/>
      <c r="AW943" s="38"/>
      <c r="AX943" s="38"/>
      <c r="AY943" s="38"/>
      <c r="AZ943" s="38"/>
      <c r="BA943" s="38"/>
      <c r="BB943" s="38"/>
      <c r="BC943" s="38"/>
      <c r="BD943" s="38"/>
      <c r="BE943" s="38"/>
      <c r="BF943" s="38"/>
      <c r="BG943" s="38"/>
      <c r="BH943" s="38"/>
      <c r="BI943" s="38"/>
      <c r="BJ943" s="38"/>
      <c r="BK943" s="38"/>
      <c r="BL943" s="38"/>
      <c r="BM943" s="38"/>
      <c r="BN943" s="38"/>
      <c r="BO943" s="38"/>
      <c r="BP943" s="38"/>
      <c r="BQ943" s="38"/>
      <c r="BR943" s="38"/>
      <c r="BS943" s="38"/>
      <c r="BT943" s="38"/>
      <c r="BU943" s="38"/>
      <c r="BV943" s="38"/>
      <c r="BW943" s="38"/>
      <c r="BX943" s="38"/>
      <c r="BY943" s="38"/>
      <c r="BZ943" s="38"/>
      <c r="CA943" s="38"/>
      <c r="CB943" s="38"/>
      <c r="CC943" s="38"/>
      <c r="CD943" s="38"/>
      <c r="CE943" s="38"/>
      <c r="CF943" s="38"/>
      <c r="CG943" s="38"/>
      <c r="CH943" s="38"/>
      <c r="CI943" s="38"/>
      <c r="CJ943" s="38"/>
      <c r="CK943" s="38"/>
      <c r="CL943" s="38"/>
      <c r="CM943" s="38"/>
      <c r="CN943" s="38"/>
      <c r="CO943" s="38"/>
    </row>
    <row r="944" spans="1:93" x14ac:dyDescent="0.35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  <c r="AB944" s="38"/>
      <c r="AC944" s="38"/>
      <c r="AD944" s="38"/>
      <c r="AE944" s="38"/>
      <c r="AF944" s="38"/>
      <c r="AG944" s="38"/>
      <c r="AH944" s="38"/>
      <c r="AI944" s="38"/>
      <c r="AJ944" s="38"/>
      <c r="AK944" s="38"/>
      <c r="AL944" s="38"/>
      <c r="AM944" s="38"/>
      <c r="AN944" s="38"/>
      <c r="AO944" s="38"/>
      <c r="AP944" s="38"/>
      <c r="AQ944" s="38"/>
      <c r="AR944" s="38"/>
      <c r="AS944" s="38"/>
      <c r="AT944" s="38"/>
      <c r="AU944" s="38"/>
      <c r="AV944" s="38"/>
      <c r="AW944" s="38"/>
      <c r="AX944" s="38"/>
      <c r="AY944" s="38"/>
      <c r="AZ944" s="38"/>
      <c r="BA944" s="38"/>
      <c r="BB944" s="38"/>
      <c r="BC944" s="38"/>
      <c r="BD944" s="38"/>
      <c r="BE944" s="38"/>
      <c r="BF944" s="38"/>
      <c r="BG944" s="38"/>
      <c r="BH944" s="38"/>
      <c r="BI944" s="38"/>
      <c r="BJ944" s="38"/>
      <c r="BK944" s="38"/>
      <c r="BL944" s="38"/>
      <c r="BM944" s="38"/>
      <c r="BN944" s="38"/>
      <c r="BO944" s="38"/>
      <c r="BP944" s="38"/>
      <c r="BQ944" s="38"/>
      <c r="BR944" s="38"/>
      <c r="BS944" s="38"/>
      <c r="BT944" s="38"/>
      <c r="BU944" s="38"/>
      <c r="BV944" s="38"/>
      <c r="BW944" s="38"/>
      <c r="BX944" s="38"/>
      <c r="BY944" s="38"/>
      <c r="BZ944" s="38"/>
      <c r="CA944" s="38"/>
      <c r="CB944" s="38"/>
      <c r="CC944" s="38"/>
      <c r="CD944" s="38"/>
      <c r="CE944" s="38"/>
      <c r="CF944" s="38"/>
      <c r="CG944" s="38"/>
      <c r="CH944" s="38"/>
      <c r="CI944" s="38"/>
      <c r="CJ944" s="38"/>
      <c r="CK944" s="38"/>
      <c r="CL944" s="38"/>
      <c r="CM944" s="38"/>
      <c r="CN944" s="38"/>
      <c r="CO944" s="38"/>
    </row>
    <row r="945" spans="1:93" x14ac:dyDescent="0.35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  <c r="AB945" s="38"/>
      <c r="AC945" s="38"/>
      <c r="AD945" s="38"/>
      <c r="AE945" s="38"/>
      <c r="AF945" s="38"/>
      <c r="AG945" s="38"/>
      <c r="AH945" s="38"/>
      <c r="AI945" s="38"/>
      <c r="AJ945" s="38"/>
      <c r="AK945" s="38"/>
      <c r="AL945" s="38"/>
      <c r="AM945" s="38"/>
      <c r="AN945" s="38"/>
      <c r="AO945" s="38"/>
      <c r="AP945" s="38"/>
      <c r="AQ945" s="38"/>
      <c r="AR945" s="38"/>
      <c r="AS945" s="38"/>
      <c r="AT945" s="38"/>
      <c r="AU945" s="38"/>
      <c r="AV945" s="38"/>
      <c r="AW945" s="38"/>
      <c r="AX945" s="38"/>
      <c r="AY945" s="38"/>
      <c r="AZ945" s="38"/>
      <c r="BA945" s="38"/>
      <c r="BB945" s="38"/>
      <c r="BC945" s="38"/>
      <c r="BD945" s="38"/>
      <c r="BE945" s="38"/>
      <c r="BF945" s="38"/>
      <c r="BG945" s="38"/>
      <c r="BH945" s="38"/>
      <c r="BI945" s="38"/>
      <c r="BJ945" s="38"/>
      <c r="BK945" s="38"/>
      <c r="BL945" s="38"/>
      <c r="BM945" s="38"/>
      <c r="BN945" s="38"/>
      <c r="BO945" s="38"/>
      <c r="BP945" s="38"/>
      <c r="BQ945" s="38"/>
      <c r="BR945" s="38"/>
      <c r="BS945" s="38"/>
      <c r="BT945" s="38"/>
      <c r="BU945" s="38"/>
      <c r="BV945" s="38"/>
      <c r="BW945" s="38"/>
      <c r="BX945" s="38"/>
      <c r="BY945" s="38"/>
      <c r="BZ945" s="38"/>
      <c r="CA945" s="38"/>
      <c r="CB945" s="38"/>
      <c r="CC945" s="38"/>
      <c r="CD945" s="38"/>
      <c r="CE945" s="38"/>
      <c r="CF945" s="38"/>
      <c r="CG945" s="38"/>
      <c r="CH945" s="38"/>
      <c r="CI945" s="38"/>
      <c r="CJ945" s="38"/>
      <c r="CK945" s="38"/>
      <c r="CL945" s="38"/>
      <c r="CM945" s="38"/>
      <c r="CN945" s="38"/>
      <c r="CO945" s="38"/>
    </row>
    <row r="946" spans="1:93" x14ac:dyDescent="0.35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  <c r="AB946" s="38"/>
      <c r="AC946" s="38"/>
      <c r="AD946" s="38"/>
      <c r="AE946" s="38"/>
      <c r="AF946" s="38"/>
      <c r="AG946" s="38"/>
      <c r="AH946" s="38"/>
      <c r="AI946" s="38"/>
      <c r="AJ946" s="38"/>
      <c r="AK946" s="38"/>
      <c r="AL946" s="38"/>
      <c r="AM946" s="38"/>
      <c r="AN946" s="38"/>
      <c r="AO946" s="38"/>
      <c r="AP946" s="38"/>
      <c r="AQ946" s="38"/>
      <c r="AR946" s="38"/>
      <c r="AS946" s="38"/>
      <c r="AT946" s="38"/>
      <c r="AU946" s="38"/>
      <c r="AV946" s="38"/>
      <c r="AW946" s="38"/>
      <c r="AX946" s="38"/>
      <c r="AY946" s="38"/>
      <c r="AZ946" s="38"/>
      <c r="BA946" s="38"/>
      <c r="BB946" s="38"/>
      <c r="BC946" s="38"/>
      <c r="BD946" s="38"/>
      <c r="BE946" s="38"/>
      <c r="BF946" s="38"/>
      <c r="BG946" s="38"/>
      <c r="BH946" s="38"/>
      <c r="BI946" s="38"/>
      <c r="BJ946" s="38"/>
      <c r="BK946" s="38"/>
      <c r="BL946" s="38"/>
      <c r="BM946" s="38"/>
      <c r="BN946" s="38"/>
      <c r="BO946" s="38"/>
      <c r="BP946" s="38"/>
      <c r="BQ946" s="38"/>
      <c r="BR946" s="38"/>
      <c r="BS946" s="38"/>
      <c r="BT946" s="38"/>
      <c r="BU946" s="38"/>
      <c r="BV946" s="38"/>
      <c r="BW946" s="38"/>
      <c r="BX946" s="38"/>
      <c r="BY946" s="38"/>
      <c r="BZ946" s="38"/>
      <c r="CA946" s="38"/>
      <c r="CB946" s="38"/>
      <c r="CC946" s="38"/>
      <c r="CD946" s="38"/>
      <c r="CE946" s="38"/>
      <c r="CF946" s="38"/>
      <c r="CG946" s="38"/>
      <c r="CH946" s="38"/>
      <c r="CI946" s="38"/>
      <c r="CJ946" s="38"/>
      <c r="CK946" s="38"/>
      <c r="CL946" s="38"/>
      <c r="CM946" s="38"/>
      <c r="CN946" s="38"/>
      <c r="CO946" s="38"/>
    </row>
    <row r="947" spans="1:93" x14ac:dyDescent="0.35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  <c r="AB947" s="38"/>
      <c r="AC947" s="38"/>
      <c r="AD947" s="38"/>
      <c r="AE947" s="38"/>
      <c r="AF947" s="38"/>
      <c r="AG947" s="38"/>
      <c r="AH947" s="38"/>
      <c r="AI947" s="38"/>
      <c r="AJ947" s="38"/>
      <c r="AK947" s="38"/>
      <c r="AL947" s="38"/>
      <c r="AM947" s="38"/>
      <c r="AN947" s="38"/>
      <c r="AO947" s="38"/>
      <c r="AP947" s="38"/>
      <c r="AQ947" s="38"/>
      <c r="AR947" s="38"/>
      <c r="AS947" s="38"/>
      <c r="AT947" s="38"/>
      <c r="AU947" s="38"/>
      <c r="AV947" s="38"/>
      <c r="AW947" s="38"/>
      <c r="AX947" s="38"/>
      <c r="AY947" s="38"/>
      <c r="AZ947" s="38"/>
      <c r="BA947" s="38"/>
      <c r="BB947" s="38"/>
      <c r="BC947" s="38"/>
      <c r="BD947" s="38"/>
      <c r="BE947" s="38"/>
      <c r="BF947" s="38"/>
      <c r="BG947" s="38"/>
      <c r="BH947" s="38"/>
      <c r="BI947" s="38"/>
      <c r="BJ947" s="38"/>
      <c r="BK947" s="38"/>
      <c r="BL947" s="38"/>
      <c r="BM947" s="38"/>
      <c r="BN947" s="38"/>
      <c r="BO947" s="38"/>
      <c r="BP947" s="38"/>
      <c r="BQ947" s="38"/>
      <c r="BR947" s="38"/>
      <c r="BS947" s="38"/>
      <c r="BT947" s="38"/>
      <c r="BU947" s="38"/>
      <c r="BV947" s="38"/>
      <c r="BW947" s="38"/>
      <c r="BX947" s="38"/>
      <c r="BY947" s="38"/>
      <c r="BZ947" s="38"/>
      <c r="CA947" s="38"/>
      <c r="CB947" s="38"/>
      <c r="CC947" s="38"/>
      <c r="CD947" s="38"/>
      <c r="CE947" s="38"/>
      <c r="CF947" s="38"/>
      <c r="CG947" s="38"/>
      <c r="CH947" s="38"/>
      <c r="CI947" s="38"/>
      <c r="CJ947" s="38"/>
      <c r="CK947" s="38"/>
      <c r="CL947" s="38"/>
      <c r="CM947" s="38"/>
      <c r="CN947" s="38"/>
      <c r="CO947" s="38"/>
    </row>
    <row r="948" spans="1:93" x14ac:dyDescent="0.35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  <c r="AB948" s="38"/>
      <c r="AC948" s="38"/>
      <c r="AD948" s="38"/>
      <c r="AE948" s="38"/>
      <c r="AF948" s="38"/>
      <c r="AG948" s="38"/>
      <c r="AH948" s="38"/>
      <c r="AI948" s="38"/>
      <c r="AJ948" s="38"/>
      <c r="AK948" s="38"/>
      <c r="AL948" s="38"/>
      <c r="AM948" s="38"/>
      <c r="AN948" s="38"/>
      <c r="AO948" s="38"/>
      <c r="AP948" s="38"/>
      <c r="AQ948" s="38"/>
      <c r="AR948" s="38"/>
      <c r="AS948" s="38"/>
      <c r="AT948" s="38"/>
      <c r="AU948" s="38"/>
      <c r="AV948" s="38"/>
      <c r="AW948" s="38"/>
      <c r="AX948" s="38"/>
      <c r="AY948" s="38"/>
      <c r="AZ948" s="38"/>
      <c r="BA948" s="38"/>
      <c r="BB948" s="38"/>
      <c r="BC948" s="38"/>
      <c r="BD948" s="38"/>
      <c r="BE948" s="38"/>
      <c r="BF948" s="38"/>
      <c r="BG948" s="38"/>
      <c r="BH948" s="38"/>
      <c r="BI948" s="38"/>
      <c r="BJ948" s="38"/>
      <c r="BK948" s="38"/>
      <c r="BL948" s="38"/>
      <c r="BM948" s="38"/>
      <c r="BN948" s="38"/>
      <c r="BO948" s="38"/>
      <c r="BP948" s="38"/>
      <c r="BQ948" s="38"/>
      <c r="BR948" s="38"/>
      <c r="BS948" s="38"/>
      <c r="BT948" s="38"/>
      <c r="BU948" s="38"/>
      <c r="BV948" s="38"/>
      <c r="BW948" s="38"/>
      <c r="BX948" s="38"/>
      <c r="BY948" s="38"/>
      <c r="BZ948" s="38"/>
      <c r="CA948" s="38"/>
      <c r="CB948" s="38"/>
      <c r="CC948" s="38"/>
      <c r="CD948" s="38"/>
      <c r="CE948" s="38"/>
      <c r="CF948" s="38"/>
      <c r="CG948" s="38"/>
      <c r="CH948" s="38"/>
      <c r="CI948" s="38"/>
      <c r="CJ948" s="38"/>
      <c r="CK948" s="38"/>
      <c r="CL948" s="38"/>
      <c r="CM948" s="38"/>
      <c r="CN948" s="38"/>
      <c r="CO948" s="38"/>
    </row>
    <row r="949" spans="1:93" x14ac:dyDescent="0.35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  <c r="AB949" s="38"/>
      <c r="AC949" s="38"/>
      <c r="AD949" s="38"/>
      <c r="AE949" s="38"/>
      <c r="AF949" s="38"/>
      <c r="AG949" s="38"/>
      <c r="AH949" s="38"/>
      <c r="AI949" s="38"/>
      <c r="AJ949" s="38"/>
      <c r="AK949" s="38"/>
      <c r="AL949" s="38"/>
      <c r="AM949" s="38"/>
      <c r="AN949" s="38"/>
      <c r="AO949" s="38"/>
      <c r="AP949" s="38"/>
      <c r="AQ949" s="38"/>
      <c r="AR949" s="38"/>
      <c r="AS949" s="38"/>
      <c r="AT949" s="38"/>
      <c r="AU949" s="38"/>
      <c r="AV949" s="38"/>
      <c r="AW949" s="38"/>
      <c r="AX949" s="38"/>
      <c r="AY949" s="38"/>
      <c r="AZ949" s="38"/>
      <c r="BA949" s="38"/>
      <c r="BB949" s="38"/>
      <c r="BC949" s="38"/>
      <c r="BD949" s="38"/>
      <c r="BE949" s="38"/>
      <c r="BF949" s="38"/>
      <c r="BG949" s="38"/>
      <c r="BH949" s="38"/>
      <c r="BI949" s="38"/>
      <c r="BJ949" s="38"/>
      <c r="BK949" s="38"/>
      <c r="BL949" s="38"/>
      <c r="BM949" s="38"/>
      <c r="BN949" s="38"/>
      <c r="BO949" s="38"/>
      <c r="BP949" s="38"/>
      <c r="BQ949" s="38"/>
      <c r="BR949" s="38"/>
      <c r="BS949" s="38"/>
      <c r="BT949" s="38"/>
      <c r="BU949" s="38"/>
      <c r="BV949" s="38"/>
      <c r="BW949" s="38"/>
      <c r="BX949" s="38"/>
      <c r="BY949" s="38"/>
      <c r="BZ949" s="38"/>
      <c r="CA949" s="38"/>
      <c r="CB949" s="38"/>
      <c r="CC949" s="38"/>
      <c r="CD949" s="38"/>
      <c r="CE949" s="38"/>
      <c r="CF949" s="38"/>
      <c r="CG949" s="38"/>
      <c r="CH949" s="38"/>
      <c r="CI949" s="38"/>
      <c r="CJ949" s="38"/>
      <c r="CK949" s="38"/>
      <c r="CL949" s="38"/>
      <c r="CM949" s="38"/>
      <c r="CN949" s="38"/>
      <c r="CO949" s="38"/>
    </row>
    <row r="950" spans="1:93" x14ac:dyDescent="0.35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  <c r="AB950" s="38"/>
      <c r="AC950" s="38"/>
      <c r="AD950" s="38"/>
      <c r="AE950" s="38"/>
      <c r="AF950" s="38"/>
      <c r="AG950" s="38"/>
      <c r="AH950" s="38"/>
      <c r="AI950" s="38"/>
      <c r="AJ950" s="38"/>
      <c r="AK950" s="38"/>
      <c r="AL950" s="38"/>
      <c r="AM950" s="38"/>
      <c r="AN950" s="38"/>
      <c r="AO950" s="38"/>
      <c r="AP950" s="38"/>
      <c r="AQ950" s="38"/>
      <c r="AR950" s="38"/>
      <c r="AS950" s="38"/>
      <c r="AT950" s="38"/>
      <c r="AU950" s="38"/>
      <c r="AV950" s="38"/>
      <c r="AW950" s="38"/>
      <c r="AX950" s="38"/>
      <c r="AY950" s="38"/>
      <c r="AZ950" s="38"/>
      <c r="BA950" s="38"/>
      <c r="BB950" s="38"/>
      <c r="BC950" s="38"/>
      <c r="BD950" s="38"/>
      <c r="BE950" s="38"/>
      <c r="BF950" s="38"/>
      <c r="BG950" s="38"/>
      <c r="BH950" s="38"/>
      <c r="BI950" s="38"/>
      <c r="BJ950" s="38"/>
      <c r="BK950" s="38"/>
      <c r="BL950" s="38"/>
      <c r="BM950" s="38"/>
      <c r="BN950" s="38"/>
      <c r="BO950" s="38"/>
      <c r="BP950" s="38"/>
      <c r="BQ950" s="38"/>
      <c r="BR950" s="38"/>
      <c r="BS950" s="38"/>
      <c r="BT950" s="38"/>
      <c r="BU950" s="38"/>
      <c r="BV950" s="38"/>
      <c r="BW950" s="38"/>
      <c r="BX950" s="38"/>
      <c r="BY950" s="38"/>
      <c r="BZ950" s="38"/>
      <c r="CA950" s="38"/>
      <c r="CB950" s="38"/>
      <c r="CC950" s="38"/>
      <c r="CD950" s="38"/>
      <c r="CE950" s="38"/>
      <c r="CF950" s="38"/>
      <c r="CG950" s="38"/>
      <c r="CH950" s="38"/>
      <c r="CI950" s="38"/>
      <c r="CJ950" s="38"/>
      <c r="CK950" s="38"/>
      <c r="CL950" s="38"/>
      <c r="CM950" s="38"/>
      <c r="CN950" s="38"/>
      <c r="CO950" s="38"/>
    </row>
    <row r="951" spans="1:93" x14ac:dyDescent="0.35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  <c r="AB951" s="38"/>
      <c r="AC951" s="38"/>
      <c r="AD951" s="38"/>
      <c r="AE951" s="38"/>
      <c r="AF951" s="38"/>
      <c r="AG951" s="38"/>
      <c r="AH951" s="38"/>
      <c r="AI951" s="38"/>
      <c r="AJ951" s="38"/>
      <c r="AK951" s="38"/>
      <c r="AL951" s="38"/>
      <c r="AM951" s="38"/>
      <c r="AN951" s="38"/>
      <c r="AO951" s="38"/>
      <c r="AP951" s="38"/>
      <c r="AQ951" s="38"/>
      <c r="AR951" s="38"/>
      <c r="AS951" s="38"/>
      <c r="AT951" s="38"/>
      <c r="AU951" s="38"/>
      <c r="AV951" s="38"/>
      <c r="AW951" s="38"/>
      <c r="AX951" s="38"/>
      <c r="AY951" s="38"/>
      <c r="AZ951" s="38"/>
      <c r="BA951" s="38"/>
      <c r="BB951" s="38"/>
      <c r="BC951" s="38"/>
      <c r="BD951" s="38"/>
      <c r="BE951" s="38"/>
      <c r="BF951" s="38"/>
      <c r="BG951" s="38"/>
      <c r="BH951" s="38"/>
      <c r="BI951" s="38"/>
      <c r="BJ951" s="38"/>
      <c r="BK951" s="38"/>
      <c r="BL951" s="38"/>
      <c r="BM951" s="38"/>
      <c r="BN951" s="38"/>
      <c r="BO951" s="38"/>
      <c r="BP951" s="38"/>
      <c r="BQ951" s="38"/>
      <c r="BR951" s="38"/>
      <c r="BS951" s="38"/>
      <c r="BT951" s="38"/>
      <c r="BU951" s="38"/>
      <c r="BV951" s="38"/>
      <c r="BW951" s="38"/>
      <c r="BX951" s="38"/>
      <c r="BY951" s="38"/>
      <c r="BZ951" s="38"/>
      <c r="CA951" s="38"/>
      <c r="CB951" s="38"/>
      <c r="CC951" s="38"/>
      <c r="CD951" s="38"/>
      <c r="CE951" s="38"/>
      <c r="CF951" s="38"/>
      <c r="CG951" s="38"/>
      <c r="CH951" s="38"/>
      <c r="CI951" s="38"/>
      <c r="CJ951" s="38"/>
      <c r="CK951" s="38"/>
      <c r="CL951" s="38"/>
      <c r="CM951" s="38"/>
      <c r="CN951" s="38"/>
      <c r="CO951" s="38"/>
    </row>
    <row r="952" spans="1:93" x14ac:dyDescent="0.35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  <c r="AB952" s="38"/>
      <c r="AC952" s="38"/>
      <c r="AD952" s="38"/>
      <c r="AE952" s="38"/>
      <c r="AF952" s="38"/>
      <c r="AG952" s="38"/>
      <c r="AH952" s="38"/>
      <c r="AI952" s="38"/>
      <c r="AJ952" s="38"/>
      <c r="AK952" s="38"/>
      <c r="AL952" s="38"/>
      <c r="AM952" s="38"/>
      <c r="AN952" s="38"/>
      <c r="AO952" s="38"/>
      <c r="AP952" s="38"/>
      <c r="AQ952" s="38"/>
      <c r="AR952" s="38"/>
      <c r="AS952" s="38"/>
      <c r="AT952" s="38"/>
      <c r="AU952" s="38"/>
      <c r="AV952" s="38"/>
      <c r="AW952" s="38"/>
      <c r="AX952" s="38"/>
      <c r="AY952" s="38"/>
      <c r="AZ952" s="38"/>
      <c r="BA952" s="38"/>
      <c r="BB952" s="38"/>
      <c r="BC952" s="38"/>
      <c r="BD952" s="38"/>
      <c r="BE952" s="38"/>
      <c r="BF952" s="38"/>
      <c r="BG952" s="38"/>
      <c r="BH952" s="38"/>
      <c r="BI952" s="38"/>
      <c r="BJ952" s="38"/>
      <c r="BK952" s="38"/>
      <c r="BL952" s="38"/>
      <c r="BM952" s="38"/>
      <c r="BN952" s="38"/>
      <c r="BO952" s="38"/>
      <c r="BP952" s="38"/>
      <c r="BQ952" s="38"/>
      <c r="BR952" s="38"/>
      <c r="BS952" s="38"/>
      <c r="BT952" s="38"/>
      <c r="BU952" s="38"/>
      <c r="BV952" s="38"/>
      <c r="BW952" s="38"/>
      <c r="BX952" s="38"/>
      <c r="BY952" s="38"/>
      <c r="BZ952" s="38"/>
      <c r="CA952" s="38"/>
      <c r="CB952" s="38"/>
      <c r="CC952" s="38"/>
      <c r="CD952" s="38"/>
      <c r="CE952" s="38"/>
      <c r="CF952" s="38"/>
      <c r="CG952" s="38"/>
      <c r="CH952" s="38"/>
      <c r="CI952" s="38"/>
      <c r="CJ952" s="38"/>
      <c r="CK952" s="38"/>
      <c r="CL952" s="38"/>
      <c r="CM952" s="38"/>
      <c r="CN952" s="38"/>
      <c r="CO952" s="38"/>
    </row>
    <row r="953" spans="1:93" x14ac:dyDescent="0.35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  <c r="AB953" s="38"/>
      <c r="AC953" s="38"/>
      <c r="AD953" s="38"/>
      <c r="AE953" s="38"/>
      <c r="AF953" s="38"/>
      <c r="AG953" s="38"/>
      <c r="AH953" s="38"/>
      <c r="AI953" s="38"/>
      <c r="AJ953" s="38"/>
      <c r="AK953" s="38"/>
      <c r="AL953" s="38"/>
      <c r="AM953" s="38"/>
      <c r="AN953" s="38"/>
      <c r="AO953" s="38"/>
      <c r="AP953" s="38"/>
      <c r="AQ953" s="38"/>
      <c r="AR953" s="38"/>
      <c r="AS953" s="38"/>
      <c r="AT953" s="38"/>
      <c r="AU953" s="38"/>
      <c r="AV953" s="38"/>
      <c r="AW953" s="38"/>
      <c r="AX953" s="38"/>
      <c r="AY953" s="38"/>
      <c r="AZ953" s="38"/>
      <c r="BA953" s="38"/>
      <c r="BB953" s="38"/>
      <c r="BC953" s="38"/>
      <c r="BD953" s="38"/>
      <c r="BE953" s="38"/>
      <c r="BF953" s="38"/>
      <c r="BG953" s="38"/>
      <c r="BH953" s="38"/>
      <c r="BI953" s="38"/>
      <c r="BJ953" s="38"/>
      <c r="BK953" s="38"/>
      <c r="BL953" s="38"/>
      <c r="BM953" s="38"/>
      <c r="BN953" s="38"/>
      <c r="BO953" s="38"/>
      <c r="BP953" s="38"/>
      <c r="BQ953" s="38"/>
      <c r="BR953" s="38"/>
      <c r="BS953" s="38"/>
      <c r="BT953" s="38"/>
      <c r="BU953" s="38"/>
      <c r="BV953" s="38"/>
      <c r="BW953" s="38"/>
      <c r="BX953" s="38"/>
      <c r="BY953" s="38"/>
      <c r="BZ953" s="38"/>
      <c r="CA953" s="38"/>
      <c r="CB953" s="38"/>
      <c r="CC953" s="38"/>
      <c r="CD953" s="38"/>
      <c r="CE953" s="38"/>
      <c r="CF953" s="38"/>
      <c r="CG953" s="38"/>
      <c r="CH953" s="38"/>
      <c r="CI953" s="38"/>
      <c r="CJ953" s="38"/>
      <c r="CK953" s="38"/>
      <c r="CL953" s="38"/>
      <c r="CM953" s="38"/>
      <c r="CN953" s="38"/>
      <c r="CO953" s="38"/>
    </row>
    <row r="954" spans="1:93" x14ac:dyDescent="0.35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  <c r="AB954" s="38"/>
      <c r="AC954" s="38"/>
      <c r="AD954" s="38"/>
      <c r="AE954" s="38"/>
      <c r="AF954" s="38"/>
      <c r="AG954" s="38"/>
      <c r="AH954" s="38"/>
      <c r="AI954" s="38"/>
      <c r="AJ954" s="38"/>
      <c r="AK954" s="38"/>
      <c r="AL954" s="38"/>
      <c r="AM954" s="38"/>
      <c r="AN954" s="38"/>
      <c r="AO954" s="38"/>
      <c r="AP954" s="38"/>
      <c r="AQ954" s="38"/>
      <c r="AR954" s="38"/>
      <c r="AS954" s="38"/>
      <c r="AT954" s="38"/>
      <c r="AU954" s="38"/>
      <c r="AV954" s="38"/>
      <c r="AW954" s="38"/>
      <c r="AX954" s="38"/>
      <c r="AY954" s="38"/>
      <c r="AZ954" s="38"/>
      <c r="BA954" s="38"/>
      <c r="BB954" s="38"/>
      <c r="BC954" s="38"/>
      <c r="BD954" s="38"/>
      <c r="BE954" s="38"/>
      <c r="BF954" s="38"/>
      <c r="BG954" s="38"/>
      <c r="BH954" s="38"/>
      <c r="BI954" s="38"/>
      <c r="BJ954" s="38"/>
      <c r="BK954" s="38"/>
      <c r="BL954" s="38"/>
      <c r="BM954" s="38"/>
      <c r="BN954" s="38"/>
      <c r="BO954" s="38"/>
      <c r="BP954" s="38"/>
      <c r="BQ954" s="38"/>
      <c r="BR954" s="38"/>
      <c r="BS954" s="38"/>
      <c r="BT954" s="38"/>
      <c r="BU954" s="38"/>
      <c r="BV954" s="38"/>
      <c r="BW954" s="38"/>
      <c r="BX954" s="38"/>
      <c r="BY954" s="38"/>
      <c r="BZ954" s="38"/>
      <c r="CA954" s="38"/>
      <c r="CB954" s="38"/>
      <c r="CC954" s="38"/>
      <c r="CD954" s="38"/>
      <c r="CE954" s="38"/>
      <c r="CF954" s="38"/>
      <c r="CG954" s="38"/>
      <c r="CH954" s="38"/>
      <c r="CI954" s="38"/>
      <c r="CJ954" s="38"/>
      <c r="CK954" s="38"/>
      <c r="CL954" s="38"/>
      <c r="CM954" s="38"/>
      <c r="CN954" s="38"/>
      <c r="CO954" s="38"/>
    </row>
    <row r="955" spans="1:93" x14ac:dyDescent="0.35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  <c r="AB955" s="38"/>
      <c r="AC955" s="38"/>
      <c r="AD955" s="38"/>
      <c r="AE955" s="38"/>
      <c r="AF955" s="38"/>
      <c r="AG955" s="38"/>
      <c r="AH955" s="38"/>
      <c r="AI955" s="38"/>
      <c r="AJ955" s="38"/>
      <c r="AK955" s="38"/>
      <c r="AL955" s="38"/>
      <c r="AM955" s="38"/>
      <c r="AN955" s="38"/>
      <c r="AO955" s="38"/>
      <c r="AP955" s="38"/>
      <c r="AQ955" s="38"/>
      <c r="AR955" s="38"/>
      <c r="AS955" s="38"/>
      <c r="AT955" s="38"/>
      <c r="AU955" s="38"/>
      <c r="AV955" s="38"/>
      <c r="AW955" s="38"/>
      <c r="AX955" s="38"/>
      <c r="AY955" s="38"/>
      <c r="AZ955" s="38"/>
      <c r="BA955" s="38"/>
      <c r="BB955" s="38"/>
      <c r="BC955" s="38"/>
      <c r="BD955" s="38"/>
      <c r="BE955" s="38"/>
      <c r="BF955" s="38"/>
      <c r="BG955" s="38"/>
      <c r="BH955" s="38"/>
      <c r="BI955" s="38"/>
      <c r="BJ955" s="38"/>
      <c r="BK955" s="38"/>
      <c r="BL955" s="38"/>
      <c r="BM955" s="38"/>
      <c r="BN955" s="38"/>
      <c r="BO955" s="38"/>
      <c r="BP955" s="38"/>
      <c r="BQ955" s="38"/>
      <c r="BR955" s="38"/>
      <c r="BS955" s="38"/>
      <c r="BT955" s="38"/>
      <c r="BU955" s="38"/>
      <c r="BV955" s="38"/>
      <c r="BW955" s="38"/>
      <c r="BX955" s="38"/>
      <c r="BY955" s="38"/>
      <c r="BZ955" s="38"/>
      <c r="CA955" s="38"/>
      <c r="CB955" s="38"/>
      <c r="CC955" s="38"/>
      <c r="CD955" s="38"/>
      <c r="CE955" s="38"/>
      <c r="CF955" s="38"/>
      <c r="CG955" s="38"/>
      <c r="CH955" s="38"/>
      <c r="CI955" s="38"/>
      <c r="CJ955" s="38"/>
      <c r="CK955" s="38"/>
      <c r="CL955" s="38"/>
      <c r="CM955" s="38"/>
      <c r="CN955" s="38"/>
      <c r="CO955" s="38"/>
    </row>
    <row r="956" spans="1:93" x14ac:dyDescent="0.35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  <c r="AB956" s="38"/>
      <c r="AC956" s="38"/>
      <c r="AD956" s="38"/>
      <c r="AE956" s="38"/>
      <c r="AF956" s="38"/>
      <c r="AG956" s="38"/>
      <c r="AH956" s="38"/>
      <c r="AI956" s="38"/>
      <c r="AJ956" s="38"/>
      <c r="AK956" s="38"/>
      <c r="AL956" s="38"/>
      <c r="AM956" s="38"/>
      <c r="AN956" s="38"/>
      <c r="AO956" s="38"/>
      <c r="AP956" s="38"/>
      <c r="AQ956" s="38"/>
      <c r="AR956" s="38"/>
      <c r="AS956" s="38"/>
      <c r="AT956" s="38"/>
      <c r="AU956" s="38"/>
      <c r="AV956" s="38"/>
      <c r="AW956" s="38"/>
      <c r="AX956" s="38"/>
      <c r="AY956" s="38"/>
      <c r="AZ956" s="38"/>
      <c r="BA956" s="38"/>
      <c r="BB956" s="38"/>
      <c r="BC956" s="38"/>
      <c r="BD956" s="38"/>
      <c r="BE956" s="38"/>
      <c r="BF956" s="38"/>
      <c r="BG956" s="38"/>
      <c r="BH956" s="38"/>
      <c r="BI956" s="38"/>
      <c r="BJ956" s="38"/>
      <c r="BK956" s="38"/>
      <c r="BL956" s="38"/>
      <c r="BM956" s="38"/>
      <c r="BN956" s="38"/>
      <c r="BO956" s="38"/>
      <c r="BP956" s="38"/>
      <c r="BQ956" s="38"/>
      <c r="BR956" s="38"/>
      <c r="BS956" s="38"/>
      <c r="BT956" s="38"/>
      <c r="BU956" s="38"/>
      <c r="BV956" s="38"/>
      <c r="BW956" s="38"/>
      <c r="BX956" s="38"/>
      <c r="BY956" s="38"/>
      <c r="BZ956" s="38"/>
      <c r="CA956" s="38"/>
      <c r="CB956" s="38"/>
      <c r="CC956" s="38"/>
      <c r="CD956" s="38"/>
      <c r="CE956" s="38"/>
      <c r="CF956" s="38"/>
      <c r="CG956" s="38"/>
      <c r="CH956" s="38"/>
      <c r="CI956" s="38"/>
      <c r="CJ956" s="38"/>
      <c r="CK956" s="38"/>
      <c r="CL956" s="38"/>
      <c r="CM956" s="38"/>
      <c r="CN956" s="38"/>
      <c r="CO956" s="38"/>
    </row>
    <row r="957" spans="1:93" x14ac:dyDescent="0.35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  <c r="AB957" s="38"/>
      <c r="AC957" s="38"/>
      <c r="AD957" s="38"/>
      <c r="AE957" s="38"/>
      <c r="AF957" s="38"/>
      <c r="AG957" s="38"/>
      <c r="AH957" s="38"/>
      <c r="AI957" s="38"/>
      <c r="AJ957" s="38"/>
      <c r="AK957" s="38"/>
      <c r="AL957" s="38"/>
      <c r="AM957" s="38"/>
      <c r="AN957" s="38"/>
      <c r="AO957" s="38"/>
      <c r="AP957" s="38"/>
      <c r="AQ957" s="38"/>
      <c r="AR957" s="38"/>
      <c r="AS957" s="38"/>
      <c r="AT957" s="38"/>
      <c r="AU957" s="38"/>
      <c r="AV957" s="38"/>
      <c r="AW957" s="38"/>
      <c r="AX957" s="38"/>
      <c r="AY957" s="38"/>
      <c r="AZ957" s="38"/>
      <c r="BA957" s="38"/>
      <c r="BB957" s="38"/>
      <c r="BC957" s="38"/>
      <c r="BD957" s="38"/>
      <c r="BE957" s="38"/>
      <c r="BF957" s="38"/>
      <c r="BG957" s="38"/>
      <c r="BH957" s="38"/>
      <c r="BI957" s="38"/>
      <c r="BJ957" s="38"/>
      <c r="BK957" s="38"/>
      <c r="BL957" s="38"/>
      <c r="BM957" s="38"/>
      <c r="BN957" s="38"/>
      <c r="BO957" s="38"/>
      <c r="BP957" s="38"/>
      <c r="BQ957" s="38"/>
      <c r="BR957" s="38"/>
      <c r="BS957" s="38"/>
      <c r="BT957" s="38"/>
      <c r="BU957" s="38"/>
      <c r="BV957" s="38"/>
      <c r="BW957" s="38"/>
      <c r="BX957" s="38"/>
      <c r="BY957" s="38"/>
      <c r="BZ957" s="38"/>
      <c r="CA957" s="38"/>
      <c r="CB957" s="38"/>
      <c r="CC957" s="38"/>
      <c r="CD957" s="38"/>
      <c r="CE957" s="38"/>
      <c r="CF957" s="38"/>
      <c r="CG957" s="38"/>
      <c r="CH957" s="38"/>
      <c r="CI957" s="38"/>
      <c r="CJ957" s="38"/>
      <c r="CK957" s="38"/>
      <c r="CL957" s="38"/>
      <c r="CM957" s="38"/>
      <c r="CN957" s="38"/>
      <c r="CO957" s="38"/>
    </row>
    <row r="958" spans="1:93" x14ac:dyDescent="0.35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  <c r="AB958" s="38"/>
      <c r="AC958" s="38"/>
      <c r="AD958" s="38"/>
      <c r="AE958" s="38"/>
      <c r="AF958" s="38"/>
      <c r="AG958" s="38"/>
      <c r="AH958" s="38"/>
      <c r="AI958" s="38"/>
      <c r="AJ958" s="38"/>
      <c r="AK958" s="38"/>
      <c r="AL958" s="38"/>
      <c r="AM958" s="38"/>
      <c r="AN958" s="38"/>
      <c r="AO958" s="38"/>
      <c r="AP958" s="38"/>
      <c r="AQ958" s="38"/>
      <c r="AR958" s="38"/>
      <c r="AS958" s="38"/>
      <c r="AT958" s="38"/>
      <c r="AU958" s="38"/>
      <c r="AV958" s="38"/>
      <c r="AW958" s="38"/>
      <c r="AX958" s="38"/>
      <c r="AY958" s="38"/>
      <c r="AZ958" s="38"/>
      <c r="BA958" s="38"/>
      <c r="BB958" s="38"/>
      <c r="BC958" s="38"/>
      <c r="BD958" s="38"/>
      <c r="BE958" s="38"/>
      <c r="BF958" s="38"/>
      <c r="BG958" s="38"/>
      <c r="BH958" s="38"/>
      <c r="BI958" s="38"/>
      <c r="BJ958" s="38"/>
      <c r="BK958" s="38"/>
      <c r="BL958" s="38"/>
      <c r="BM958" s="38"/>
      <c r="BN958" s="38"/>
      <c r="BO958" s="38"/>
      <c r="BP958" s="38"/>
      <c r="BQ958" s="38"/>
      <c r="BR958" s="38"/>
      <c r="BS958" s="38"/>
      <c r="BT958" s="38"/>
      <c r="BU958" s="38"/>
      <c r="BV958" s="38"/>
      <c r="BW958" s="38"/>
      <c r="BX958" s="38"/>
      <c r="BY958" s="38"/>
      <c r="BZ958" s="38"/>
      <c r="CA958" s="38"/>
      <c r="CB958" s="38"/>
      <c r="CC958" s="38"/>
      <c r="CD958" s="38"/>
      <c r="CE958" s="38"/>
      <c r="CF958" s="38"/>
      <c r="CG958" s="38"/>
      <c r="CH958" s="38"/>
      <c r="CI958" s="38"/>
      <c r="CJ958" s="38"/>
      <c r="CK958" s="38"/>
      <c r="CL958" s="38"/>
      <c r="CM958" s="38"/>
      <c r="CN958" s="38"/>
      <c r="CO958" s="38"/>
    </row>
    <row r="959" spans="1:93" x14ac:dyDescent="0.35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  <c r="AB959" s="38"/>
      <c r="AC959" s="38"/>
      <c r="AD959" s="38"/>
      <c r="AE959" s="38"/>
      <c r="AF959" s="38"/>
      <c r="AG959" s="38"/>
      <c r="AH959" s="38"/>
      <c r="AI959" s="38"/>
      <c r="AJ959" s="38"/>
      <c r="AK959" s="38"/>
      <c r="AL959" s="38"/>
      <c r="AM959" s="38"/>
      <c r="AN959" s="38"/>
      <c r="AO959" s="38"/>
      <c r="AP959" s="38"/>
      <c r="AQ959" s="38"/>
      <c r="AR959" s="38"/>
      <c r="AS959" s="38"/>
      <c r="AT959" s="38"/>
      <c r="AU959" s="38"/>
      <c r="AV959" s="38"/>
      <c r="AW959" s="38"/>
      <c r="AX959" s="38"/>
      <c r="AY959" s="38"/>
      <c r="AZ959" s="38"/>
      <c r="BA959" s="38"/>
      <c r="BB959" s="38"/>
      <c r="BC959" s="38"/>
      <c r="BD959" s="38"/>
      <c r="BE959" s="38"/>
      <c r="BF959" s="38"/>
      <c r="BG959" s="38"/>
      <c r="BH959" s="38"/>
      <c r="BI959" s="38"/>
      <c r="BJ959" s="38"/>
      <c r="BK959" s="38"/>
      <c r="BL959" s="38"/>
      <c r="BM959" s="38"/>
      <c r="BN959" s="38"/>
      <c r="BO959" s="38"/>
      <c r="BP959" s="38"/>
      <c r="BQ959" s="38"/>
      <c r="BR959" s="38"/>
      <c r="BS959" s="38"/>
      <c r="BT959" s="38"/>
      <c r="BU959" s="38"/>
      <c r="BV959" s="38"/>
      <c r="BW959" s="38"/>
      <c r="BX959" s="38"/>
      <c r="BY959" s="38"/>
      <c r="BZ959" s="38"/>
      <c r="CA959" s="38"/>
      <c r="CB959" s="38"/>
      <c r="CC959" s="38"/>
      <c r="CD959" s="38"/>
      <c r="CE959" s="38"/>
      <c r="CF959" s="38"/>
      <c r="CG959" s="38"/>
      <c r="CH959" s="38"/>
      <c r="CI959" s="38"/>
      <c r="CJ959" s="38"/>
      <c r="CK959" s="38"/>
      <c r="CL959" s="38"/>
      <c r="CM959" s="38"/>
      <c r="CN959" s="38"/>
      <c r="CO959" s="38"/>
    </row>
    <row r="960" spans="1:93" x14ac:dyDescent="0.35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  <c r="AB960" s="38"/>
      <c r="AC960" s="38"/>
      <c r="AD960" s="38"/>
      <c r="AE960" s="38"/>
      <c r="AF960" s="38"/>
      <c r="AG960" s="38"/>
      <c r="AH960" s="38"/>
      <c r="AI960" s="38"/>
      <c r="AJ960" s="38"/>
      <c r="AK960" s="38"/>
      <c r="AL960" s="38"/>
      <c r="AM960" s="38"/>
      <c r="AN960" s="38"/>
      <c r="AO960" s="38"/>
      <c r="AP960" s="38"/>
      <c r="AQ960" s="38"/>
      <c r="AR960" s="38"/>
      <c r="AS960" s="38"/>
      <c r="AT960" s="38"/>
      <c r="AU960" s="38"/>
      <c r="AV960" s="38"/>
      <c r="AW960" s="38"/>
      <c r="AX960" s="38"/>
      <c r="AY960" s="38"/>
      <c r="AZ960" s="38"/>
      <c r="BA960" s="38"/>
      <c r="BB960" s="38"/>
      <c r="BC960" s="38"/>
      <c r="BD960" s="38"/>
      <c r="BE960" s="38"/>
      <c r="BF960" s="38"/>
      <c r="BG960" s="38"/>
      <c r="BH960" s="38"/>
      <c r="BI960" s="38"/>
      <c r="BJ960" s="38"/>
      <c r="BK960" s="38"/>
      <c r="BL960" s="38"/>
      <c r="BM960" s="38"/>
      <c r="BN960" s="38"/>
      <c r="BO960" s="38"/>
      <c r="BP960" s="38"/>
      <c r="BQ960" s="38"/>
      <c r="BR960" s="38"/>
      <c r="BS960" s="38"/>
      <c r="BT960" s="38"/>
      <c r="BU960" s="38"/>
      <c r="BV960" s="38"/>
      <c r="BW960" s="38"/>
      <c r="BX960" s="38"/>
      <c r="BY960" s="38"/>
      <c r="BZ960" s="38"/>
      <c r="CA960" s="38"/>
      <c r="CB960" s="38"/>
      <c r="CC960" s="38"/>
      <c r="CD960" s="38"/>
      <c r="CE960" s="38"/>
      <c r="CF960" s="38"/>
      <c r="CG960" s="38"/>
      <c r="CH960" s="38"/>
      <c r="CI960" s="38"/>
      <c r="CJ960" s="38"/>
      <c r="CK960" s="38"/>
      <c r="CL960" s="38"/>
      <c r="CM960" s="38"/>
      <c r="CN960" s="38"/>
      <c r="CO960" s="38"/>
    </row>
    <row r="961" spans="1:93" x14ac:dyDescent="0.35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  <c r="AB961" s="38"/>
      <c r="AC961" s="38"/>
      <c r="AD961" s="38"/>
      <c r="AE961" s="38"/>
      <c r="AF961" s="38"/>
      <c r="AG961" s="38"/>
      <c r="AH961" s="38"/>
      <c r="AI961" s="38"/>
      <c r="AJ961" s="38"/>
      <c r="AK961" s="38"/>
      <c r="AL961" s="38"/>
      <c r="AM961" s="38"/>
      <c r="AN961" s="38"/>
      <c r="AO961" s="38"/>
      <c r="AP961" s="38"/>
      <c r="AQ961" s="38"/>
      <c r="AR961" s="38"/>
      <c r="AS961" s="38"/>
      <c r="AT961" s="38"/>
      <c r="AU961" s="38"/>
      <c r="AV961" s="38"/>
      <c r="AW961" s="38"/>
      <c r="AX961" s="38"/>
      <c r="AY961" s="38"/>
      <c r="AZ961" s="38"/>
      <c r="BA961" s="38"/>
      <c r="BB961" s="38"/>
      <c r="BC961" s="38"/>
      <c r="BD961" s="38"/>
      <c r="BE961" s="38"/>
      <c r="BF961" s="38"/>
      <c r="BG961" s="38"/>
      <c r="BH961" s="38"/>
      <c r="BI961" s="38"/>
      <c r="BJ961" s="38"/>
      <c r="BK961" s="38"/>
      <c r="BL961" s="38"/>
      <c r="BM961" s="38"/>
      <c r="BN961" s="38"/>
      <c r="BO961" s="38"/>
      <c r="BP961" s="38"/>
      <c r="BQ961" s="38"/>
      <c r="BR961" s="38"/>
      <c r="BS961" s="38"/>
      <c r="BT961" s="38"/>
      <c r="BU961" s="38"/>
      <c r="BV961" s="38"/>
      <c r="BW961" s="38"/>
      <c r="BX961" s="38"/>
      <c r="BY961" s="38"/>
      <c r="BZ961" s="38"/>
      <c r="CA961" s="38"/>
      <c r="CB961" s="38"/>
      <c r="CC961" s="38"/>
      <c r="CD961" s="38"/>
      <c r="CE961" s="38"/>
      <c r="CF961" s="38"/>
      <c r="CG961" s="38"/>
      <c r="CH961" s="38"/>
      <c r="CI961" s="38"/>
      <c r="CJ961" s="38"/>
      <c r="CK961" s="38"/>
      <c r="CL961" s="38"/>
      <c r="CM961" s="38"/>
      <c r="CN961" s="38"/>
      <c r="CO961" s="38"/>
    </row>
    <row r="962" spans="1:93" x14ac:dyDescent="0.35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  <c r="AB962" s="38"/>
      <c r="AC962" s="38"/>
      <c r="AD962" s="38"/>
      <c r="AE962" s="38"/>
      <c r="AF962" s="38"/>
      <c r="AG962" s="38"/>
      <c r="AH962" s="38"/>
      <c r="AI962" s="38"/>
      <c r="AJ962" s="38"/>
      <c r="AK962" s="38"/>
      <c r="AL962" s="38"/>
      <c r="AM962" s="38"/>
      <c r="AN962" s="38"/>
      <c r="AO962" s="38"/>
      <c r="AP962" s="38"/>
      <c r="AQ962" s="38"/>
      <c r="AR962" s="38"/>
      <c r="AS962" s="38"/>
      <c r="AT962" s="38"/>
      <c r="AU962" s="38"/>
      <c r="AV962" s="38"/>
      <c r="AW962" s="38"/>
      <c r="AX962" s="38"/>
      <c r="AY962" s="38"/>
      <c r="AZ962" s="38"/>
      <c r="BA962" s="38"/>
      <c r="BB962" s="38"/>
      <c r="BC962" s="38"/>
      <c r="BD962" s="38"/>
      <c r="BE962" s="38"/>
      <c r="BF962" s="38"/>
      <c r="BG962" s="38"/>
      <c r="BH962" s="38"/>
      <c r="BI962" s="38"/>
      <c r="BJ962" s="38"/>
      <c r="BK962" s="38"/>
      <c r="BL962" s="38"/>
      <c r="BM962" s="38"/>
      <c r="BN962" s="38"/>
      <c r="BO962" s="38"/>
      <c r="BP962" s="38"/>
      <c r="BQ962" s="38"/>
      <c r="BR962" s="38"/>
      <c r="BS962" s="38"/>
      <c r="BT962" s="38"/>
      <c r="BU962" s="38"/>
      <c r="BV962" s="38"/>
      <c r="BW962" s="38"/>
      <c r="BX962" s="38"/>
      <c r="BY962" s="38"/>
      <c r="BZ962" s="38"/>
      <c r="CA962" s="38"/>
      <c r="CB962" s="38"/>
      <c r="CC962" s="38"/>
      <c r="CD962" s="38"/>
      <c r="CE962" s="38"/>
      <c r="CF962" s="38"/>
      <c r="CG962" s="38"/>
      <c r="CH962" s="38"/>
      <c r="CI962" s="38"/>
      <c r="CJ962" s="38"/>
      <c r="CK962" s="38"/>
      <c r="CL962" s="38"/>
      <c r="CM962" s="38"/>
      <c r="CN962" s="38"/>
      <c r="CO962" s="38"/>
    </row>
    <row r="963" spans="1:93" x14ac:dyDescent="0.35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  <c r="AB963" s="38"/>
      <c r="AC963" s="38"/>
      <c r="AD963" s="38"/>
      <c r="AE963" s="38"/>
      <c r="AF963" s="38"/>
      <c r="AG963" s="38"/>
      <c r="AH963" s="38"/>
      <c r="AI963" s="38"/>
      <c r="AJ963" s="38"/>
      <c r="AK963" s="38"/>
      <c r="AL963" s="38"/>
      <c r="AM963" s="38"/>
      <c r="AN963" s="38"/>
      <c r="AO963" s="38"/>
      <c r="AP963" s="38"/>
      <c r="AQ963" s="38"/>
      <c r="AR963" s="38"/>
      <c r="AS963" s="38"/>
      <c r="AT963" s="38"/>
      <c r="AU963" s="38"/>
      <c r="AV963" s="38"/>
      <c r="AW963" s="38"/>
      <c r="AX963" s="38"/>
      <c r="AY963" s="38"/>
      <c r="AZ963" s="38"/>
      <c r="BA963" s="38"/>
      <c r="BB963" s="38"/>
      <c r="BC963" s="38"/>
      <c r="BD963" s="38"/>
      <c r="BE963" s="38"/>
      <c r="BF963" s="38"/>
      <c r="BG963" s="38"/>
      <c r="BH963" s="38"/>
      <c r="BI963" s="38"/>
      <c r="BJ963" s="38"/>
      <c r="BK963" s="38"/>
      <c r="BL963" s="38"/>
      <c r="BM963" s="38"/>
      <c r="BN963" s="38"/>
      <c r="BO963" s="38"/>
      <c r="BP963" s="38"/>
      <c r="BQ963" s="38"/>
      <c r="BR963" s="38"/>
      <c r="BS963" s="38"/>
      <c r="BT963" s="38"/>
      <c r="BU963" s="38"/>
      <c r="BV963" s="38"/>
      <c r="BW963" s="38"/>
      <c r="BX963" s="38"/>
      <c r="BY963" s="38"/>
      <c r="BZ963" s="38"/>
      <c r="CA963" s="38"/>
      <c r="CB963" s="38"/>
      <c r="CC963" s="38"/>
      <c r="CD963" s="38"/>
      <c r="CE963" s="38"/>
      <c r="CF963" s="38"/>
      <c r="CG963" s="38"/>
      <c r="CH963" s="38"/>
      <c r="CI963" s="38"/>
      <c r="CJ963" s="38"/>
      <c r="CK963" s="38"/>
      <c r="CL963" s="38"/>
      <c r="CM963" s="38"/>
      <c r="CN963" s="38"/>
      <c r="CO963" s="38"/>
    </row>
    <row r="964" spans="1:93" x14ac:dyDescent="0.35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  <c r="AB964" s="38"/>
      <c r="AC964" s="38"/>
      <c r="AD964" s="38"/>
      <c r="AE964" s="38"/>
      <c r="AF964" s="38"/>
      <c r="AG964" s="38"/>
      <c r="AH964" s="38"/>
      <c r="AI964" s="38"/>
      <c r="AJ964" s="38"/>
      <c r="AK964" s="38"/>
      <c r="AL964" s="38"/>
      <c r="AM964" s="38"/>
      <c r="AN964" s="38"/>
      <c r="AO964" s="38"/>
      <c r="AP964" s="38"/>
      <c r="AQ964" s="38"/>
      <c r="AR964" s="38"/>
      <c r="AS964" s="38"/>
      <c r="AT964" s="38"/>
      <c r="AU964" s="38"/>
      <c r="AV964" s="38"/>
      <c r="AW964" s="38"/>
      <c r="AX964" s="38"/>
      <c r="AY964" s="38"/>
      <c r="AZ964" s="38"/>
      <c r="BA964" s="38"/>
      <c r="BB964" s="38"/>
      <c r="BC964" s="38"/>
      <c r="BD964" s="38"/>
      <c r="BE964" s="38"/>
      <c r="BF964" s="38"/>
      <c r="BG964" s="38"/>
      <c r="BH964" s="38"/>
      <c r="BI964" s="38"/>
      <c r="BJ964" s="38"/>
      <c r="BK964" s="38"/>
      <c r="BL964" s="38"/>
      <c r="BM964" s="38"/>
      <c r="BN964" s="38"/>
      <c r="BO964" s="38"/>
      <c r="BP964" s="38"/>
      <c r="BQ964" s="38"/>
      <c r="BR964" s="38"/>
      <c r="BS964" s="38"/>
      <c r="BT964" s="38"/>
      <c r="BU964" s="38"/>
      <c r="BV964" s="38"/>
      <c r="BW964" s="38"/>
      <c r="BX964" s="38"/>
      <c r="BY964" s="38"/>
      <c r="BZ964" s="38"/>
      <c r="CA964" s="38"/>
      <c r="CB964" s="38"/>
      <c r="CC964" s="38"/>
      <c r="CD964" s="38"/>
      <c r="CE964" s="38"/>
      <c r="CF964" s="38"/>
      <c r="CG964" s="38"/>
      <c r="CH964" s="38"/>
      <c r="CI964" s="38"/>
      <c r="CJ964" s="38"/>
      <c r="CK964" s="38"/>
      <c r="CL964" s="38"/>
      <c r="CM964" s="38"/>
      <c r="CN964" s="38"/>
      <c r="CO964" s="38"/>
    </row>
    <row r="965" spans="1:93" x14ac:dyDescent="0.35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  <c r="AB965" s="38"/>
      <c r="AC965" s="38"/>
      <c r="AD965" s="38"/>
      <c r="AE965" s="38"/>
      <c r="AF965" s="38"/>
      <c r="AG965" s="38"/>
      <c r="AH965" s="38"/>
      <c r="AI965" s="38"/>
      <c r="AJ965" s="38"/>
      <c r="AK965" s="38"/>
      <c r="AL965" s="38"/>
      <c r="AM965" s="38"/>
      <c r="AN965" s="38"/>
      <c r="AO965" s="38"/>
      <c r="AP965" s="38"/>
      <c r="AQ965" s="38"/>
      <c r="AR965" s="38"/>
      <c r="AS965" s="38"/>
      <c r="AT965" s="38"/>
      <c r="AU965" s="38"/>
      <c r="AV965" s="38"/>
      <c r="AW965" s="38"/>
      <c r="AX965" s="38"/>
      <c r="AY965" s="38"/>
      <c r="AZ965" s="38"/>
      <c r="BA965" s="38"/>
      <c r="BB965" s="38"/>
      <c r="BC965" s="38"/>
      <c r="BD965" s="38"/>
      <c r="BE965" s="38"/>
      <c r="BF965" s="38"/>
      <c r="BG965" s="38"/>
      <c r="BH965" s="38"/>
      <c r="BI965" s="38"/>
      <c r="BJ965" s="38"/>
      <c r="BK965" s="38"/>
      <c r="BL965" s="38"/>
      <c r="BM965" s="38"/>
      <c r="BN965" s="38"/>
      <c r="BO965" s="38"/>
      <c r="BP965" s="38"/>
      <c r="BQ965" s="38"/>
      <c r="BR965" s="38"/>
      <c r="BS965" s="38"/>
      <c r="BT965" s="38"/>
      <c r="BU965" s="38"/>
      <c r="BV965" s="38"/>
      <c r="BW965" s="38"/>
      <c r="BX965" s="38"/>
      <c r="BY965" s="38"/>
      <c r="BZ965" s="38"/>
      <c r="CA965" s="38"/>
      <c r="CB965" s="38"/>
      <c r="CC965" s="38"/>
      <c r="CD965" s="38"/>
      <c r="CE965" s="38"/>
      <c r="CF965" s="38"/>
      <c r="CG965" s="38"/>
      <c r="CH965" s="38"/>
      <c r="CI965" s="38"/>
      <c r="CJ965" s="38"/>
      <c r="CK965" s="38"/>
      <c r="CL965" s="38"/>
      <c r="CM965" s="38"/>
      <c r="CN965" s="38"/>
      <c r="CO965" s="38"/>
    </row>
    <row r="966" spans="1:93" x14ac:dyDescent="0.35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  <c r="AB966" s="38"/>
      <c r="AC966" s="38"/>
      <c r="AD966" s="38"/>
      <c r="AE966" s="38"/>
      <c r="AF966" s="38"/>
      <c r="AG966" s="38"/>
      <c r="AH966" s="38"/>
      <c r="AI966" s="38"/>
      <c r="AJ966" s="38"/>
      <c r="AK966" s="38"/>
      <c r="AL966" s="38"/>
      <c r="AM966" s="38"/>
      <c r="AN966" s="38"/>
      <c r="AO966" s="38"/>
      <c r="AP966" s="38"/>
      <c r="AQ966" s="38"/>
      <c r="AR966" s="38"/>
      <c r="AS966" s="38"/>
      <c r="AT966" s="38"/>
      <c r="AU966" s="38"/>
      <c r="AV966" s="38"/>
      <c r="AW966" s="38"/>
      <c r="AX966" s="38"/>
      <c r="AY966" s="38"/>
      <c r="AZ966" s="38"/>
      <c r="BA966" s="38"/>
      <c r="BB966" s="38"/>
      <c r="BC966" s="38"/>
      <c r="BD966" s="38"/>
      <c r="BE966" s="38"/>
      <c r="BF966" s="38"/>
      <c r="BG966" s="38"/>
      <c r="BH966" s="38"/>
      <c r="BI966" s="38"/>
      <c r="BJ966" s="38"/>
      <c r="BK966" s="38"/>
      <c r="BL966" s="38"/>
      <c r="BM966" s="38"/>
      <c r="BN966" s="38"/>
      <c r="BO966" s="38"/>
      <c r="BP966" s="38"/>
      <c r="BQ966" s="38"/>
      <c r="BR966" s="38"/>
      <c r="BS966" s="38"/>
      <c r="BT966" s="38"/>
      <c r="BU966" s="38"/>
      <c r="BV966" s="38"/>
      <c r="BW966" s="38"/>
      <c r="BX966" s="38"/>
      <c r="BY966" s="38"/>
      <c r="BZ966" s="38"/>
      <c r="CA966" s="38"/>
      <c r="CB966" s="38"/>
      <c r="CC966" s="38"/>
      <c r="CD966" s="38"/>
      <c r="CE966" s="38"/>
      <c r="CF966" s="38"/>
      <c r="CG966" s="38"/>
      <c r="CH966" s="38"/>
      <c r="CI966" s="38"/>
      <c r="CJ966" s="38"/>
      <c r="CK966" s="38"/>
      <c r="CL966" s="38"/>
      <c r="CM966" s="38"/>
      <c r="CN966" s="38"/>
      <c r="CO966" s="38"/>
    </row>
    <row r="967" spans="1:93" x14ac:dyDescent="0.35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  <c r="AB967" s="38"/>
      <c r="AC967" s="38"/>
      <c r="AD967" s="38"/>
      <c r="AE967" s="38"/>
      <c r="AF967" s="38"/>
      <c r="AG967" s="38"/>
      <c r="AH967" s="38"/>
      <c r="AI967" s="38"/>
      <c r="AJ967" s="38"/>
      <c r="AK967" s="38"/>
      <c r="AL967" s="38"/>
      <c r="AM967" s="38"/>
      <c r="AN967" s="38"/>
      <c r="AO967" s="38"/>
      <c r="AP967" s="38"/>
      <c r="AQ967" s="38"/>
      <c r="AR967" s="38"/>
      <c r="AS967" s="38"/>
      <c r="AT967" s="38"/>
      <c r="AU967" s="38"/>
      <c r="AV967" s="38"/>
      <c r="AW967" s="38"/>
      <c r="AX967" s="38"/>
      <c r="AY967" s="38"/>
      <c r="AZ967" s="38"/>
      <c r="BA967" s="38"/>
      <c r="BB967" s="38"/>
      <c r="BC967" s="38"/>
      <c r="BD967" s="38"/>
      <c r="BE967" s="38"/>
      <c r="BF967" s="38"/>
      <c r="BG967" s="38"/>
      <c r="BH967" s="38"/>
      <c r="BI967" s="38"/>
      <c r="BJ967" s="38"/>
      <c r="BK967" s="38"/>
      <c r="BL967" s="38"/>
      <c r="BM967" s="38"/>
      <c r="BN967" s="38"/>
      <c r="BO967" s="38"/>
      <c r="BP967" s="38"/>
      <c r="BQ967" s="38"/>
      <c r="BR967" s="38"/>
      <c r="BS967" s="38"/>
      <c r="BT967" s="38"/>
      <c r="BU967" s="38"/>
      <c r="BV967" s="38"/>
      <c r="BW967" s="38"/>
      <c r="BX967" s="38"/>
      <c r="BY967" s="38"/>
      <c r="BZ967" s="38"/>
      <c r="CA967" s="38"/>
      <c r="CB967" s="38"/>
      <c r="CC967" s="38"/>
      <c r="CD967" s="38"/>
      <c r="CE967" s="38"/>
      <c r="CF967" s="38"/>
      <c r="CG967" s="38"/>
      <c r="CH967" s="38"/>
      <c r="CI967" s="38"/>
      <c r="CJ967" s="38"/>
      <c r="CK967" s="38"/>
      <c r="CL967" s="38"/>
      <c r="CM967" s="38"/>
      <c r="CN967" s="38"/>
      <c r="CO967" s="38"/>
    </row>
    <row r="968" spans="1:93" x14ac:dyDescent="0.35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  <c r="AB968" s="38"/>
      <c r="AC968" s="38"/>
      <c r="AD968" s="38"/>
      <c r="AE968" s="38"/>
      <c r="AF968" s="38"/>
      <c r="AG968" s="38"/>
      <c r="AH968" s="38"/>
      <c r="AI968" s="38"/>
      <c r="AJ968" s="38"/>
      <c r="AK968" s="38"/>
      <c r="AL968" s="38"/>
      <c r="AM968" s="38"/>
      <c r="AN968" s="38"/>
      <c r="AO968" s="38"/>
      <c r="AP968" s="38"/>
      <c r="AQ968" s="38"/>
      <c r="AR968" s="38"/>
      <c r="AS968" s="38"/>
      <c r="AT968" s="38"/>
      <c r="AU968" s="38"/>
      <c r="AV968" s="38"/>
      <c r="AW968" s="38"/>
      <c r="AX968" s="38"/>
      <c r="AY968" s="38"/>
      <c r="AZ968" s="38"/>
      <c r="BA968" s="38"/>
      <c r="BB968" s="38"/>
      <c r="BC968" s="38"/>
      <c r="BD968" s="38"/>
      <c r="BE968" s="38"/>
      <c r="BF968" s="38"/>
      <c r="BG968" s="38"/>
      <c r="BH968" s="38"/>
      <c r="BI968" s="38"/>
      <c r="BJ968" s="38"/>
      <c r="BK968" s="38"/>
      <c r="BL968" s="38"/>
      <c r="BM968" s="38"/>
      <c r="BN968" s="38"/>
      <c r="BO968" s="38"/>
      <c r="BP968" s="38"/>
      <c r="BQ968" s="38"/>
      <c r="BR968" s="38"/>
      <c r="BS968" s="38"/>
      <c r="BT968" s="38"/>
      <c r="BU968" s="38"/>
      <c r="BV968" s="38"/>
      <c r="BW968" s="38"/>
      <c r="BX968" s="38"/>
      <c r="BY968" s="38"/>
      <c r="BZ968" s="38"/>
      <c r="CA968" s="38"/>
      <c r="CB968" s="38"/>
      <c r="CC968" s="38"/>
      <c r="CD968" s="38"/>
      <c r="CE968" s="38"/>
      <c r="CF968" s="38"/>
      <c r="CG968" s="38"/>
      <c r="CH968" s="38"/>
      <c r="CI968" s="38"/>
      <c r="CJ968" s="38"/>
      <c r="CK968" s="38"/>
      <c r="CL968" s="38"/>
      <c r="CM968" s="38"/>
      <c r="CN968" s="38"/>
      <c r="CO968" s="38"/>
    </row>
    <row r="969" spans="1:93" x14ac:dyDescent="0.35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  <c r="AB969" s="38"/>
      <c r="AC969" s="38"/>
      <c r="AD969" s="38"/>
      <c r="AE969" s="38"/>
      <c r="AF969" s="38"/>
      <c r="AG969" s="38"/>
      <c r="AH969" s="38"/>
      <c r="AI969" s="38"/>
      <c r="AJ969" s="38"/>
      <c r="AK969" s="38"/>
      <c r="AL969" s="38"/>
      <c r="AM969" s="38"/>
      <c r="AN969" s="38"/>
      <c r="AO969" s="38"/>
      <c r="AP969" s="38"/>
      <c r="AQ969" s="38"/>
      <c r="AR969" s="38"/>
      <c r="AS969" s="38"/>
      <c r="AT969" s="38"/>
      <c r="AU969" s="38"/>
      <c r="AV969" s="38"/>
      <c r="AW969" s="38"/>
      <c r="AX969" s="38"/>
      <c r="AY969" s="38"/>
      <c r="AZ969" s="38"/>
      <c r="BA969" s="38"/>
      <c r="BB969" s="38"/>
      <c r="BC969" s="38"/>
      <c r="BD969" s="38"/>
      <c r="BE969" s="38"/>
      <c r="BF969" s="38"/>
      <c r="BG969" s="38"/>
      <c r="BH969" s="38"/>
      <c r="BI969" s="38"/>
      <c r="BJ969" s="38"/>
      <c r="BK969" s="38"/>
      <c r="BL969" s="38"/>
      <c r="BM969" s="38"/>
      <c r="BN969" s="38"/>
      <c r="BO969" s="38"/>
      <c r="BP969" s="38"/>
      <c r="BQ969" s="38"/>
      <c r="BR969" s="38"/>
      <c r="BS969" s="38"/>
      <c r="BT969" s="38"/>
      <c r="BU969" s="38"/>
      <c r="BV969" s="38"/>
      <c r="BW969" s="38"/>
      <c r="BX969" s="38"/>
      <c r="BY969" s="38"/>
      <c r="BZ969" s="38"/>
      <c r="CA969" s="38"/>
      <c r="CB969" s="38"/>
      <c r="CC969" s="38"/>
      <c r="CD969" s="38"/>
      <c r="CE969" s="38"/>
      <c r="CF969" s="38"/>
      <c r="CG969" s="38"/>
      <c r="CH969" s="38"/>
      <c r="CI969" s="38"/>
      <c r="CJ969" s="38"/>
      <c r="CK969" s="38"/>
      <c r="CL969" s="38"/>
      <c r="CM969" s="38"/>
      <c r="CN969" s="38"/>
      <c r="CO969" s="38"/>
    </row>
    <row r="970" spans="1:93" x14ac:dyDescent="0.35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  <c r="AB970" s="38"/>
      <c r="AC970" s="38"/>
      <c r="AD970" s="38"/>
      <c r="AE970" s="38"/>
      <c r="AF970" s="38"/>
      <c r="AG970" s="38"/>
      <c r="AH970" s="38"/>
      <c r="AI970" s="38"/>
      <c r="AJ970" s="38"/>
      <c r="AK970" s="38"/>
      <c r="AL970" s="38"/>
      <c r="AM970" s="38"/>
      <c r="AN970" s="38"/>
      <c r="AO970" s="38"/>
      <c r="AP970" s="38"/>
      <c r="AQ970" s="38"/>
      <c r="AR970" s="38"/>
      <c r="AS970" s="38"/>
      <c r="AT970" s="38"/>
      <c r="AU970" s="38"/>
      <c r="AV970" s="38"/>
      <c r="AW970" s="38"/>
      <c r="AX970" s="38"/>
      <c r="AY970" s="38"/>
      <c r="AZ970" s="38"/>
      <c r="BA970" s="38"/>
      <c r="BB970" s="38"/>
      <c r="BC970" s="38"/>
      <c r="BD970" s="38"/>
      <c r="BE970" s="38"/>
      <c r="BF970" s="38"/>
      <c r="BG970" s="38"/>
      <c r="BH970" s="38"/>
      <c r="BI970" s="38"/>
      <c r="BJ970" s="38"/>
      <c r="BK970" s="38"/>
      <c r="BL970" s="38"/>
      <c r="BM970" s="38"/>
      <c r="BN970" s="38"/>
      <c r="BO970" s="38"/>
      <c r="BP970" s="38"/>
      <c r="BQ970" s="38"/>
      <c r="BR970" s="38"/>
      <c r="BS970" s="38"/>
      <c r="BT970" s="38"/>
      <c r="BU970" s="38"/>
      <c r="BV970" s="38"/>
      <c r="BW970" s="38"/>
      <c r="BX970" s="38"/>
      <c r="BY970" s="38"/>
      <c r="BZ970" s="38"/>
      <c r="CA970" s="38"/>
      <c r="CB970" s="38"/>
      <c r="CC970" s="38"/>
      <c r="CD970" s="38"/>
      <c r="CE970" s="38"/>
      <c r="CF970" s="38"/>
      <c r="CG970" s="38"/>
      <c r="CH970" s="38"/>
      <c r="CI970" s="38"/>
      <c r="CJ970" s="38"/>
      <c r="CK970" s="38"/>
      <c r="CL970" s="38"/>
      <c r="CM970" s="38"/>
      <c r="CN970" s="38"/>
      <c r="CO970" s="38"/>
    </row>
    <row r="971" spans="1:93" x14ac:dyDescent="0.35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  <c r="AB971" s="38"/>
      <c r="AC971" s="38"/>
      <c r="AD971" s="38"/>
      <c r="AE971" s="38"/>
      <c r="AF971" s="38"/>
      <c r="AG971" s="38"/>
      <c r="AH971" s="38"/>
      <c r="AI971" s="38"/>
      <c r="AJ971" s="38"/>
      <c r="AK971" s="38"/>
      <c r="AL971" s="38"/>
      <c r="AM971" s="38"/>
      <c r="AN971" s="38"/>
      <c r="AO971" s="38"/>
      <c r="AP971" s="38"/>
      <c r="AQ971" s="38"/>
      <c r="AR971" s="38"/>
      <c r="AS971" s="38"/>
      <c r="AT971" s="38"/>
      <c r="AU971" s="38"/>
      <c r="AV971" s="38"/>
      <c r="AW971" s="38"/>
      <c r="AX971" s="38"/>
      <c r="AY971" s="38"/>
      <c r="AZ971" s="38"/>
      <c r="BA971" s="38"/>
      <c r="BB971" s="38"/>
      <c r="BC971" s="38"/>
      <c r="BD971" s="38"/>
      <c r="BE971" s="38"/>
      <c r="BF971" s="38"/>
      <c r="BG971" s="38"/>
      <c r="BH971" s="38"/>
      <c r="BI971" s="38"/>
      <c r="BJ971" s="38"/>
      <c r="BK971" s="38"/>
      <c r="BL971" s="38"/>
      <c r="BM971" s="38"/>
      <c r="BN971" s="38"/>
      <c r="BO971" s="38"/>
      <c r="BP971" s="38"/>
      <c r="BQ971" s="38"/>
      <c r="BR971" s="38"/>
      <c r="BS971" s="38"/>
      <c r="BT971" s="38"/>
      <c r="BU971" s="38"/>
      <c r="BV971" s="38"/>
      <c r="BW971" s="38"/>
      <c r="BX971" s="38"/>
      <c r="BY971" s="38"/>
      <c r="BZ971" s="38"/>
      <c r="CA971" s="38"/>
      <c r="CB971" s="38"/>
      <c r="CC971" s="38"/>
      <c r="CD971" s="38"/>
      <c r="CE971" s="38"/>
      <c r="CF971" s="38"/>
      <c r="CG971" s="38"/>
      <c r="CH971" s="38"/>
      <c r="CI971" s="38"/>
      <c r="CJ971" s="38"/>
      <c r="CK971" s="38"/>
      <c r="CL971" s="38"/>
      <c r="CM971" s="38"/>
      <c r="CN971" s="38"/>
      <c r="CO971" s="38"/>
    </row>
    <row r="972" spans="1:93" x14ac:dyDescent="0.35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  <c r="AB972" s="38"/>
      <c r="AC972" s="38"/>
      <c r="AD972" s="38"/>
      <c r="AE972" s="38"/>
      <c r="AF972" s="38"/>
      <c r="AG972" s="38"/>
      <c r="AH972" s="38"/>
      <c r="AI972" s="38"/>
      <c r="AJ972" s="38"/>
      <c r="AK972" s="38"/>
      <c r="AL972" s="38"/>
      <c r="AM972" s="38"/>
      <c r="AN972" s="38"/>
      <c r="AO972" s="38"/>
      <c r="AP972" s="38"/>
      <c r="AQ972" s="38"/>
      <c r="AR972" s="38"/>
      <c r="AS972" s="38"/>
      <c r="AT972" s="38"/>
      <c r="AU972" s="38"/>
      <c r="AV972" s="38"/>
      <c r="AW972" s="38"/>
      <c r="AX972" s="38"/>
      <c r="AY972" s="38"/>
      <c r="AZ972" s="38"/>
      <c r="BA972" s="38"/>
      <c r="BB972" s="38"/>
      <c r="BC972" s="38"/>
      <c r="BD972" s="38"/>
      <c r="BE972" s="38"/>
      <c r="BF972" s="38"/>
      <c r="BG972" s="38"/>
      <c r="BH972" s="38"/>
      <c r="BI972" s="38"/>
      <c r="BJ972" s="38"/>
      <c r="BK972" s="38"/>
      <c r="BL972" s="38"/>
      <c r="BM972" s="38"/>
      <c r="BN972" s="38"/>
      <c r="BO972" s="38"/>
      <c r="BP972" s="38"/>
      <c r="BQ972" s="38"/>
      <c r="BR972" s="38"/>
      <c r="BS972" s="38"/>
      <c r="BT972" s="38"/>
      <c r="BU972" s="38"/>
      <c r="BV972" s="38"/>
      <c r="BW972" s="38"/>
      <c r="BX972" s="38"/>
      <c r="BY972" s="38"/>
      <c r="BZ972" s="38"/>
      <c r="CA972" s="38"/>
      <c r="CB972" s="38"/>
      <c r="CC972" s="38"/>
      <c r="CD972" s="38"/>
      <c r="CE972" s="38"/>
      <c r="CF972" s="38"/>
      <c r="CG972" s="38"/>
      <c r="CH972" s="38"/>
      <c r="CI972" s="38"/>
      <c r="CJ972" s="38"/>
      <c r="CK972" s="38"/>
      <c r="CL972" s="38"/>
      <c r="CM972" s="38"/>
      <c r="CN972" s="38"/>
      <c r="CO972" s="38"/>
    </row>
    <row r="973" spans="1:93" x14ac:dyDescent="0.35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  <c r="AB973" s="38"/>
      <c r="AC973" s="38"/>
      <c r="AD973" s="38"/>
      <c r="AE973" s="38"/>
      <c r="AF973" s="38"/>
      <c r="AG973" s="38"/>
      <c r="AH973" s="38"/>
      <c r="AI973" s="38"/>
      <c r="AJ973" s="38"/>
      <c r="AK973" s="38"/>
      <c r="AL973" s="38"/>
      <c r="AM973" s="38"/>
      <c r="AN973" s="38"/>
      <c r="AO973" s="38"/>
      <c r="AP973" s="38"/>
      <c r="AQ973" s="38"/>
      <c r="AR973" s="38"/>
      <c r="AS973" s="38"/>
      <c r="AT973" s="38"/>
      <c r="AU973" s="38"/>
      <c r="AV973" s="38"/>
      <c r="AW973" s="38"/>
      <c r="AX973" s="38"/>
      <c r="AY973" s="38"/>
      <c r="AZ973" s="38"/>
      <c r="BA973" s="38"/>
      <c r="BB973" s="38"/>
      <c r="BC973" s="38"/>
      <c r="BD973" s="38"/>
      <c r="BE973" s="38"/>
      <c r="BF973" s="38"/>
      <c r="BG973" s="38"/>
      <c r="BH973" s="38"/>
      <c r="BI973" s="38"/>
      <c r="BJ973" s="38"/>
      <c r="BK973" s="38"/>
      <c r="BL973" s="38"/>
      <c r="BM973" s="38"/>
      <c r="BN973" s="38"/>
      <c r="BO973" s="38"/>
      <c r="BP973" s="38"/>
      <c r="BQ973" s="38"/>
      <c r="BR973" s="38"/>
      <c r="BS973" s="38"/>
      <c r="BT973" s="38"/>
      <c r="BU973" s="38"/>
      <c r="BV973" s="38"/>
      <c r="BW973" s="38"/>
      <c r="BX973" s="38"/>
      <c r="BY973" s="38"/>
      <c r="BZ973" s="38"/>
      <c r="CA973" s="38"/>
      <c r="CB973" s="38"/>
      <c r="CC973" s="38"/>
      <c r="CD973" s="38"/>
      <c r="CE973" s="38"/>
      <c r="CF973" s="38"/>
      <c r="CG973" s="38"/>
      <c r="CH973" s="38"/>
      <c r="CI973" s="38"/>
      <c r="CJ973" s="38"/>
      <c r="CK973" s="38"/>
      <c r="CL973" s="38"/>
      <c r="CM973" s="38"/>
      <c r="CN973" s="38"/>
      <c r="CO973" s="38"/>
    </row>
    <row r="974" spans="1:93" x14ac:dyDescent="0.35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  <c r="AB974" s="38"/>
      <c r="AC974" s="38"/>
      <c r="AD974" s="38"/>
      <c r="AE974" s="38"/>
      <c r="AF974" s="38"/>
      <c r="AG974" s="38"/>
      <c r="AH974" s="38"/>
      <c r="AI974" s="38"/>
      <c r="AJ974" s="38"/>
      <c r="AK974" s="38"/>
      <c r="AL974" s="38"/>
      <c r="AM974" s="38"/>
      <c r="AN974" s="38"/>
      <c r="AO974" s="38"/>
      <c r="AP974" s="38"/>
      <c r="AQ974" s="38"/>
      <c r="AR974" s="38"/>
      <c r="AS974" s="38"/>
      <c r="AT974" s="38"/>
      <c r="AU974" s="38"/>
      <c r="AV974" s="38"/>
      <c r="AW974" s="38"/>
      <c r="AX974" s="38"/>
      <c r="AY974" s="38"/>
      <c r="AZ974" s="38"/>
      <c r="BA974" s="38"/>
      <c r="BB974" s="38"/>
      <c r="BC974" s="38"/>
      <c r="BD974" s="38"/>
      <c r="BE974" s="38"/>
      <c r="BF974" s="38"/>
      <c r="BG974" s="38"/>
      <c r="BH974" s="38"/>
      <c r="BI974" s="38"/>
      <c r="BJ974" s="38"/>
      <c r="BK974" s="38"/>
      <c r="BL974" s="38"/>
      <c r="BM974" s="38"/>
      <c r="BN974" s="38"/>
      <c r="BO974" s="38"/>
      <c r="BP974" s="38"/>
      <c r="BQ974" s="38"/>
      <c r="BR974" s="38"/>
      <c r="BS974" s="38"/>
      <c r="BT974" s="38"/>
      <c r="BU974" s="38"/>
      <c r="BV974" s="38"/>
      <c r="BW974" s="38"/>
      <c r="BX974" s="38"/>
      <c r="BY974" s="38"/>
      <c r="BZ974" s="38"/>
      <c r="CA974" s="38"/>
      <c r="CB974" s="38"/>
      <c r="CC974" s="38"/>
      <c r="CD974" s="38"/>
      <c r="CE974" s="38"/>
      <c r="CF974" s="38"/>
      <c r="CG974" s="38"/>
      <c r="CH974" s="38"/>
      <c r="CI974" s="38"/>
      <c r="CJ974" s="38"/>
      <c r="CK974" s="38"/>
      <c r="CL974" s="38"/>
      <c r="CM974" s="38"/>
      <c r="CN974" s="38"/>
      <c r="CO974" s="38"/>
    </row>
    <row r="975" spans="1:93" x14ac:dyDescent="0.35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  <c r="AB975" s="38"/>
      <c r="AC975" s="38"/>
      <c r="AD975" s="38"/>
      <c r="AE975" s="38"/>
      <c r="AF975" s="38"/>
      <c r="AG975" s="38"/>
      <c r="AH975" s="38"/>
      <c r="AI975" s="38"/>
      <c r="AJ975" s="38"/>
      <c r="AK975" s="38"/>
      <c r="AL975" s="38"/>
      <c r="AM975" s="38"/>
      <c r="AN975" s="38"/>
      <c r="AO975" s="38"/>
      <c r="AP975" s="38"/>
      <c r="AQ975" s="38"/>
      <c r="AR975" s="38"/>
      <c r="AS975" s="38"/>
      <c r="AT975" s="38"/>
      <c r="AU975" s="38"/>
      <c r="AV975" s="38"/>
      <c r="AW975" s="38"/>
      <c r="AX975" s="38"/>
      <c r="AY975" s="38"/>
      <c r="AZ975" s="38"/>
      <c r="BA975" s="38"/>
      <c r="BB975" s="38"/>
      <c r="BC975" s="38"/>
      <c r="BD975" s="38"/>
      <c r="BE975" s="38"/>
      <c r="BF975" s="38"/>
      <c r="BG975" s="38"/>
      <c r="BH975" s="38"/>
      <c r="BI975" s="38"/>
      <c r="BJ975" s="38"/>
      <c r="BK975" s="38"/>
      <c r="BL975" s="38"/>
      <c r="BM975" s="38"/>
      <c r="BN975" s="38"/>
      <c r="BO975" s="38"/>
      <c r="BP975" s="38"/>
      <c r="BQ975" s="38"/>
      <c r="BR975" s="38"/>
      <c r="BS975" s="38"/>
      <c r="BT975" s="38"/>
      <c r="BU975" s="38"/>
      <c r="BV975" s="38"/>
      <c r="BW975" s="38"/>
      <c r="BX975" s="38"/>
      <c r="BY975" s="38"/>
      <c r="BZ975" s="38"/>
      <c r="CA975" s="38"/>
      <c r="CB975" s="38"/>
      <c r="CC975" s="38"/>
      <c r="CD975" s="38"/>
      <c r="CE975" s="38"/>
      <c r="CF975" s="38"/>
      <c r="CG975" s="38"/>
      <c r="CH975" s="38"/>
      <c r="CI975" s="38"/>
      <c r="CJ975" s="38"/>
      <c r="CK975" s="38"/>
      <c r="CL975" s="38"/>
      <c r="CM975" s="38"/>
      <c r="CN975" s="38"/>
      <c r="CO975" s="38"/>
    </row>
    <row r="976" spans="1:93" x14ac:dyDescent="0.35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  <c r="AB976" s="38"/>
      <c r="AC976" s="38"/>
      <c r="AD976" s="38"/>
      <c r="AE976" s="38"/>
      <c r="AF976" s="38"/>
      <c r="AG976" s="38"/>
      <c r="AH976" s="38"/>
      <c r="AI976" s="38"/>
      <c r="AJ976" s="38"/>
      <c r="AK976" s="38"/>
      <c r="AL976" s="38"/>
      <c r="AM976" s="38"/>
      <c r="AN976" s="38"/>
      <c r="AO976" s="38"/>
      <c r="AP976" s="38"/>
      <c r="AQ976" s="38"/>
      <c r="AR976" s="38"/>
      <c r="AS976" s="38"/>
      <c r="AT976" s="38"/>
      <c r="AU976" s="38"/>
      <c r="AV976" s="38"/>
      <c r="AW976" s="38"/>
      <c r="AX976" s="38"/>
      <c r="AY976" s="38"/>
      <c r="AZ976" s="38"/>
      <c r="BA976" s="38"/>
      <c r="BB976" s="38"/>
      <c r="BC976" s="38"/>
      <c r="BD976" s="38"/>
      <c r="BE976" s="38"/>
      <c r="BF976" s="38"/>
      <c r="BG976" s="38"/>
      <c r="BH976" s="38"/>
      <c r="BI976" s="38"/>
      <c r="BJ976" s="38"/>
      <c r="BK976" s="38"/>
      <c r="BL976" s="38"/>
      <c r="BM976" s="38"/>
      <c r="BN976" s="38"/>
      <c r="BO976" s="38"/>
      <c r="BP976" s="38"/>
      <c r="BQ976" s="38"/>
      <c r="BR976" s="38"/>
      <c r="BS976" s="38"/>
      <c r="BT976" s="38"/>
      <c r="BU976" s="38"/>
      <c r="BV976" s="38"/>
      <c r="BW976" s="38"/>
      <c r="BX976" s="38"/>
      <c r="BY976" s="38"/>
      <c r="BZ976" s="38"/>
      <c r="CA976" s="38"/>
      <c r="CB976" s="38"/>
      <c r="CC976" s="38"/>
      <c r="CD976" s="38"/>
      <c r="CE976" s="38"/>
      <c r="CF976" s="38"/>
      <c r="CG976" s="38"/>
      <c r="CH976" s="38"/>
      <c r="CI976" s="38"/>
      <c r="CJ976" s="38"/>
      <c r="CK976" s="38"/>
      <c r="CL976" s="38"/>
      <c r="CM976" s="38"/>
      <c r="CN976" s="38"/>
      <c r="CO976" s="38"/>
    </row>
    <row r="977" spans="1:93" x14ac:dyDescent="0.35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  <c r="AB977" s="38"/>
      <c r="AC977" s="38"/>
      <c r="AD977" s="38"/>
      <c r="AE977" s="38"/>
      <c r="AF977" s="38"/>
      <c r="AG977" s="38"/>
      <c r="AH977" s="38"/>
      <c r="AI977" s="38"/>
      <c r="AJ977" s="38"/>
      <c r="AK977" s="38"/>
      <c r="AL977" s="38"/>
      <c r="AM977" s="38"/>
      <c r="AN977" s="38"/>
      <c r="AO977" s="38"/>
      <c r="AP977" s="38"/>
      <c r="AQ977" s="38"/>
      <c r="AR977" s="38"/>
      <c r="AS977" s="38"/>
      <c r="AT977" s="38"/>
      <c r="AU977" s="38"/>
      <c r="AV977" s="38"/>
      <c r="AW977" s="38"/>
      <c r="AX977" s="38"/>
      <c r="AY977" s="38"/>
      <c r="AZ977" s="38"/>
      <c r="BA977" s="38"/>
      <c r="BB977" s="38"/>
      <c r="BC977" s="38"/>
      <c r="BD977" s="38"/>
      <c r="BE977" s="38"/>
      <c r="BF977" s="38"/>
      <c r="BG977" s="38"/>
      <c r="BH977" s="38"/>
      <c r="BI977" s="38"/>
      <c r="BJ977" s="38"/>
      <c r="BK977" s="38"/>
      <c r="BL977" s="38"/>
      <c r="BM977" s="38"/>
      <c r="BN977" s="38"/>
      <c r="BO977" s="38"/>
      <c r="BP977" s="38"/>
      <c r="BQ977" s="38"/>
      <c r="BR977" s="38"/>
      <c r="BS977" s="38"/>
      <c r="BT977" s="38"/>
      <c r="BU977" s="38"/>
      <c r="BV977" s="38"/>
      <c r="BW977" s="38"/>
      <c r="BX977" s="38"/>
      <c r="BY977" s="38"/>
      <c r="BZ977" s="38"/>
      <c r="CA977" s="38"/>
      <c r="CB977" s="38"/>
      <c r="CC977" s="38"/>
      <c r="CD977" s="38"/>
      <c r="CE977" s="38"/>
      <c r="CF977" s="38"/>
      <c r="CG977" s="38"/>
      <c r="CH977" s="38"/>
      <c r="CI977" s="38"/>
      <c r="CJ977" s="38"/>
      <c r="CK977" s="38"/>
      <c r="CL977" s="38"/>
      <c r="CM977" s="38"/>
      <c r="CN977" s="38"/>
      <c r="CO977" s="38"/>
    </row>
    <row r="978" spans="1:93" x14ac:dyDescent="0.35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  <c r="AB978" s="38"/>
      <c r="AC978" s="38"/>
      <c r="AD978" s="38"/>
      <c r="AE978" s="38"/>
      <c r="AF978" s="38"/>
      <c r="AG978" s="38"/>
      <c r="AH978" s="38"/>
      <c r="AI978" s="38"/>
      <c r="AJ978" s="38"/>
      <c r="AK978" s="38"/>
      <c r="AL978" s="38"/>
      <c r="AM978" s="38"/>
      <c r="AN978" s="38"/>
      <c r="AO978" s="38"/>
      <c r="AP978" s="38"/>
      <c r="AQ978" s="38"/>
      <c r="AR978" s="38"/>
      <c r="AS978" s="38"/>
      <c r="AT978" s="38"/>
      <c r="AU978" s="38"/>
      <c r="AV978" s="38"/>
      <c r="AW978" s="38"/>
      <c r="AX978" s="38"/>
      <c r="AY978" s="38"/>
      <c r="AZ978" s="38"/>
      <c r="BA978" s="38"/>
      <c r="BB978" s="38"/>
      <c r="BC978" s="38"/>
      <c r="BD978" s="38"/>
      <c r="BE978" s="38"/>
      <c r="BF978" s="38"/>
      <c r="BG978" s="38"/>
      <c r="BH978" s="38"/>
      <c r="BI978" s="38"/>
      <c r="BJ978" s="38"/>
      <c r="BK978" s="38"/>
      <c r="BL978" s="38"/>
      <c r="BM978" s="38"/>
      <c r="BN978" s="38"/>
      <c r="BO978" s="38"/>
      <c r="BP978" s="38"/>
      <c r="BQ978" s="38"/>
      <c r="BR978" s="38"/>
      <c r="BS978" s="38"/>
      <c r="BT978" s="38"/>
      <c r="BU978" s="38"/>
      <c r="BV978" s="38"/>
      <c r="BW978" s="38"/>
      <c r="BX978" s="38"/>
      <c r="BY978" s="38"/>
      <c r="BZ978" s="38"/>
      <c r="CA978" s="38"/>
      <c r="CB978" s="38"/>
      <c r="CC978" s="38"/>
      <c r="CD978" s="38"/>
      <c r="CE978" s="38"/>
      <c r="CF978" s="38"/>
      <c r="CG978" s="38"/>
      <c r="CH978" s="38"/>
      <c r="CI978" s="38"/>
      <c r="CJ978" s="38"/>
      <c r="CK978" s="38"/>
      <c r="CL978" s="38"/>
      <c r="CM978" s="38"/>
      <c r="CN978" s="38"/>
      <c r="CO978" s="38"/>
    </row>
    <row r="979" spans="1:93" x14ac:dyDescent="0.35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  <c r="AB979" s="38"/>
      <c r="AC979" s="38"/>
      <c r="AD979" s="38"/>
      <c r="AE979" s="38"/>
      <c r="AF979" s="38"/>
      <c r="AG979" s="38"/>
      <c r="AH979" s="38"/>
      <c r="AI979" s="38"/>
      <c r="AJ979" s="38"/>
      <c r="AK979" s="38"/>
      <c r="AL979" s="38"/>
      <c r="AM979" s="38"/>
      <c r="AN979" s="38"/>
      <c r="AO979" s="38"/>
      <c r="AP979" s="38"/>
      <c r="AQ979" s="38"/>
      <c r="AR979" s="38"/>
      <c r="AS979" s="38"/>
      <c r="AT979" s="38"/>
      <c r="AU979" s="38"/>
      <c r="AV979" s="38"/>
      <c r="AW979" s="38"/>
      <c r="AX979" s="38"/>
      <c r="AY979" s="38"/>
      <c r="AZ979" s="38"/>
      <c r="BA979" s="38"/>
      <c r="BB979" s="38"/>
      <c r="BC979" s="38"/>
      <c r="BD979" s="38"/>
      <c r="BE979" s="38"/>
      <c r="BF979" s="38"/>
      <c r="BG979" s="38"/>
      <c r="BH979" s="38"/>
      <c r="BI979" s="38"/>
      <c r="BJ979" s="38"/>
      <c r="BK979" s="38"/>
      <c r="BL979" s="38"/>
      <c r="BM979" s="38"/>
      <c r="BN979" s="38"/>
      <c r="BO979" s="38"/>
      <c r="BP979" s="38"/>
      <c r="BQ979" s="38"/>
      <c r="BR979" s="38"/>
      <c r="BS979" s="38"/>
      <c r="BT979" s="38"/>
      <c r="BU979" s="38"/>
      <c r="BV979" s="38"/>
      <c r="BW979" s="38"/>
      <c r="BX979" s="38"/>
      <c r="BY979" s="38"/>
      <c r="BZ979" s="38"/>
      <c r="CA979" s="38"/>
      <c r="CB979" s="38"/>
      <c r="CC979" s="38"/>
      <c r="CD979" s="38"/>
      <c r="CE979" s="38"/>
      <c r="CF979" s="38"/>
      <c r="CG979" s="38"/>
      <c r="CH979" s="38"/>
      <c r="CI979" s="38"/>
      <c r="CJ979" s="38"/>
      <c r="CK979" s="38"/>
      <c r="CL979" s="38"/>
      <c r="CM979" s="38"/>
      <c r="CN979" s="38"/>
      <c r="CO979" s="38"/>
    </row>
    <row r="980" spans="1:93" x14ac:dyDescent="0.35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  <c r="AB980" s="38"/>
      <c r="AC980" s="38"/>
      <c r="AD980" s="38"/>
      <c r="AE980" s="38"/>
      <c r="AF980" s="38"/>
      <c r="AG980" s="38"/>
      <c r="AH980" s="38"/>
      <c r="AI980" s="38"/>
      <c r="AJ980" s="38"/>
      <c r="AK980" s="38"/>
      <c r="AL980" s="38"/>
      <c r="AM980" s="38"/>
      <c r="AN980" s="38"/>
      <c r="AO980" s="38"/>
      <c r="AP980" s="38"/>
      <c r="AQ980" s="38"/>
      <c r="AR980" s="38"/>
      <c r="AS980" s="38"/>
      <c r="AT980" s="38"/>
      <c r="AU980" s="38"/>
      <c r="AV980" s="38"/>
      <c r="AW980" s="38"/>
      <c r="AX980" s="38"/>
      <c r="AY980" s="38"/>
      <c r="AZ980" s="38"/>
      <c r="BA980" s="38"/>
      <c r="BB980" s="38"/>
      <c r="BC980" s="38"/>
      <c r="BD980" s="38"/>
      <c r="BE980" s="38"/>
      <c r="BF980" s="38"/>
      <c r="BG980" s="38"/>
      <c r="BH980" s="38"/>
      <c r="BI980" s="38"/>
      <c r="BJ980" s="38"/>
      <c r="BK980" s="38"/>
      <c r="BL980" s="38"/>
      <c r="BM980" s="38"/>
      <c r="BN980" s="38"/>
      <c r="BO980" s="38"/>
      <c r="BP980" s="38"/>
      <c r="BQ980" s="38"/>
      <c r="BR980" s="38"/>
      <c r="BS980" s="38"/>
      <c r="BT980" s="38"/>
      <c r="BU980" s="38"/>
      <c r="BV980" s="38"/>
      <c r="BW980" s="38"/>
      <c r="BX980" s="38"/>
      <c r="BY980" s="38"/>
      <c r="BZ980" s="38"/>
      <c r="CA980" s="38"/>
      <c r="CB980" s="38"/>
      <c r="CC980" s="38"/>
      <c r="CD980" s="38"/>
      <c r="CE980" s="38"/>
      <c r="CF980" s="38"/>
      <c r="CG980" s="38"/>
      <c r="CH980" s="38"/>
      <c r="CI980" s="38"/>
      <c r="CJ980" s="38"/>
      <c r="CK980" s="38"/>
      <c r="CL980" s="38"/>
      <c r="CM980" s="38"/>
      <c r="CN980" s="38"/>
      <c r="CO980" s="38"/>
    </row>
    <row r="981" spans="1:93" x14ac:dyDescent="0.35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  <c r="AA981" s="38"/>
      <c r="AB981" s="38"/>
      <c r="AC981" s="38"/>
      <c r="AD981" s="38"/>
      <c r="AE981" s="38"/>
      <c r="AF981" s="38"/>
      <c r="AG981" s="38"/>
      <c r="AH981" s="38"/>
      <c r="AI981" s="38"/>
      <c r="AJ981" s="38"/>
      <c r="AK981" s="38"/>
      <c r="AL981" s="38"/>
      <c r="AM981" s="38"/>
      <c r="AN981" s="38"/>
      <c r="AO981" s="38"/>
      <c r="AP981" s="38"/>
      <c r="AQ981" s="38"/>
      <c r="AR981" s="38"/>
      <c r="AS981" s="38"/>
      <c r="AT981" s="38"/>
      <c r="AU981" s="38"/>
      <c r="AV981" s="38"/>
      <c r="AW981" s="38"/>
      <c r="AX981" s="38"/>
      <c r="AY981" s="38"/>
      <c r="AZ981" s="38"/>
      <c r="BA981" s="38"/>
      <c r="BB981" s="38"/>
      <c r="BC981" s="38"/>
      <c r="BD981" s="38"/>
      <c r="BE981" s="38"/>
      <c r="BF981" s="38"/>
      <c r="BG981" s="38"/>
      <c r="BH981" s="38"/>
      <c r="BI981" s="38"/>
      <c r="BJ981" s="38"/>
      <c r="BK981" s="38"/>
      <c r="BL981" s="38"/>
      <c r="BM981" s="38"/>
      <c r="BN981" s="38"/>
      <c r="BO981" s="38"/>
      <c r="BP981" s="38"/>
      <c r="BQ981" s="38"/>
      <c r="BR981" s="38"/>
      <c r="BS981" s="38"/>
      <c r="BT981" s="38"/>
      <c r="BU981" s="38"/>
      <c r="BV981" s="38"/>
      <c r="BW981" s="38"/>
      <c r="BX981" s="38"/>
      <c r="BY981" s="38"/>
      <c r="BZ981" s="38"/>
      <c r="CA981" s="38"/>
      <c r="CB981" s="38"/>
      <c r="CC981" s="38"/>
      <c r="CD981" s="38"/>
      <c r="CE981" s="38"/>
      <c r="CF981" s="38"/>
      <c r="CG981" s="38"/>
      <c r="CH981" s="38"/>
      <c r="CI981" s="38"/>
      <c r="CJ981" s="38"/>
      <c r="CK981" s="38"/>
      <c r="CL981" s="38"/>
      <c r="CM981" s="38"/>
      <c r="CN981" s="38"/>
      <c r="CO981" s="38"/>
    </row>
    <row r="982" spans="1:93" x14ac:dyDescent="0.35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  <c r="AA982" s="38"/>
      <c r="AB982" s="38"/>
      <c r="AC982" s="38"/>
      <c r="AD982" s="38"/>
      <c r="AE982" s="38"/>
      <c r="AF982" s="38"/>
      <c r="AG982" s="38"/>
      <c r="AH982" s="38"/>
      <c r="AI982" s="38"/>
      <c r="AJ982" s="38"/>
      <c r="AK982" s="38"/>
      <c r="AL982" s="38"/>
      <c r="AM982" s="38"/>
      <c r="AN982" s="38"/>
      <c r="AO982" s="38"/>
      <c r="AP982" s="38"/>
      <c r="AQ982" s="38"/>
      <c r="AR982" s="38"/>
      <c r="AS982" s="38"/>
      <c r="AT982" s="38"/>
      <c r="AU982" s="38"/>
      <c r="AV982" s="38"/>
      <c r="AW982" s="38"/>
      <c r="AX982" s="38"/>
      <c r="AY982" s="38"/>
      <c r="AZ982" s="38"/>
      <c r="BA982" s="38"/>
      <c r="BB982" s="38"/>
      <c r="BC982" s="38"/>
      <c r="BD982" s="38"/>
      <c r="BE982" s="38"/>
      <c r="BF982" s="38"/>
      <c r="BG982" s="38"/>
      <c r="BH982" s="38"/>
      <c r="BI982" s="38"/>
      <c r="BJ982" s="38"/>
      <c r="BK982" s="38"/>
      <c r="BL982" s="38"/>
      <c r="BM982" s="38"/>
      <c r="BN982" s="38"/>
      <c r="BO982" s="38"/>
      <c r="BP982" s="38"/>
      <c r="BQ982" s="38"/>
      <c r="BR982" s="38"/>
      <c r="BS982" s="38"/>
      <c r="BT982" s="38"/>
      <c r="BU982" s="38"/>
      <c r="BV982" s="38"/>
      <c r="BW982" s="38"/>
      <c r="BX982" s="38"/>
      <c r="BY982" s="38"/>
      <c r="BZ982" s="38"/>
      <c r="CA982" s="38"/>
      <c r="CB982" s="38"/>
      <c r="CC982" s="38"/>
      <c r="CD982" s="38"/>
      <c r="CE982" s="38"/>
      <c r="CF982" s="38"/>
      <c r="CG982" s="38"/>
      <c r="CH982" s="38"/>
      <c r="CI982" s="38"/>
      <c r="CJ982" s="38"/>
      <c r="CK982" s="38"/>
      <c r="CL982" s="38"/>
      <c r="CM982" s="38"/>
      <c r="CN982" s="38"/>
      <c r="CO982" s="38"/>
    </row>
    <row r="983" spans="1:93" x14ac:dyDescent="0.35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  <c r="AA983" s="38"/>
      <c r="AB983" s="38"/>
      <c r="AC983" s="38"/>
      <c r="AD983" s="38"/>
      <c r="AE983" s="38"/>
      <c r="AF983" s="38"/>
      <c r="AG983" s="38"/>
      <c r="AH983" s="38"/>
      <c r="AI983" s="38"/>
      <c r="AJ983" s="38"/>
      <c r="AK983" s="38"/>
      <c r="AL983" s="38"/>
      <c r="AM983" s="38"/>
      <c r="AN983" s="38"/>
      <c r="AO983" s="38"/>
      <c r="AP983" s="38"/>
      <c r="AQ983" s="38"/>
      <c r="AR983" s="38"/>
      <c r="AS983" s="38"/>
      <c r="AT983" s="38"/>
      <c r="AU983" s="38"/>
      <c r="AV983" s="38"/>
      <c r="AW983" s="38"/>
      <c r="AX983" s="38"/>
      <c r="AY983" s="38"/>
      <c r="AZ983" s="38"/>
      <c r="BA983" s="38"/>
      <c r="BB983" s="38"/>
      <c r="BC983" s="38"/>
      <c r="BD983" s="38"/>
      <c r="BE983" s="38"/>
      <c r="BF983" s="38"/>
      <c r="BG983" s="38"/>
      <c r="BH983" s="38"/>
      <c r="BI983" s="38"/>
      <c r="BJ983" s="38"/>
      <c r="BK983" s="38"/>
      <c r="BL983" s="38"/>
      <c r="BM983" s="38"/>
      <c r="BN983" s="38"/>
      <c r="BO983" s="38"/>
      <c r="BP983" s="38"/>
      <c r="BQ983" s="38"/>
      <c r="BR983" s="38"/>
      <c r="BS983" s="38"/>
      <c r="BT983" s="38"/>
      <c r="BU983" s="38"/>
      <c r="BV983" s="38"/>
      <c r="BW983" s="38"/>
      <c r="BX983" s="38"/>
      <c r="BY983" s="38"/>
      <c r="BZ983" s="38"/>
      <c r="CA983" s="38"/>
      <c r="CB983" s="38"/>
      <c r="CC983" s="38"/>
      <c r="CD983" s="38"/>
      <c r="CE983" s="38"/>
      <c r="CF983" s="38"/>
      <c r="CG983" s="38"/>
      <c r="CH983" s="38"/>
      <c r="CI983" s="38"/>
      <c r="CJ983" s="38"/>
      <c r="CK983" s="38"/>
      <c r="CL983" s="38"/>
      <c r="CM983" s="38"/>
      <c r="CN983" s="38"/>
      <c r="CO983" s="38"/>
    </row>
    <row r="984" spans="1:93" x14ac:dyDescent="0.35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  <c r="AA984" s="38"/>
      <c r="AB984" s="38"/>
      <c r="AC984" s="38"/>
      <c r="AD984" s="38"/>
      <c r="AE984" s="38"/>
      <c r="AF984" s="38"/>
      <c r="AG984" s="38"/>
      <c r="AH984" s="38"/>
      <c r="AI984" s="38"/>
      <c r="AJ984" s="38"/>
      <c r="AK984" s="38"/>
      <c r="AL984" s="38"/>
      <c r="AM984" s="38"/>
      <c r="AN984" s="38"/>
      <c r="AO984" s="38"/>
      <c r="AP984" s="38"/>
      <c r="AQ984" s="38"/>
      <c r="AR984" s="38"/>
      <c r="AS984" s="38"/>
      <c r="AT984" s="38"/>
      <c r="AU984" s="38"/>
      <c r="AV984" s="38"/>
      <c r="AW984" s="38"/>
      <c r="AX984" s="38"/>
      <c r="AY984" s="38"/>
      <c r="AZ984" s="38"/>
      <c r="BA984" s="38"/>
      <c r="BB984" s="38"/>
      <c r="BC984" s="38"/>
      <c r="BD984" s="38"/>
      <c r="BE984" s="38"/>
      <c r="BF984" s="38"/>
      <c r="BG984" s="38"/>
      <c r="BH984" s="38"/>
      <c r="BI984" s="38"/>
      <c r="BJ984" s="38"/>
      <c r="BK984" s="38"/>
      <c r="BL984" s="38"/>
      <c r="BM984" s="38"/>
      <c r="BN984" s="38"/>
      <c r="BO984" s="38"/>
      <c r="BP984" s="38"/>
      <c r="BQ984" s="38"/>
      <c r="BR984" s="38"/>
      <c r="BS984" s="38"/>
      <c r="BT984" s="38"/>
      <c r="BU984" s="38"/>
      <c r="BV984" s="38"/>
      <c r="BW984" s="38"/>
      <c r="BX984" s="38"/>
      <c r="BY984" s="38"/>
      <c r="BZ984" s="38"/>
      <c r="CA984" s="38"/>
      <c r="CB984" s="38"/>
      <c r="CC984" s="38"/>
      <c r="CD984" s="38"/>
      <c r="CE984" s="38"/>
      <c r="CF984" s="38"/>
      <c r="CG984" s="38"/>
      <c r="CH984" s="38"/>
      <c r="CI984" s="38"/>
      <c r="CJ984" s="38"/>
      <c r="CK984" s="38"/>
      <c r="CL984" s="38"/>
      <c r="CM984" s="38"/>
      <c r="CN984" s="38"/>
      <c r="CO984" s="38"/>
    </row>
    <row r="985" spans="1:93" x14ac:dyDescent="0.35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  <c r="AA985" s="38"/>
      <c r="AB985" s="38"/>
      <c r="AC985" s="38"/>
      <c r="AD985" s="38"/>
      <c r="AE985" s="38"/>
      <c r="AF985" s="38"/>
      <c r="AG985" s="38"/>
      <c r="AH985" s="38"/>
      <c r="AI985" s="38"/>
      <c r="AJ985" s="38"/>
      <c r="AK985" s="38"/>
      <c r="AL985" s="38"/>
      <c r="AM985" s="38"/>
      <c r="AN985" s="38"/>
      <c r="AO985" s="38"/>
      <c r="AP985" s="38"/>
      <c r="AQ985" s="38"/>
      <c r="AR985" s="38"/>
      <c r="AS985" s="38"/>
      <c r="AT985" s="38"/>
      <c r="AU985" s="38"/>
      <c r="AV985" s="38"/>
      <c r="AW985" s="38"/>
      <c r="AX985" s="38"/>
      <c r="AY985" s="38"/>
      <c r="AZ985" s="38"/>
      <c r="BA985" s="38"/>
      <c r="BB985" s="38"/>
      <c r="BC985" s="38"/>
      <c r="BD985" s="38"/>
      <c r="BE985" s="38"/>
      <c r="BF985" s="38"/>
      <c r="BG985" s="38"/>
      <c r="BH985" s="38"/>
      <c r="BI985" s="38"/>
      <c r="BJ985" s="38"/>
      <c r="BK985" s="38"/>
      <c r="BL985" s="38"/>
      <c r="BM985" s="38"/>
      <c r="BN985" s="38"/>
      <c r="BO985" s="38"/>
      <c r="BP985" s="38"/>
      <c r="BQ985" s="38"/>
      <c r="BR985" s="38"/>
      <c r="BS985" s="38"/>
      <c r="BT985" s="38"/>
      <c r="BU985" s="38"/>
      <c r="BV985" s="38"/>
      <c r="BW985" s="38"/>
      <c r="BX985" s="38"/>
      <c r="BY985" s="38"/>
      <c r="BZ985" s="38"/>
      <c r="CA985" s="38"/>
      <c r="CB985" s="38"/>
      <c r="CC985" s="38"/>
      <c r="CD985" s="38"/>
      <c r="CE985" s="38"/>
      <c r="CF985" s="38"/>
      <c r="CG985" s="38"/>
      <c r="CH985" s="38"/>
      <c r="CI985" s="38"/>
      <c r="CJ985" s="38"/>
      <c r="CK985" s="38"/>
      <c r="CL985" s="38"/>
      <c r="CM985" s="38"/>
      <c r="CN985" s="38"/>
      <c r="CO985" s="38"/>
    </row>
    <row r="986" spans="1:93" x14ac:dyDescent="0.35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  <c r="AA986" s="38"/>
      <c r="AB986" s="38"/>
      <c r="AC986" s="38"/>
      <c r="AD986" s="38"/>
      <c r="AE986" s="38"/>
      <c r="AF986" s="38"/>
      <c r="AG986" s="38"/>
      <c r="AH986" s="38"/>
      <c r="AI986" s="38"/>
      <c r="AJ986" s="38"/>
      <c r="AK986" s="38"/>
      <c r="AL986" s="38"/>
      <c r="AM986" s="38"/>
      <c r="AN986" s="38"/>
      <c r="AO986" s="38"/>
      <c r="AP986" s="38"/>
      <c r="AQ986" s="38"/>
      <c r="AR986" s="38"/>
      <c r="AS986" s="38"/>
      <c r="AT986" s="38"/>
      <c r="AU986" s="38"/>
      <c r="AV986" s="38"/>
      <c r="AW986" s="38"/>
      <c r="AX986" s="38"/>
      <c r="AY986" s="38"/>
      <c r="AZ986" s="38"/>
      <c r="BA986" s="38"/>
      <c r="BB986" s="38"/>
      <c r="BC986" s="38"/>
      <c r="BD986" s="38"/>
      <c r="BE986" s="38"/>
      <c r="BF986" s="38"/>
      <c r="BG986" s="38"/>
      <c r="BH986" s="38"/>
      <c r="BI986" s="38"/>
      <c r="BJ986" s="38"/>
      <c r="BK986" s="38"/>
      <c r="BL986" s="38"/>
      <c r="BM986" s="38"/>
      <c r="BN986" s="38"/>
      <c r="BO986" s="38"/>
      <c r="BP986" s="38"/>
      <c r="BQ986" s="38"/>
      <c r="BR986" s="38"/>
      <c r="BS986" s="38"/>
      <c r="BT986" s="38"/>
      <c r="BU986" s="38"/>
      <c r="BV986" s="38"/>
      <c r="BW986" s="38"/>
      <c r="BX986" s="38"/>
      <c r="BY986" s="38"/>
      <c r="BZ986" s="38"/>
      <c r="CA986" s="38"/>
      <c r="CB986" s="38"/>
      <c r="CC986" s="38"/>
      <c r="CD986" s="38"/>
      <c r="CE986" s="38"/>
      <c r="CF986" s="38"/>
      <c r="CG986" s="38"/>
      <c r="CH986" s="38"/>
      <c r="CI986" s="38"/>
      <c r="CJ986" s="38"/>
      <c r="CK986" s="38"/>
      <c r="CL986" s="38"/>
      <c r="CM986" s="38"/>
      <c r="CN986" s="38"/>
      <c r="CO986" s="38"/>
    </row>
    <row r="987" spans="1:93" x14ac:dyDescent="0.35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  <c r="AA987" s="38"/>
      <c r="AB987" s="38"/>
      <c r="AC987" s="38"/>
      <c r="AD987" s="38"/>
      <c r="AE987" s="38"/>
      <c r="AF987" s="38"/>
      <c r="AG987" s="38"/>
      <c r="AH987" s="38"/>
      <c r="AI987" s="38"/>
      <c r="AJ987" s="38"/>
      <c r="AK987" s="38"/>
      <c r="AL987" s="38"/>
      <c r="AM987" s="38"/>
      <c r="AN987" s="38"/>
      <c r="AO987" s="38"/>
      <c r="AP987" s="38"/>
      <c r="AQ987" s="38"/>
      <c r="AR987" s="38"/>
      <c r="AS987" s="38"/>
      <c r="AT987" s="38"/>
      <c r="AU987" s="38"/>
      <c r="AV987" s="38"/>
      <c r="AW987" s="38"/>
      <c r="AX987" s="38"/>
      <c r="AY987" s="38"/>
      <c r="AZ987" s="38"/>
      <c r="BA987" s="38"/>
      <c r="BB987" s="38"/>
      <c r="BC987" s="38"/>
      <c r="BD987" s="38"/>
      <c r="BE987" s="38"/>
      <c r="BF987" s="38"/>
      <c r="BG987" s="38"/>
      <c r="BH987" s="38"/>
      <c r="BI987" s="38"/>
      <c r="BJ987" s="38"/>
      <c r="BK987" s="38"/>
      <c r="BL987" s="38"/>
      <c r="BM987" s="38"/>
      <c r="BN987" s="38"/>
      <c r="BO987" s="38"/>
      <c r="BP987" s="38"/>
      <c r="BQ987" s="38"/>
      <c r="BR987" s="38"/>
      <c r="BS987" s="38"/>
      <c r="BT987" s="38"/>
      <c r="BU987" s="38"/>
      <c r="BV987" s="38"/>
      <c r="BW987" s="38"/>
      <c r="BX987" s="38"/>
      <c r="BY987" s="38"/>
      <c r="BZ987" s="38"/>
      <c r="CA987" s="38"/>
      <c r="CB987" s="38"/>
      <c r="CC987" s="38"/>
      <c r="CD987" s="38"/>
      <c r="CE987" s="38"/>
      <c r="CF987" s="38"/>
      <c r="CG987" s="38"/>
      <c r="CH987" s="38"/>
      <c r="CI987" s="38"/>
      <c r="CJ987" s="38"/>
      <c r="CK987" s="38"/>
      <c r="CL987" s="38"/>
      <c r="CM987" s="38"/>
      <c r="CN987" s="38"/>
      <c r="CO987" s="38"/>
    </row>
    <row r="988" spans="1:93" x14ac:dyDescent="0.35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  <c r="AA988" s="38"/>
      <c r="AB988" s="38"/>
      <c r="AC988" s="38"/>
      <c r="AD988" s="38"/>
      <c r="AE988" s="38"/>
      <c r="AF988" s="38"/>
      <c r="AG988" s="38"/>
      <c r="AH988" s="38"/>
      <c r="AI988" s="38"/>
      <c r="AJ988" s="38"/>
      <c r="AK988" s="38"/>
      <c r="AL988" s="38"/>
      <c r="AM988" s="38"/>
      <c r="AN988" s="38"/>
      <c r="AO988" s="38"/>
      <c r="AP988" s="38"/>
      <c r="AQ988" s="38"/>
      <c r="AR988" s="38"/>
      <c r="AS988" s="38"/>
      <c r="AT988" s="38"/>
      <c r="AU988" s="38"/>
      <c r="AV988" s="38"/>
      <c r="AW988" s="38"/>
      <c r="AX988" s="38"/>
      <c r="AY988" s="38"/>
      <c r="AZ988" s="38"/>
      <c r="BA988" s="38"/>
      <c r="BB988" s="38"/>
      <c r="BC988" s="38"/>
      <c r="BD988" s="38"/>
      <c r="BE988" s="38"/>
      <c r="BF988" s="38"/>
      <c r="BG988" s="38"/>
      <c r="BH988" s="38"/>
      <c r="BI988" s="38"/>
      <c r="BJ988" s="38"/>
      <c r="BK988" s="38"/>
      <c r="BL988" s="38"/>
      <c r="BM988" s="38"/>
      <c r="BN988" s="38"/>
      <c r="BO988" s="38"/>
      <c r="BP988" s="38"/>
      <c r="BQ988" s="38"/>
      <c r="BR988" s="38"/>
      <c r="BS988" s="38"/>
      <c r="BT988" s="38"/>
      <c r="BU988" s="38"/>
      <c r="BV988" s="38"/>
      <c r="BW988" s="38"/>
      <c r="BX988" s="38"/>
      <c r="BY988" s="38"/>
      <c r="BZ988" s="38"/>
      <c r="CA988" s="38"/>
      <c r="CB988" s="38"/>
      <c r="CC988" s="38"/>
      <c r="CD988" s="38"/>
      <c r="CE988" s="38"/>
      <c r="CF988" s="38"/>
      <c r="CG988" s="38"/>
      <c r="CH988" s="38"/>
      <c r="CI988" s="38"/>
      <c r="CJ988" s="38"/>
      <c r="CK988" s="38"/>
      <c r="CL988" s="38"/>
      <c r="CM988" s="38"/>
      <c r="CN988" s="38"/>
      <c r="CO988" s="38"/>
    </row>
    <row r="989" spans="1:93" x14ac:dyDescent="0.35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  <c r="AA989" s="38"/>
      <c r="AB989" s="38"/>
      <c r="AC989" s="38"/>
      <c r="AD989" s="38"/>
      <c r="AE989" s="38"/>
      <c r="AF989" s="38"/>
      <c r="AG989" s="38"/>
      <c r="AH989" s="38"/>
      <c r="AI989" s="38"/>
      <c r="AJ989" s="38"/>
      <c r="AK989" s="38"/>
      <c r="AL989" s="38"/>
      <c r="AM989" s="38"/>
      <c r="AN989" s="38"/>
      <c r="AO989" s="38"/>
      <c r="AP989" s="38"/>
      <c r="AQ989" s="38"/>
      <c r="AR989" s="38"/>
      <c r="AS989" s="38"/>
      <c r="AT989" s="38"/>
      <c r="AU989" s="38"/>
      <c r="AV989" s="38"/>
      <c r="AW989" s="38"/>
      <c r="AX989" s="38"/>
      <c r="AY989" s="38"/>
      <c r="AZ989" s="38"/>
      <c r="BA989" s="38"/>
      <c r="BB989" s="38"/>
      <c r="BC989" s="38"/>
      <c r="BD989" s="38"/>
      <c r="BE989" s="38"/>
      <c r="BF989" s="38"/>
      <c r="BG989" s="38"/>
      <c r="BH989" s="38"/>
      <c r="BI989" s="38"/>
      <c r="BJ989" s="38"/>
      <c r="BK989" s="38"/>
      <c r="BL989" s="38"/>
      <c r="BM989" s="38"/>
      <c r="BN989" s="38"/>
      <c r="BO989" s="38"/>
      <c r="BP989" s="38"/>
      <c r="BQ989" s="38"/>
      <c r="BR989" s="38"/>
      <c r="BS989" s="38"/>
      <c r="BT989" s="38"/>
      <c r="BU989" s="38"/>
      <c r="BV989" s="38"/>
      <c r="BW989" s="38"/>
      <c r="BX989" s="38"/>
      <c r="BY989" s="38"/>
      <c r="BZ989" s="38"/>
      <c r="CA989" s="38"/>
      <c r="CB989" s="38"/>
      <c r="CC989" s="38"/>
      <c r="CD989" s="38"/>
      <c r="CE989" s="38"/>
      <c r="CF989" s="38"/>
      <c r="CG989" s="38"/>
      <c r="CH989" s="38"/>
      <c r="CI989" s="38"/>
      <c r="CJ989" s="38"/>
      <c r="CK989" s="38"/>
      <c r="CL989" s="38"/>
      <c r="CM989" s="38"/>
      <c r="CN989" s="38"/>
      <c r="CO989" s="38"/>
    </row>
    <row r="990" spans="1:93" x14ac:dyDescent="0.35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  <c r="AA990" s="38"/>
      <c r="AB990" s="38"/>
      <c r="AC990" s="38"/>
      <c r="AD990" s="38"/>
      <c r="AE990" s="38"/>
      <c r="AF990" s="38"/>
      <c r="AG990" s="38"/>
      <c r="AH990" s="38"/>
      <c r="AI990" s="38"/>
      <c r="AJ990" s="38"/>
      <c r="AK990" s="38"/>
      <c r="AL990" s="38"/>
      <c r="AM990" s="38"/>
      <c r="AN990" s="38"/>
      <c r="AO990" s="38"/>
      <c r="AP990" s="38"/>
      <c r="AQ990" s="38"/>
      <c r="AR990" s="38"/>
      <c r="AS990" s="38"/>
      <c r="AT990" s="38"/>
      <c r="AU990" s="38"/>
      <c r="AV990" s="38"/>
      <c r="AW990" s="38"/>
      <c r="AX990" s="38"/>
      <c r="AY990" s="38"/>
      <c r="AZ990" s="38"/>
      <c r="BA990" s="38"/>
      <c r="BB990" s="38"/>
      <c r="BC990" s="38"/>
      <c r="BD990" s="38"/>
      <c r="BE990" s="38"/>
      <c r="BF990" s="38"/>
      <c r="BG990" s="38"/>
      <c r="BH990" s="38"/>
      <c r="BI990" s="38"/>
      <c r="BJ990" s="38"/>
      <c r="BK990" s="38"/>
      <c r="BL990" s="38"/>
      <c r="BM990" s="38"/>
      <c r="BN990" s="38"/>
      <c r="BO990" s="38"/>
      <c r="BP990" s="38"/>
      <c r="BQ990" s="38"/>
      <c r="BR990" s="38"/>
      <c r="BS990" s="38"/>
      <c r="BT990" s="38"/>
      <c r="BU990" s="38"/>
      <c r="BV990" s="38"/>
      <c r="BW990" s="38"/>
      <c r="BX990" s="38"/>
      <c r="BY990" s="38"/>
      <c r="BZ990" s="38"/>
      <c r="CA990" s="38"/>
      <c r="CB990" s="38"/>
      <c r="CC990" s="38"/>
      <c r="CD990" s="38"/>
      <c r="CE990" s="38"/>
      <c r="CF990" s="38"/>
      <c r="CG990" s="38"/>
      <c r="CH990" s="38"/>
      <c r="CI990" s="38"/>
      <c r="CJ990" s="38"/>
      <c r="CK990" s="38"/>
      <c r="CL990" s="38"/>
      <c r="CM990" s="38"/>
      <c r="CN990" s="38"/>
      <c r="CO990" s="38"/>
    </row>
    <row r="991" spans="1:93" x14ac:dyDescent="0.35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  <c r="AA991" s="38"/>
      <c r="AB991" s="38"/>
      <c r="AC991" s="38"/>
      <c r="AD991" s="38"/>
      <c r="AE991" s="38"/>
      <c r="AF991" s="38"/>
      <c r="AG991" s="38"/>
      <c r="AH991" s="38"/>
      <c r="AI991" s="38"/>
      <c r="AJ991" s="38"/>
      <c r="AK991" s="38"/>
      <c r="AL991" s="38"/>
      <c r="AM991" s="38"/>
      <c r="AN991" s="38"/>
      <c r="AO991" s="38"/>
      <c r="AP991" s="38"/>
      <c r="AQ991" s="38"/>
      <c r="AR991" s="38"/>
      <c r="AS991" s="38"/>
      <c r="AT991" s="38"/>
      <c r="AU991" s="38"/>
      <c r="AV991" s="38"/>
      <c r="AW991" s="38"/>
      <c r="AX991" s="38"/>
      <c r="AY991" s="38"/>
      <c r="AZ991" s="38"/>
      <c r="BA991" s="38"/>
      <c r="BB991" s="38"/>
      <c r="BC991" s="38"/>
      <c r="BD991" s="38"/>
      <c r="BE991" s="38"/>
      <c r="BF991" s="38"/>
      <c r="BG991" s="38"/>
      <c r="BH991" s="38"/>
      <c r="BI991" s="38"/>
      <c r="BJ991" s="38"/>
      <c r="BK991" s="38"/>
      <c r="BL991" s="38"/>
      <c r="BM991" s="38"/>
      <c r="BN991" s="38"/>
      <c r="BO991" s="38"/>
      <c r="BP991" s="38"/>
      <c r="BQ991" s="38"/>
      <c r="BR991" s="38"/>
      <c r="BS991" s="38"/>
      <c r="BT991" s="38"/>
      <c r="BU991" s="38"/>
      <c r="BV991" s="38"/>
      <c r="BW991" s="38"/>
      <c r="BX991" s="38"/>
      <c r="BY991" s="38"/>
      <c r="BZ991" s="38"/>
      <c r="CA991" s="38"/>
      <c r="CB991" s="38"/>
      <c r="CC991" s="38"/>
      <c r="CD991" s="38"/>
      <c r="CE991" s="38"/>
      <c r="CF991" s="38"/>
      <c r="CG991" s="38"/>
      <c r="CH991" s="38"/>
      <c r="CI991" s="38"/>
      <c r="CJ991" s="38"/>
      <c r="CK991" s="38"/>
      <c r="CL991" s="38"/>
      <c r="CM991" s="38"/>
      <c r="CN991" s="38"/>
      <c r="CO991" s="38"/>
    </row>
    <row r="992" spans="1:93" x14ac:dyDescent="0.35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  <c r="AA992" s="38"/>
      <c r="AB992" s="38"/>
      <c r="AC992" s="38"/>
      <c r="AD992" s="38"/>
      <c r="AE992" s="38"/>
      <c r="AF992" s="38"/>
      <c r="AG992" s="38"/>
      <c r="AH992" s="38"/>
      <c r="AI992" s="38"/>
      <c r="AJ992" s="38"/>
      <c r="AK992" s="38"/>
      <c r="AL992" s="38"/>
      <c r="AM992" s="38"/>
      <c r="AN992" s="38"/>
      <c r="AO992" s="38"/>
      <c r="AP992" s="38"/>
      <c r="AQ992" s="38"/>
      <c r="AR992" s="38"/>
      <c r="AS992" s="38"/>
      <c r="AT992" s="38"/>
      <c r="AU992" s="38"/>
      <c r="AV992" s="38"/>
      <c r="AW992" s="38"/>
      <c r="AX992" s="38"/>
      <c r="AY992" s="38"/>
      <c r="AZ992" s="38"/>
      <c r="BA992" s="38"/>
      <c r="BB992" s="38"/>
      <c r="BC992" s="38"/>
      <c r="BD992" s="38"/>
      <c r="BE992" s="38"/>
      <c r="BF992" s="38"/>
      <c r="BG992" s="38"/>
      <c r="BH992" s="38"/>
      <c r="BI992" s="38"/>
      <c r="BJ992" s="38"/>
      <c r="BK992" s="38"/>
      <c r="BL992" s="38"/>
      <c r="BM992" s="38"/>
      <c r="BN992" s="38"/>
      <c r="BO992" s="38"/>
      <c r="BP992" s="38"/>
      <c r="BQ992" s="38"/>
      <c r="BR992" s="38"/>
      <c r="BS992" s="38"/>
      <c r="BT992" s="38"/>
      <c r="BU992" s="38"/>
      <c r="BV992" s="38"/>
      <c r="BW992" s="38"/>
      <c r="BX992" s="38"/>
      <c r="BY992" s="38"/>
      <c r="BZ992" s="38"/>
      <c r="CA992" s="38"/>
      <c r="CB992" s="38"/>
      <c r="CC992" s="38"/>
      <c r="CD992" s="38"/>
      <c r="CE992" s="38"/>
      <c r="CF992" s="38"/>
      <c r="CG992" s="38"/>
      <c r="CH992" s="38"/>
      <c r="CI992" s="38"/>
      <c r="CJ992" s="38"/>
      <c r="CK992" s="38"/>
      <c r="CL992" s="38"/>
      <c r="CM992" s="38"/>
      <c r="CN992" s="38"/>
      <c r="CO992" s="38"/>
    </row>
    <row r="993" spans="1:93" x14ac:dyDescent="0.35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  <c r="AA993" s="38"/>
      <c r="AB993" s="38"/>
      <c r="AC993" s="38"/>
      <c r="AD993" s="38"/>
      <c r="AE993" s="38"/>
      <c r="AF993" s="38"/>
      <c r="AG993" s="38"/>
      <c r="AH993" s="38"/>
      <c r="AI993" s="38"/>
      <c r="AJ993" s="38"/>
      <c r="AK993" s="38"/>
      <c r="AL993" s="38"/>
      <c r="AM993" s="38"/>
      <c r="AN993" s="38"/>
      <c r="AO993" s="38"/>
      <c r="AP993" s="38"/>
      <c r="AQ993" s="38"/>
      <c r="AR993" s="38"/>
      <c r="AS993" s="38"/>
      <c r="AT993" s="38"/>
      <c r="AU993" s="38"/>
      <c r="AV993" s="38"/>
      <c r="AW993" s="38"/>
      <c r="AX993" s="38"/>
      <c r="AY993" s="38"/>
      <c r="AZ993" s="38"/>
      <c r="BA993" s="38"/>
      <c r="BB993" s="38"/>
      <c r="BC993" s="38"/>
      <c r="BD993" s="38"/>
      <c r="BE993" s="38"/>
      <c r="BF993" s="38"/>
      <c r="BG993" s="38"/>
      <c r="BH993" s="38"/>
      <c r="BI993" s="38"/>
      <c r="BJ993" s="38"/>
      <c r="BK993" s="38"/>
      <c r="BL993" s="38"/>
      <c r="BM993" s="38"/>
      <c r="BN993" s="38"/>
      <c r="BO993" s="38"/>
      <c r="BP993" s="38"/>
      <c r="BQ993" s="38"/>
      <c r="BR993" s="38"/>
      <c r="BS993" s="38"/>
      <c r="BT993" s="38"/>
      <c r="BU993" s="38"/>
      <c r="BV993" s="38"/>
      <c r="BW993" s="38"/>
      <c r="BX993" s="38"/>
      <c r="BY993" s="38"/>
      <c r="BZ993" s="38"/>
      <c r="CA993" s="38"/>
      <c r="CB993" s="38"/>
      <c r="CC993" s="38"/>
      <c r="CD993" s="38"/>
      <c r="CE993" s="38"/>
      <c r="CF993" s="38"/>
      <c r="CG993" s="38"/>
      <c r="CH993" s="38"/>
      <c r="CI993" s="38"/>
      <c r="CJ993" s="38"/>
      <c r="CK993" s="38"/>
      <c r="CL993" s="38"/>
      <c r="CM993" s="38"/>
      <c r="CN993" s="38"/>
      <c r="CO993" s="38"/>
    </row>
    <row r="994" spans="1:93" x14ac:dyDescent="0.35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  <c r="AA994" s="38"/>
      <c r="AB994" s="38"/>
      <c r="AC994" s="38"/>
      <c r="AD994" s="38"/>
      <c r="AE994" s="38"/>
      <c r="AF994" s="38"/>
      <c r="AG994" s="38"/>
      <c r="AH994" s="38"/>
      <c r="AI994" s="38"/>
      <c r="AJ994" s="38"/>
      <c r="AK994" s="38"/>
      <c r="AL994" s="38"/>
      <c r="AM994" s="38"/>
      <c r="AN994" s="38"/>
      <c r="AO994" s="38"/>
      <c r="AP994" s="38"/>
      <c r="AQ994" s="38"/>
      <c r="AR994" s="38"/>
      <c r="AS994" s="38"/>
      <c r="AT994" s="38"/>
      <c r="AU994" s="38"/>
      <c r="AV994" s="38"/>
      <c r="AW994" s="38"/>
      <c r="AX994" s="38"/>
      <c r="AY994" s="38"/>
      <c r="AZ994" s="38"/>
      <c r="BA994" s="38"/>
      <c r="BB994" s="38"/>
      <c r="BC994" s="38"/>
      <c r="BD994" s="38"/>
      <c r="BE994" s="38"/>
      <c r="BF994" s="38"/>
      <c r="BG994" s="38"/>
      <c r="BH994" s="38"/>
      <c r="BI994" s="38"/>
      <c r="BJ994" s="38"/>
      <c r="BK994" s="38"/>
      <c r="BL994" s="38"/>
      <c r="BM994" s="38"/>
      <c r="BN994" s="38"/>
      <c r="BO994" s="38"/>
      <c r="BP994" s="38"/>
      <c r="BQ994" s="38"/>
      <c r="BR994" s="38"/>
      <c r="BS994" s="38"/>
      <c r="BT994" s="38"/>
      <c r="BU994" s="38"/>
      <c r="BV994" s="38"/>
      <c r="BW994" s="38"/>
      <c r="BX994" s="38"/>
      <c r="BY994" s="38"/>
      <c r="BZ994" s="38"/>
      <c r="CA994" s="38"/>
      <c r="CB994" s="38"/>
      <c r="CC994" s="38"/>
      <c r="CD994" s="38"/>
      <c r="CE994" s="38"/>
      <c r="CF994" s="38"/>
      <c r="CG994" s="38"/>
      <c r="CH994" s="38"/>
      <c r="CI994" s="38"/>
      <c r="CJ994" s="38"/>
      <c r="CK994" s="38"/>
      <c r="CL994" s="38"/>
      <c r="CM994" s="38"/>
      <c r="CN994" s="38"/>
      <c r="CO994" s="38"/>
    </row>
    <row r="995" spans="1:93" x14ac:dyDescent="0.35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  <c r="AA995" s="38"/>
      <c r="AB995" s="38"/>
      <c r="AC995" s="38"/>
      <c r="AD995" s="38"/>
      <c r="AE995" s="38"/>
      <c r="AF995" s="38"/>
      <c r="AG995" s="38"/>
      <c r="AH995" s="38"/>
      <c r="AI995" s="38"/>
      <c r="AJ995" s="38"/>
      <c r="AK995" s="38"/>
      <c r="AL995" s="38"/>
      <c r="AM995" s="38"/>
      <c r="AN995" s="38"/>
      <c r="AO995" s="38"/>
      <c r="AP995" s="38"/>
      <c r="AQ995" s="38"/>
      <c r="AR995" s="38"/>
      <c r="AS995" s="38"/>
      <c r="AT995" s="38"/>
      <c r="AU995" s="38"/>
      <c r="AV995" s="38"/>
      <c r="AW995" s="38"/>
      <c r="AX995" s="38"/>
      <c r="AY995" s="38"/>
      <c r="AZ995" s="38"/>
      <c r="BA995" s="38"/>
      <c r="BB995" s="38"/>
      <c r="BC995" s="38"/>
      <c r="BD995" s="38"/>
      <c r="BE995" s="38"/>
      <c r="BF995" s="38"/>
      <c r="BG995" s="38"/>
      <c r="BH995" s="38"/>
      <c r="BI995" s="38"/>
      <c r="BJ995" s="38"/>
      <c r="BK995" s="38"/>
      <c r="BL995" s="38"/>
      <c r="BM995" s="38"/>
      <c r="BN995" s="38"/>
      <c r="BO995" s="38"/>
      <c r="BP995" s="38"/>
      <c r="BQ995" s="38"/>
      <c r="BR995" s="38"/>
      <c r="BS995" s="38"/>
      <c r="BT995" s="38"/>
      <c r="BU995" s="38"/>
      <c r="BV995" s="38"/>
      <c r="BW995" s="38"/>
      <c r="BX995" s="38"/>
      <c r="BY995" s="38"/>
      <c r="BZ995" s="38"/>
      <c r="CA995" s="38"/>
      <c r="CB995" s="38"/>
      <c r="CC995" s="38"/>
      <c r="CD995" s="38"/>
      <c r="CE995" s="38"/>
      <c r="CF995" s="38"/>
      <c r="CG995" s="38"/>
      <c r="CH995" s="38"/>
      <c r="CI995" s="38"/>
      <c r="CJ995" s="38"/>
      <c r="CK995" s="38"/>
      <c r="CL995" s="38"/>
      <c r="CM995" s="38"/>
      <c r="CN995" s="38"/>
      <c r="CO995" s="38"/>
    </row>
    <row r="996" spans="1:93" x14ac:dyDescent="0.35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  <c r="AA996" s="38"/>
      <c r="AB996" s="38"/>
      <c r="AC996" s="38"/>
      <c r="AD996" s="38"/>
      <c r="AE996" s="38"/>
      <c r="AF996" s="38"/>
      <c r="AG996" s="38"/>
      <c r="AH996" s="38"/>
      <c r="AI996" s="38"/>
      <c r="AJ996" s="38"/>
      <c r="AK996" s="38"/>
      <c r="AL996" s="38"/>
      <c r="AM996" s="38"/>
      <c r="AN996" s="38"/>
      <c r="AO996" s="38"/>
      <c r="AP996" s="38"/>
      <c r="AQ996" s="38"/>
      <c r="AR996" s="38"/>
      <c r="AS996" s="38"/>
      <c r="AT996" s="38"/>
      <c r="AU996" s="38"/>
      <c r="AV996" s="38"/>
      <c r="AW996" s="38"/>
      <c r="AX996" s="38"/>
      <c r="AY996" s="38"/>
      <c r="AZ996" s="38"/>
      <c r="BA996" s="38"/>
      <c r="BB996" s="38"/>
      <c r="BC996" s="38"/>
      <c r="BD996" s="38"/>
      <c r="BE996" s="38"/>
      <c r="BF996" s="38"/>
      <c r="BG996" s="38"/>
      <c r="BH996" s="38"/>
      <c r="BI996" s="38"/>
      <c r="BJ996" s="38"/>
      <c r="BK996" s="38"/>
      <c r="BL996" s="38"/>
      <c r="BM996" s="38"/>
      <c r="BN996" s="38"/>
      <c r="BO996" s="38"/>
      <c r="BP996" s="38"/>
      <c r="BQ996" s="38"/>
      <c r="BR996" s="38"/>
      <c r="BS996" s="38"/>
      <c r="BT996" s="38"/>
      <c r="BU996" s="38"/>
      <c r="BV996" s="38"/>
      <c r="BW996" s="38"/>
      <c r="BX996" s="38"/>
      <c r="BY996" s="38"/>
      <c r="BZ996" s="38"/>
      <c r="CA996" s="38"/>
      <c r="CB996" s="38"/>
      <c r="CC996" s="38"/>
      <c r="CD996" s="38"/>
      <c r="CE996" s="38"/>
      <c r="CF996" s="38"/>
      <c r="CG996" s="38"/>
      <c r="CH996" s="38"/>
      <c r="CI996" s="38"/>
      <c r="CJ996" s="38"/>
      <c r="CK996" s="38"/>
      <c r="CL996" s="38"/>
      <c r="CM996" s="38"/>
      <c r="CN996" s="38"/>
      <c r="CO996" s="38"/>
    </row>
    <row r="997" spans="1:93" x14ac:dyDescent="0.35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  <c r="AA997" s="38"/>
      <c r="AB997" s="38"/>
      <c r="AC997" s="38"/>
      <c r="AD997" s="38"/>
      <c r="AE997" s="38"/>
      <c r="AF997" s="38"/>
      <c r="AG997" s="38"/>
      <c r="AH997" s="38"/>
      <c r="AI997" s="38"/>
      <c r="AJ997" s="38"/>
      <c r="AK997" s="38"/>
      <c r="AL997" s="38"/>
      <c r="AM997" s="38"/>
      <c r="AN997" s="38"/>
      <c r="AO997" s="38"/>
      <c r="AP997" s="38"/>
      <c r="AQ997" s="38"/>
      <c r="AR997" s="38"/>
      <c r="AS997" s="38"/>
      <c r="AT997" s="38"/>
      <c r="AU997" s="38"/>
      <c r="AV997" s="38"/>
      <c r="AW997" s="38"/>
      <c r="AX997" s="38"/>
      <c r="AY997" s="38"/>
      <c r="AZ997" s="38"/>
      <c r="BA997" s="38"/>
      <c r="BB997" s="38"/>
      <c r="BC997" s="38"/>
      <c r="BD997" s="38"/>
      <c r="BE997" s="38"/>
      <c r="BF997" s="38"/>
      <c r="BG997" s="38"/>
      <c r="BH997" s="38"/>
      <c r="BI997" s="38"/>
      <c r="BJ997" s="38"/>
      <c r="BK997" s="38"/>
      <c r="BL997" s="38"/>
      <c r="BM997" s="38"/>
      <c r="BN997" s="38"/>
      <c r="BO997" s="38"/>
      <c r="BP997" s="38"/>
      <c r="BQ997" s="38"/>
      <c r="BR997" s="38"/>
      <c r="BS997" s="38"/>
      <c r="BT997" s="38"/>
      <c r="BU997" s="38"/>
      <c r="BV997" s="38"/>
      <c r="BW997" s="38"/>
      <c r="BX997" s="38"/>
      <c r="BY997" s="38"/>
      <c r="BZ997" s="38"/>
      <c r="CA997" s="38"/>
      <c r="CB997" s="38"/>
      <c r="CC997" s="38"/>
      <c r="CD997" s="38"/>
      <c r="CE997" s="38"/>
      <c r="CF997" s="38"/>
      <c r="CG997" s="38"/>
      <c r="CH997" s="38"/>
      <c r="CI997" s="38"/>
      <c r="CJ997" s="38"/>
      <c r="CK997" s="38"/>
      <c r="CL997" s="38"/>
      <c r="CM997" s="38"/>
      <c r="CN997" s="38"/>
      <c r="CO997" s="38"/>
    </row>
    <row r="998" spans="1:93" x14ac:dyDescent="0.35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  <c r="AA998" s="38"/>
      <c r="AB998" s="38"/>
      <c r="AC998" s="38"/>
      <c r="AD998" s="38"/>
      <c r="AE998" s="38"/>
      <c r="AF998" s="38"/>
      <c r="AG998" s="38"/>
      <c r="AH998" s="38"/>
      <c r="AI998" s="38"/>
      <c r="AJ998" s="38"/>
      <c r="AK998" s="38"/>
      <c r="AL998" s="38"/>
      <c r="AM998" s="38"/>
      <c r="AN998" s="38"/>
      <c r="AO998" s="38"/>
      <c r="AP998" s="38"/>
      <c r="AQ998" s="38"/>
      <c r="AR998" s="38"/>
      <c r="AS998" s="38"/>
      <c r="AT998" s="38"/>
      <c r="AU998" s="38"/>
      <c r="AV998" s="38"/>
      <c r="AW998" s="38"/>
      <c r="AX998" s="38"/>
      <c r="AY998" s="38"/>
      <c r="AZ998" s="38"/>
      <c r="BA998" s="38"/>
      <c r="BB998" s="38"/>
      <c r="BC998" s="38"/>
      <c r="BD998" s="38"/>
      <c r="BE998" s="38"/>
      <c r="BF998" s="38"/>
      <c r="BG998" s="38"/>
      <c r="BH998" s="38"/>
      <c r="BI998" s="38"/>
      <c r="BJ998" s="38"/>
      <c r="BK998" s="38"/>
      <c r="BL998" s="38"/>
      <c r="BM998" s="38"/>
      <c r="BN998" s="38"/>
      <c r="BO998" s="38"/>
      <c r="BP998" s="38"/>
      <c r="BQ998" s="38"/>
      <c r="BR998" s="38"/>
      <c r="BS998" s="38"/>
      <c r="BT998" s="38"/>
      <c r="BU998" s="38"/>
      <c r="BV998" s="38"/>
      <c r="BW998" s="38"/>
      <c r="BX998" s="38"/>
      <c r="BY998" s="38"/>
      <c r="BZ998" s="38"/>
      <c r="CA998" s="38"/>
      <c r="CB998" s="38"/>
      <c r="CC998" s="38"/>
      <c r="CD998" s="38"/>
      <c r="CE998" s="38"/>
      <c r="CF998" s="38"/>
      <c r="CG998" s="38"/>
      <c r="CH998" s="38"/>
      <c r="CI998" s="38"/>
      <c r="CJ998" s="38"/>
      <c r="CK998" s="38"/>
      <c r="CL998" s="38"/>
      <c r="CM998" s="38"/>
      <c r="CN998" s="38"/>
      <c r="CO998" s="38"/>
    </row>
    <row r="999" spans="1:93" x14ac:dyDescent="0.35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  <c r="AA999" s="38"/>
      <c r="AB999" s="38"/>
      <c r="AC999" s="38"/>
      <c r="AD999" s="38"/>
      <c r="AE999" s="38"/>
      <c r="AF999" s="38"/>
      <c r="AG999" s="38"/>
      <c r="AH999" s="38"/>
      <c r="AI999" s="38"/>
      <c r="AJ999" s="38"/>
      <c r="AK999" s="38"/>
      <c r="AL999" s="38"/>
      <c r="AM999" s="38"/>
      <c r="AN999" s="38"/>
      <c r="AO999" s="38"/>
      <c r="AP999" s="38"/>
      <c r="AQ999" s="38"/>
      <c r="AR999" s="38"/>
      <c r="AS999" s="38"/>
      <c r="AT999" s="38"/>
      <c r="AU999" s="38"/>
      <c r="AV999" s="38"/>
      <c r="AW999" s="38"/>
      <c r="AX999" s="38"/>
      <c r="AY999" s="38"/>
      <c r="AZ999" s="38"/>
      <c r="BA999" s="38"/>
      <c r="BB999" s="38"/>
      <c r="BC999" s="38"/>
      <c r="BD999" s="38"/>
      <c r="BE999" s="38"/>
      <c r="BF999" s="38"/>
      <c r="BG999" s="38"/>
      <c r="BH999" s="38"/>
      <c r="BI999" s="38"/>
      <c r="BJ999" s="38"/>
      <c r="BK999" s="38"/>
      <c r="BL999" s="38"/>
      <c r="BM999" s="38"/>
      <c r="BN999" s="38"/>
      <c r="BO999" s="38"/>
      <c r="BP999" s="38"/>
      <c r="BQ999" s="38"/>
      <c r="BR999" s="38"/>
      <c r="BS999" s="38"/>
      <c r="BT999" s="38"/>
      <c r="BU999" s="38"/>
      <c r="BV999" s="38"/>
      <c r="BW999" s="38"/>
      <c r="BX999" s="38"/>
      <c r="BY999" s="38"/>
      <c r="BZ999" s="38"/>
      <c r="CA999" s="38"/>
      <c r="CB999" s="38"/>
      <c r="CC999" s="38"/>
      <c r="CD999" s="38"/>
      <c r="CE999" s="38"/>
      <c r="CF999" s="38"/>
      <c r="CG999" s="38"/>
      <c r="CH999" s="38"/>
      <c r="CI999" s="38"/>
      <c r="CJ999" s="38"/>
      <c r="CK999" s="38"/>
      <c r="CL999" s="38"/>
      <c r="CM999" s="38"/>
      <c r="CN999" s="38"/>
      <c r="CO999" s="38"/>
    </row>
    <row r="1000" spans="1:93" x14ac:dyDescent="0.35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  <c r="AA1000" s="38"/>
      <c r="AB1000" s="38"/>
      <c r="AC1000" s="38"/>
      <c r="AD1000" s="38"/>
      <c r="AE1000" s="38"/>
      <c r="AF1000" s="38"/>
      <c r="AG1000" s="38"/>
      <c r="AH1000" s="38"/>
      <c r="AI1000" s="38"/>
      <c r="AJ1000" s="38"/>
      <c r="AK1000" s="38"/>
      <c r="AL1000" s="38"/>
      <c r="AM1000" s="38"/>
      <c r="AN1000" s="38"/>
      <c r="AO1000" s="38"/>
      <c r="AP1000" s="38"/>
      <c r="AQ1000" s="38"/>
      <c r="AR1000" s="38"/>
      <c r="AS1000" s="38"/>
      <c r="AT1000" s="38"/>
      <c r="AU1000" s="38"/>
      <c r="AV1000" s="38"/>
      <c r="AW1000" s="38"/>
      <c r="AX1000" s="38"/>
      <c r="AY1000" s="38"/>
      <c r="AZ1000" s="38"/>
      <c r="BA1000" s="38"/>
      <c r="BB1000" s="38"/>
      <c r="BC1000" s="38"/>
      <c r="BD1000" s="38"/>
      <c r="BE1000" s="38"/>
      <c r="BF1000" s="38"/>
      <c r="BG1000" s="38"/>
      <c r="BH1000" s="38"/>
      <c r="BI1000" s="38"/>
      <c r="BJ1000" s="38"/>
      <c r="BK1000" s="38"/>
      <c r="BL1000" s="38"/>
      <c r="BM1000" s="38"/>
      <c r="BN1000" s="38"/>
      <c r="BO1000" s="38"/>
      <c r="BP1000" s="38"/>
      <c r="BQ1000" s="38"/>
      <c r="BR1000" s="38"/>
      <c r="BS1000" s="38"/>
      <c r="BT1000" s="38"/>
      <c r="BU1000" s="38"/>
      <c r="BV1000" s="38"/>
      <c r="BW1000" s="38"/>
      <c r="BX1000" s="38"/>
      <c r="BY1000" s="38"/>
      <c r="BZ1000" s="38"/>
      <c r="CA1000" s="38"/>
      <c r="CB1000" s="38"/>
      <c r="CC1000" s="38"/>
      <c r="CD1000" s="38"/>
      <c r="CE1000" s="38"/>
      <c r="CF1000" s="38"/>
      <c r="CG1000" s="38"/>
      <c r="CH1000" s="38"/>
      <c r="CI1000" s="38"/>
      <c r="CJ1000" s="38"/>
      <c r="CK1000" s="38"/>
      <c r="CL1000" s="38"/>
      <c r="CM1000" s="38"/>
      <c r="CN1000" s="38"/>
      <c r="CO1000" s="38"/>
    </row>
    <row r="1001" spans="1:93" x14ac:dyDescent="0.35">
      <c r="A1001" s="38"/>
      <c r="B1001" s="38"/>
      <c r="C1001" s="38"/>
      <c r="D1001" s="38"/>
      <c r="E1001" s="38"/>
      <c r="F1001" s="38"/>
      <c r="G1001" s="38"/>
      <c r="H1001" s="38"/>
      <c r="I1001" s="38"/>
      <c r="J1001" s="38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  <c r="Y1001" s="38"/>
      <c r="Z1001" s="38"/>
      <c r="AA1001" s="38"/>
      <c r="AB1001" s="38"/>
      <c r="AC1001" s="38"/>
      <c r="AD1001" s="38"/>
      <c r="AE1001" s="38"/>
      <c r="AF1001" s="38"/>
      <c r="AG1001" s="38"/>
      <c r="AH1001" s="38"/>
      <c r="AI1001" s="38"/>
      <c r="AJ1001" s="38"/>
      <c r="AK1001" s="38"/>
      <c r="AL1001" s="38"/>
      <c r="AM1001" s="38"/>
      <c r="AN1001" s="38"/>
      <c r="AO1001" s="38"/>
      <c r="AP1001" s="38"/>
      <c r="AQ1001" s="38"/>
      <c r="AR1001" s="38"/>
      <c r="AS1001" s="38"/>
      <c r="AT1001" s="38"/>
      <c r="AU1001" s="38"/>
      <c r="AV1001" s="38"/>
      <c r="AW1001" s="38"/>
      <c r="AX1001" s="38"/>
      <c r="AY1001" s="38"/>
      <c r="AZ1001" s="38"/>
      <c r="BA1001" s="38"/>
      <c r="BB1001" s="38"/>
      <c r="BC1001" s="38"/>
      <c r="BD1001" s="38"/>
      <c r="BE1001" s="38"/>
      <c r="BF1001" s="38"/>
      <c r="BG1001" s="38"/>
      <c r="BH1001" s="38"/>
      <c r="BI1001" s="38"/>
      <c r="BJ1001" s="38"/>
      <c r="BK1001" s="38"/>
      <c r="BL1001" s="38"/>
      <c r="BM1001" s="38"/>
      <c r="BN1001" s="38"/>
      <c r="BO1001" s="38"/>
      <c r="BP1001" s="38"/>
      <c r="BQ1001" s="38"/>
      <c r="BR1001" s="38"/>
      <c r="BS1001" s="38"/>
      <c r="BT1001" s="38"/>
      <c r="BU1001" s="38"/>
      <c r="BV1001" s="38"/>
      <c r="BW1001" s="38"/>
      <c r="BX1001" s="38"/>
      <c r="BY1001" s="38"/>
      <c r="BZ1001" s="38"/>
      <c r="CA1001" s="38"/>
      <c r="CB1001" s="38"/>
      <c r="CC1001" s="38"/>
      <c r="CD1001" s="38"/>
      <c r="CE1001" s="38"/>
      <c r="CF1001" s="38"/>
      <c r="CG1001" s="38"/>
      <c r="CH1001" s="38"/>
      <c r="CI1001" s="38"/>
      <c r="CJ1001" s="38"/>
      <c r="CK1001" s="38"/>
      <c r="CL1001" s="38"/>
      <c r="CM1001" s="38"/>
      <c r="CN1001" s="38"/>
      <c r="CO1001" s="38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2.58203125" defaultRowHeight="14.5" x14ac:dyDescent="0.35"/>
  <cols>
    <col min="1" max="1" width="59.33203125" style="20" bestFit="1" customWidth="1"/>
    <col min="2" max="2" width="7.83203125" style="20" bestFit="1" customWidth="1"/>
    <col min="3" max="3" width="67.1640625" style="20" bestFit="1" customWidth="1"/>
    <col min="4" max="5" width="67.08203125" style="20" bestFit="1" customWidth="1"/>
    <col min="6" max="6" width="14.58203125" style="20" bestFit="1" customWidth="1"/>
    <col min="7" max="7" width="68" style="20" bestFit="1" customWidth="1"/>
    <col min="8" max="8" width="67.08203125" style="20" bestFit="1" customWidth="1"/>
    <col min="9" max="10" width="67.1640625" style="20" bestFit="1" customWidth="1"/>
    <col min="11" max="11" width="15.58203125" style="20" bestFit="1" customWidth="1"/>
    <col min="12" max="12" width="13.83203125" style="20" bestFit="1" customWidth="1"/>
    <col min="13" max="17" width="68.08203125" style="20" bestFit="1" customWidth="1"/>
    <col min="18" max="18" width="16.75" style="20" bestFit="1" customWidth="1"/>
    <col min="19" max="19" width="15.6640625" style="20" bestFit="1" customWidth="1"/>
    <col min="20" max="20" width="67.1640625" style="20" bestFit="1" customWidth="1"/>
    <col min="21" max="21" width="17.5" style="20" bestFit="1" customWidth="1"/>
    <col min="22" max="22" width="17.4140625" style="20" bestFit="1" customWidth="1"/>
    <col min="23" max="23" width="67.1640625" style="20" bestFit="1" customWidth="1"/>
    <col min="24" max="24" width="46.4140625" style="20" bestFit="1" customWidth="1"/>
    <col min="25" max="27" width="67.1640625" style="20" bestFit="1" customWidth="1"/>
    <col min="28" max="28" width="67.08203125" style="20" bestFit="1" customWidth="1"/>
    <col min="29" max="29" width="67.1640625" style="20" bestFit="1" customWidth="1"/>
    <col min="30" max="30" width="21.58203125" style="20" customWidth="1"/>
    <col min="31" max="31" width="8" style="20" customWidth="1"/>
    <col min="32" max="16384" width="12.58203125" style="20"/>
  </cols>
  <sheetData>
    <row r="1" spans="1:31" ht="42" customHeight="1" x14ac:dyDescent="0.35">
      <c r="A1" s="60" t="s">
        <v>0</v>
      </c>
      <c r="B1" s="60" t="s">
        <v>1</v>
      </c>
      <c r="C1" s="60" t="s">
        <v>271</v>
      </c>
      <c r="D1" s="60" t="s">
        <v>272</v>
      </c>
      <c r="E1" s="60" t="s">
        <v>273</v>
      </c>
      <c r="F1" s="60" t="s">
        <v>274</v>
      </c>
      <c r="G1" s="60" t="s">
        <v>275</v>
      </c>
      <c r="H1" s="60" t="s">
        <v>276</v>
      </c>
      <c r="I1" s="60" t="s">
        <v>277</v>
      </c>
      <c r="J1" s="60" t="s">
        <v>278</v>
      </c>
      <c r="K1" s="60" t="s">
        <v>279</v>
      </c>
      <c r="L1" s="60" t="s">
        <v>280</v>
      </c>
      <c r="M1" s="60" t="s">
        <v>180</v>
      </c>
      <c r="N1" s="60" t="s">
        <v>181</v>
      </c>
      <c r="O1" s="60" t="s">
        <v>182</v>
      </c>
      <c r="P1" s="60" t="s">
        <v>183</v>
      </c>
      <c r="Q1" s="60" t="s">
        <v>20</v>
      </c>
      <c r="R1" s="60" t="s">
        <v>281</v>
      </c>
      <c r="S1" s="60" t="s">
        <v>282</v>
      </c>
      <c r="T1" s="60" t="s">
        <v>283</v>
      </c>
      <c r="U1" s="60" t="s">
        <v>284</v>
      </c>
      <c r="V1" s="61" t="s">
        <v>176</v>
      </c>
      <c r="W1" s="61" t="s">
        <v>177</v>
      </c>
      <c r="X1" s="60" t="s">
        <v>285</v>
      </c>
      <c r="Y1" s="64" t="s">
        <v>750</v>
      </c>
      <c r="Z1" s="60" t="s">
        <v>286</v>
      </c>
      <c r="AA1" s="60" t="s">
        <v>60</v>
      </c>
      <c r="AB1" s="60" t="s">
        <v>287</v>
      </c>
      <c r="AC1" s="60" t="s">
        <v>288</v>
      </c>
      <c r="AD1" s="18"/>
      <c r="AE1" s="19"/>
    </row>
    <row r="2" spans="1:31" ht="17.5" customHeight="1" x14ac:dyDescent="0.35">
      <c r="A2" s="63" t="s">
        <v>64</v>
      </c>
      <c r="B2" s="63" t="s">
        <v>65</v>
      </c>
      <c r="C2" s="65" t="s">
        <v>289</v>
      </c>
      <c r="D2" s="63" t="s">
        <v>290</v>
      </c>
      <c r="E2" s="63" t="s">
        <v>291</v>
      </c>
      <c r="F2" s="63" t="s">
        <v>292</v>
      </c>
      <c r="G2" s="63" t="s">
        <v>293</v>
      </c>
      <c r="H2" s="63" t="s">
        <v>294</v>
      </c>
      <c r="I2" s="63" t="s">
        <v>90</v>
      </c>
      <c r="J2" s="63" t="s">
        <v>91</v>
      </c>
      <c r="K2" s="63" t="s">
        <v>92</v>
      </c>
      <c r="L2" s="63" t="s">
        <v>88</v>
      </c>
      <c r="M2" s="63" t="s">
        <v>239</v>
      </c>
      <c r="N2" s="63" t="s">
        <v>240</v>
      </c>
      <c r="O2" s="63" t="s">
        <v>241</v>
      </c>
      <c r="P2" s="63" t="s">
        <v>242</v>
      </c>
      <c r="Q2" s="63" t="s">
        <v>243</v>
      </c>
      <c r="R2" s="63" t="s">
        <v>751</v>
      </c>
      <c r="S2" s="71" t="s">
        <v>752</v>
      </c>
      <c r="T2" s="63" t="s">
        <v>295</v>
      </c>
      <c r="U2" s="63" t="s">
        <v>296</v>
      </c>
      <c r="V2" s="66" t="s">
        <v>235</v>
      </c>
      <c r="W2" s="66" t="s">
        <v>236</v>
      </c>
      <c r="X2" s="63" t="s">
        <v>297</v>
      </c>
      <c r="Y2" s="63" t="s">
        <v>298</v>
      </c>
      <c r="Z2" s="63" t="s">
        <v>299</v>
      </c>
      <c r="AA2" s="63" t="s">
        <v>300</v>
      </c>
      <c r="AB2" s="63" t="s">
        <v>301</v>
      </c>
      <c r="AC2" s="63" t="s">
        <v>302</v>
      </c>
      <c r="AD2" s="18"/>
      <c r="AE2" s="18"/>
    </row>
    <row r="3" spans="1:31" x14ac:dyDescent="0.35">
      <c r="A3" s="33" t="s">
        <v>927</v>
      </c>
      <c r="B3" s="22">
        <v>2001</v>
      </c>
      <c r="C3" s="22" t="s">
        <v>377</v>
      </c>
      <c r="D3" s="11">
        <v>29811000</v>
      </c>
      <c r="E3" s="11">
        <v>52960000</v>
      </c>
      <c r="F3" s="23">
        <f t="shared" ref="F3:F15" si="0">D3-E3</f>
        <v>-23149000</v>
      </c>
      <c r="G3" s="22" t="s">
        <v>378</v>
      </c>
      <c r="H3" s="24">
        <f t="shared" ref="H3:H15" si="1">E3/D3</f>
        <v>1.776525443628191</v>
      </c>
      <c r="I3" s="68" t="s">
        <v>303</v>
      </c>
      <c r="J3" s="69" t="s">
        <v>303</v>
      </c>
      <c r="K3" s="69" t="s">
        <v>303</v>
      </c>
      <c r="L3" s="69" t="s">
        <v>303</v>
      </c>
      <c r="M3" s="11">
        <v>4510134000</v>
      </c>
      <c r="N3" s="11">
        <v>3712360000</v>
      </c>
      <c r="O3" s="11">
        <v>-797774000</v>
      </c>
      <c r="P3" s="12">
        <v>1.2150000000000001</v>
      </c>
      <c r="Q3" s="11">
        <v>500839000</v>
      </c>
      <c r="R3" s="70" t="s">
        <v>303</v>
      </c>
      <c r="S3" s="24">
        <f t="shared" ref="S3:S15" si="2">D3/Q3</f>
        <v>5.9522121879486224E-2</v>
      </c>
      <c r="T3" s="27">
        <v>4185783000</v>
      </c>
      <c r="U3" s="24">
        <f t="shared" ref="U3:U22" si="3">T3/N3</f>
        <v>1.1275261558685041</v>
      </c>
      <c r="V3" s="26"/>
      <c r="W3" s="26"/>
      <c r="X3" s="41"/>
      <c r="Y3" s="27">
        <v>192246000</v>
      </c>
      <c r="Z3" s="27">
        <v>3358000</v>
      </c>
      <c r="AA3" s="27">
        <v>639000</v>
      </c>
      <c r="AB3" s="27">
        <v>447000</v>
      </c>
      <c r="AC3" s="27">
        <v>196690000</v>
      </c>
      <c r="AD3" s="21"/>
      <c r="AE3" s="22"/>
    </row>
    <row r="4" spans="1:31" x14ac:dyDescent="0.35">
      <c r="A4" s="33" t="s">
        <v>927</v>
      </c>
      <c r="B4" s="22">
        <v>2002</v>
      </c>
      <c r="C4" s="22"/>
      <c r="D4" s="11">
        <v>32042000</v>
      </c>
      <c r="E4" s="11">
        <v>90664000</v>
      </c>
      <c r="F4" s="23">
        <f t="shared" si="0"/>
        <v>-58622000</v>
      </c>
      <c r="G4" s="22"/>
      <c r="H4" s="24">
        <f t="shared" si="1"/>
        <v>2.8295362336932777</v>
      </c>
      <c r="I4" s="69" t="s">
        <v>303</v>
      </c>
      <c r="J4" s="69" t="s">
        <v>303</v>
      </c>
      <c r="K4" s="69" t="s">
        <v>303</v>
      </c>
      <c r="L4" s="69" t="s">
        <v>303</v>
      </c>
      <c r="M4" s="11">
        <v>4707255000</v>
      </c>
      <c r="N4" s="11">
        <v>3886311000</v>
      </c>
      <c r="O4" s="11">
        <v>-820944000</v>
      </c>
      <c r="P4" s="12">
        <v>1.2110000000000001</v>
      </c>
      <c r="Q4" s="11">
        <v>522153000</v>
      </c>
      <c r="R4" s="69" t="s">
        <v>303</v>
      </c>
      <c r="S4" s="24">
        <f t="shared" si="2"/>
        <v>6.1365155423793408E-2</v>
      </c>
      <c r="T4" s="27">
        <v>3770007000</v>
      </c>
      <c r="U4" s="24">
        <f t="shared" si="3"/>
        <v>0.97007341923999391</v>
      </c>
      <c r="V4" s="26"/>
      <c r="W4" s="26"/>
      <c r="X4" s="41"/>
      <c r="Y4" s="27"/>
      <c r="Z4" s="27"/>
      <c r="AA4" s="27"/>
      <c r="AB4" s="27"/>
      <c r="AC4" s="27"/>
      <c r="AD4" s="22"/>
      <c r="AE4" s="22"/>
    </row>
    <row r="5" spans="1:31" x14ac:dyDescent="0.35">
      <c r="A5" s="33" t="s">
        <v>927</v>
      </c>
      <c r="B5" s="22">
        <v>2003</v>
      </c>
      <c r="C5" s="22" t="s">
        <v>377</v>
      </c>
      <c r="D5" s="11">
        <v>35424000</v>
      </c>
      <c r="E5" s="11">
        <v>50917000</v>
      </c>
      <c r="F5" s="23">
        <f t="shared" si="0"/>
        <v>-15493000</v>
      </c>
      <c r="G5" s="22" t="s">
        <v>378</v>
      </c>
      <c r="H5" s="24">
        <f t="shared" si="1"/>
        <v>1.4373588527551941</v>
      </c>
      <c r="I5" s="69" t="s">
        <v>303</v>
      </c>
      <c r="J5" s="69" t="s">
        <v>303</v>
      </c>
      <c r="K5" s="69" t="s">
        <v>303</v>
      </c>
      <c r="L5" s="69" t="s">
        <v>303</v>
      </c>
      <c r="M5" s="11">
        <v>4713606000</v>
      </c>
      <c r="N5" s="11">
        <v>4390953000</v>
      </c>
      <c r="O5" s="11">
        <v>-322653000</v>
      </c>
      <c r="P5" s="12">
        <v>1.073</v>
      </c>
      <c r="Q5" s="11">
        <v>560503000</v>
      </c>
      <c r="R5" s="69" t="s">
        <v>303</v>
      </c>
      <c r="S5" s="24">
        <f t="shared" si="2"/>
        <v>6.3200375377116619E-2</v>
      </c>
      <c r="T5" s="27">
        <v>3708020000</v>
      </c>
      <c r="U5" s="24">
        <f t="shared" si="3"/>
        <v>0.84446815987326673</v>
      </c>
      <c r="V5" s="26"/>
      <c r="W5" s="26"/>
      <c r="X5" s="41"/>
      <c r="Y5" s="27">
        <v>225434000</v>
      </c>
      <c r="Z5" s="27">
        <v>643000</v>
      </c>
      <c r="AA5" s="27">
        <v>675000</v>
      </c>
      <c r="AB5" s="27">
        <v>301000</v>
      </c>
      <c r="AC5" s="27">
        <v>227053000</v>
      </c>
      <c r="AD5" s="22"/>
      <c r="AE5" s="22"/>
    </row>
    <row r="6" spans="1:31" x14ac:dyDescent="0.35">
      <c r="A6" s="33" t="s">
        <v>927</v>
      </c>
      <c r="B6" s="22">
        <v>2004</v>
      </c>
      <c r="C6" s="22" t="s">
        <v>377</v>
      </c>
      <c r="D6" s="11">
        <v>71018000</v>
      </c>
      <c r="E6" s="11">
        <v>52769000</v>
      </c>
      <c r="F6" s="23">
        <f t="shared" si="0"/>
        <v>18249000</v>
      </c>
      <c r="G6" s="22" t="s">
        <v>378</v>
      </c>
      <c r="H6" s="24">
        <f t="shared" si="1"/>
        <v>0.74303697654115863</v>
      </c>
      <c r="I6" s="69" t="s">
        <v>303</v>
      </c>
      <c r="J6" s="69" t="s">
        <v>303</v>
      </c>
      <c r="K6" s="69" t="s">
        <v>303</v>
      </c>
      <c r="L6" s="69" t="s">
        <v>303</v>
      </c>
      <c r="M6" s="11">
        <v>4746834000</v>
      </c>
      <c r="N6" s="11">
        <v>4692190000</v>
      </c>
      <c r="O6" s="11">
        <v>-54644000</v>
      </c>
      <c r="P6" s="12">
        <v>1.012</v>
      </c>
      <c r="Q6" s="11">
        <v>551266000</v>
      </c>
      <c r="R6" s="69" t="s">
        <v>303</v>
      </c>
      <c r="S6" s="24">
        <f t="shared" si="2"/>
        <v>0.12882709980299892</v>
      </c>
      <c r="T6" s="27">
        <v>4138504000</v>
      </c>
      <c r="U6" s="24">
        <f t="shared" si="3"/>
        <v>0.8819983845496453</v>
      </c>
      <c r="V6" s="26"/>
      <c r="W6" s="26"/>
      <c r="X6" s="41">
        <f>-54644107+322653000</f>
        <v>268008893</v>
      </c>
      <c r="Y6" s="27">
        <v>237442000</v>
      </c>
      <c r="Z6" s="27">
        <v>644000</v>
      </c>
      <c r="AA6" s="27">
        <v>712000</v>
      </c>
      <c r="AB6" s="27">
        <v>541000</v>
      </c>
      <c r="AC6" s="27">
        <v>239339000</v>
      </c>
      <c r="AD6" s="22"/>
      <c r="AE6" s="22"/>
    </row>
    <row r="7" spans="1:31" x14ac:dyDescent="0.35">
      <c r="A7" s="33" t="s">
        <v>927</v>
      </c>
      <c r="B7" s="22">
        <v>2005</v>
      </c>
      <c r="C7" s="22" t="s">
        <v>377</v>
      </c>
      <c r="D7" s="11">
        <v>89828000</v>
      </c>
      <c r="E7" s="11">
        <v>55802000</v>
      </c>
      <c r="F7" s="23">
        <f t="shared" si="0"/>
        <v>34026000</v>
      </c>
      <c r="G7" s="22" t="s">
        <v>378</v>
      </c>
      <c r="H7" s="24">
        <f t="shared" si="1"/>
        <v>0.62120942245179678</v>
      </c>
      <c r="I7" s="69" t="s">
        <v>303</v>
      </c>
      <c r="J7" s="69" t="s">
        <v>303</v>
      </c>
      <c r="K7" s="69" t="s">
        <v>303</v>
      </c>
      <c r="L7" s="69" t="s">
        <v>303</v>
      </c>
      <c r="M7" s="11">
        <v>4814961000</v>
      </c>
      <c r="N7" s="11">
        <v>4956340000</v>
      </c>
      <c r="O7" s="11">
        <v>141379000</v>
      </c>
      <c r="P7" s="12">
        <v>0.97199999999999998</v>
      </c>
      <c r="Q7" s="11">
        <v>580723000</v>
      </c>
      <c r="R7" s="69" t="s">
        <v>303</v>
      </c>
      <c r="S7" s="24">
        <f t="shared" si="2"/>
        <v>0.15468304165669347</v>
      </c>
      <c r="T7" s="27">
        <v>4416276000</v>
      </c>
      <c r="U7" s="24">
        <f t="shared" si="3"/>
        <v>0.8910357239414568</v>
      </c>
      <c r="V7" s="26"/>
      <c r="W7" s="26"/>
      <c r="X7" s="41"/>
      <c r="Y7" s="27">
        <v>251429000</v>
      </c>
      <c r="Z7" s="27">
        <v>734000</v>
      </c>
      <c r="AA7" s="27">
        <v>703000</v>
      </c>
      <c r="AB7" s="27">
        <v>477000</v>
      </c>
      <c r="AC7" s="27">
        <v>253343000</v>
      </c>
      <c r="AD7" s="22"/>
      <c r="AE7" s="22"/>
    </row>
    <row r="8" spans="1:31" x14ac:dyDescent="0.35">
      <c r="A8" s="33" t="s">
        <v>927</v>
      </c>
      <c r="B8" s="22">
        <v>2006</v>
      </c>
      <c r="C8" s="22" t="s">
        <v>377</v>
      </c>
      <c r="D8" s="11">
        <v>107681000</v>
      </c>
      <c r="E8" s="11">
        <v>63603000</v>
      </c>
      <c r="F8" s="23">
        <f t="shared" si="0"/>
        <v>44078000</v>
      </c>
      <c r="G8" s="22" t="s">
        <v>378</v>
      </c>
      <c r="H8" s="24">
        <f t="shared" si="1"/>
        <v>0.59066130515132664</v>
      </c>
      <c r="I8" s="69" t="s">
        <v>303</v>
      </c>
      <c r="J8" s="69" t="s">
        <v>303</v>
      </c>
      <c r="K8" s="69" t="s">
        <v>303</v>
      </c>
      <c r="L8" s="69" t="s">
        <v>303</v>
      </c>
      <c r="M8" s="11">
        <v>5017951000</v>
      </c>
      <c r="N8" s="11">
        <v>5260564000</v>
      </c>
      <c r="O8" s="11">
        <v>242613000</v>
      </c>
      <c r="P8" s="12">
        <v>0.95399999999999996</v>
      </c>
      <c r="Q8" s="11">
        <v>618435000</v>
      </c>
      <c r="R8" s="69" t="s">
        <v>303</v>
      </c>
      <c r="S8" s="24">
        <f t="shared" si="2"/>
        <v>0.17411854115630584</v>
      </c>
      <c r="T8" s="27">
        <v>4802255000</v>
      </c>
      <c r="U8" s="24">
        <f t="shared" si="3"/>
        <v>0.91287835296747644</v>
      </c>
      <c r="V8" s="26"/>
      <c r="W8" s="26"/>
      <c r="X8" s="41">
        <f>242613301-141378823</f>
        <v>101234478</v>
      </c>
      <c r="Y8" s="27">
        <v>264601000</v>
      </c>
      <c r="Z8" s="27">
        <v>867000</v>
      </c>
      <c r="AA8" s="27">
        <v>707000</v>
      </c>
      <c r="AB8" s="27">
        <v>295000</v>
      </c>
      <c r="AC8" s="27">
        <v>266470000</v>
      </c>
      <c r="AD8" s="22"/>
      <c r="AE8" s="22"/>
    </row>
    <row r="9" spans="1:31" x14ac:dyDescent="0.35">
      <c r="A9" s="33" t="s">
        <v>927</v>
      </c>
      <c r="B9" s="22">
        <v>2007</v>
      </c>
      <c r="C9" s="22" t="s">
        <v>377</v>
      </c>
      <c r="D9" s="11">
        <v>116325000</v>
      </c>
      <c r="E9" s="11">
        <v>74707000</v>
      </c>
      <c r="F9" s="23">
        <f t="shared" si="0"/>
        <v>41618000</v>
      </c>
      <c r="G9" s="22" t="s">
        <v>378</v>
      </c>
      <c r="H9" s="24">
        <f t="shared" si="1"/>
        <v>0.64222652052439289</v>
      </c>
      <c r="I9" s="69" t="s">
        <v>303</v>
      </c>
      <c r="J9" s="69" t="s">
        <v>303</v>
      </c>
      <c r="K9" s="69" t="s">
        <v>303</v>
      </c>
      <c r="L9" s="69" t="s">
        <v>303</v>
      </c>
      <c r="M9" s="11">
        <v>5198922000</v>
      </c>
      <c r="N9" s="11">
        <v>5669347000</v>
      </c>
      <c r="O9" s="11">
        <v>470425000</v>
      </c>
      <c r="P9" s="12">
        <v>0.91700000000000004</v>
      </c>
      <c r="Q9" s="11">
        <v>648342000</v>
      </c>
      <c r="R9" s="69" t="s">
        <v>303</v>
      </c>
      <c r="S9" s="24">
        <f t="shared" si="2"/>
        <v>0.179419195424637</v>
      </c>
      <c r="T9" s="27">
        <v>5529663000</v>
      </c>
      <c r="U9" s="24">
        <f t="shared" si="3"/>
        <v>0.97536153634624945</v>
      </c>
      <c r="V9" s="26"/>
      <c r="W9" s="26"/>
      <c r="X9" s="41">
        <f>470424706-242613301</f>
        <v>227811405</v>
      </c>
      <c r="Y9" s="27">
        <v>280267000</v>
      </c>
      <c r="Z9" s="27">
        <v>874000</v>
      </c>
      <c r="AA9" s="27">
        <v>678000</v>
      </c>
      <c r="AB9" s="27">
        <v>248000</v>
      </c>
      <c r="AC9" s="27">
        <v>282067000</v>
      </c>
      <c r="AD9" s="22"/>
      <c r="AE9" s="22"/>
    </row>
    <row r="10" spans="1:31" x14ac:dyDescent="0.35">
      <c r="A10" s="33" t="s">
        <v>927</v>
      </c>
      <c r="B10" s="22">
        <v>2008</v>
      </c>
      <c r="C10" s="22" t="s">
        <v>377</v>
      </c>
      <c r="D10" s="11">
        <v>144548000</v>
      </c>
      <c r="E10" s="11">
        <v>87023000</v>
      </c>
      <c r="F10" s="23">
        <f t="shared" si="0"/>
        <v>57525000</v>
      </c>
      <c r="G10" s="22" t="s">
        <v>378</v>
      </c>
      <c r="H10" s="24">
        <f t="shared" si="1"/>
        <v>0.60203531007001132</v>
      </c>
      <c r="I10" s="69" t="s">
        <v>303</v>
      </c>
      <c r="J10" s="69" t="s">
        <v>303</v>
      </c>
      <c r="K10" s="69" t="s">
        <v>303</v>
      </c>
      <c r="L10" s="69" t="s">
        <v>303</v>
      </c>
      <c r="M10" s="11">
        <v>5233015000</v>
      </c>
      <c r="N10" s="11">
        <v>5918061000</v>
      </c>
      <c r="O10" s="11">
        <v>685046000</v>
      </c>
      <c r="P10" s="12">
        <v>0.88400000000000001</v>
      </c>
      <c r="Q10" s="11">
        <v>703701000</v>
      </c>
      <c r="R10" s="69" t="s">
        <v>303</v>
      </c>
      <c r="S10" s="24">
        <f t="shared" si="2"/>
        <v>0.20541110500056131</v>
      </c>
      <c r="T10" s="27">
        <v>5110824000</v>
      </c>
      <c r="U10" s="24">
        <f t="shared" si="3"/>
        <v>0.86359772229451504</v>
      </c>
      <c r="V10" s="26"/>
      <c r="W10" s="26"/>
      <c r="X10" s="41">
        <f>(685046-470425)*1000</f>
        <v>214621000</v>
      </c>
      <c r="Y10" s="27">
        <v>295994000</v>
      </c>
      <c r="Z10" s="27">
        <v>1496000</v>
      </c>
      <c r="AA10" s="27">
        <v>745000</v>
      </c>
      <c r="AB10" s="27">
        <v>342000</v>
      </c>
      <c r="AC10" s="27">
        <v>298577000</v>
      </c>
      <c r="AD10" s="22"/>
      <c r="AE10" s="22"/>
    </row>
    <row r="11" spans="1:31" x14ac:dyDescent="0.35">
      <c r="A11" s="33" t="s">
        <v>927</v>
      </c>
      <c r="B11" s="22">
        <v>2009</v>
      </c>
      <c r="C11" s="22" t="s">
        <v>377</v>
      </c>
      <c r="D11" s="11">
        <v>140591000</v>
      </c>
      <c r="E11" s="11">
        <v>101548000</v>
      </c>
      <c r="F11" s="23">
        <f t="shared" si="0"/>
        <v>39043000</v>
      </c>
      <c r="G11" s="22" t="s">
        <v>378</v>
      </c>
      <c r="H11" s="24">
        <f t="shared" si="1"/>
        <v>0.72229374568784632</v>
      </c>
      <c r="I11" s="69" t="s">
        <v>303</v>
      </c>
      <c r="J11" s="69" t="s">
        <v>303</v>
      </c>
      <c r="K11" s="69" t="s">
        <v>303</v>
      </c>
      <c r="L11" s="69" t="s">
        <v>303</v>
      </c>
      <c r="M11" s="11">
        <v>5239855000</v>
      </c>
      <c r="N11" s="11">
        <v>6296274000</v>
      </c>
      <c r="O11" s="11">
        <v>1056419000</v>
      </c>
      <c r="P11" s="12">
        <v>0.83199999999999996</v>
      </c>
      <c r="Q11" s="11">
        <v>733164000</v>
      </c>
      <c r="R11" s="69" t="s">
        <v>303</v>
      </c>
      <c r="S11" s="24">
        <f t="shared" si="2"/>
        <v>0.19175927896077821</v>
      </c>
      <c r="T11" s="27">
        <v>4001046000</v>
      </c>
      <c r="U11" s="24">
        <f t="shared" si="3"/>
        <v>0.63546249734366711</v>
      </c>
      <c r="V11" s="26"/>
      <c r="W11" s="26"/>
      <c r="X11" s="41">
        <f>(1056519-685046)*1000</f>
        <v>371473000</v>
      </c>
      <c r="Y11" s="27">
        <v>310100000</v>
      </c>
      <c r="Z11" s="27">
        <v>1237000</v>
      </c>
      <c r="AA11" s="27">
        <v>747000</v>
      </c>
      <c r="AB11" s="27">
        <v>199000</v>
      </c>
      <c r="AC11" s="27">
        <v>312283000</v>
      </c>
      <c r="AD11" s="22"/>
      <c r="AE11" s="22"/>
    </row>
    <row r="12" spans="1:31" x14ac:dyDescent="0.35">
      <c r="A12" s="33" t="s">
        <v>927</v>
      </c>
      <c r="B12" s="22">
        <v>2010</v>
      </c>
      <c r="C12" s="22" t="s">
        <v>377</v>
      </c>
      <c r="D12" s="11">
        <v>150220000</v>
      </c>
      <c r="E12" s="11">
        <v>107066000</v>
      </c>
      <c r="F12" s="23">
        <f t="shared" si="0"/>
        <v>43154000</v>
      </c>
      <c r="G12" s="22" t="s">
        <v>378</v>
      </c>
      <c r="H12" s="24">
        <f t="shared" si="1"/>
        <v>0.71272799893489547</v>
      </c>
      <c r="I12" s="69" t="s">
        <v>303</v>
      </c>
      <c r="J12" s="69" t="s">
        <v>303</v>
      </c>
      <c r="K12" s="69" t="s">
        <v>303</v>
      </c>
      <c r="L12" s="69" t="s">
        <v>303</v>
      </c>
      <c r="M12" s="11">
        <v>5188339000</v>
      </c>
      <c r="N12" s="11">
        <v>5963672000</v>
      </c>
      <c r="O12" s="11">
        <v>775333000</v>
      </c>
      <c r="P12" s="12">
        <v>0.87</v>
      </c>
      <c r="Q12" s="11">
        <v>740101000</v>
      </c>
      <c r="R12" s="69" t="s">
        <v>303</v>
      </c>
      <c r="S12" s="24">
        <f t="shared" si="2"/>
        <v>0.20297229702432507</v>
      </c>
      <c r="T12" s="27">
        <v>4453737000</v>
      </c>
      <c r="U12" s="24">
        <f t="shared" si="3"/>
        <v>0.74681119283555497</v>
      </c>
      <c r="V12" s="26"/>
      <c r="W12" s="26"/>
      <c r="X12" s="41">
        <f>(775333-1056419)*1000</f>
        <v>-281086000</v>
      </c>
      <c r="Y12" s="27">
        <v>326041000</v>
      </c>
      <c r="Z12" s="27">
        <v>1493000</v>
      </c>
      <c r="AA12" s="27">
        <v>753000</v>
      </c>
      <c r="AB12" s="27">
        <v>0</v>
      </c>
      <c r="AC12" s="27">
        <v>328287000</v>
      </c>
      <c r="AD12" s="22"/>
      <c r="AE12" s="22"/>
    </row>
    <row r="13" spans="1:31" x14ac:dyDescent="0.35">
      <c r="A13" s="33" t="s">
        <v>927</v>
      </c>
      <c r="B13" s="22">
        <v>2011</v>
      </c>
      <c r="C13" s="22" t="s">
        <v>377</v>
      </c>
      <c r="D13" s="11">
        <v>124284000</v>
      </c>
      <c r="E13" s="11">
        <v>109604000</v>
      </c>
      <c r="F13" s="23">
        <f t="shared" si="0"/>
        <v>14680000</v>
      </c>
      <c r="G13" s="22" t="s">
        <v>378</v>
      </c>
      <c r="H13" s="24">
        <f t="shared" si="1"/>
        <v>0.88188342827717159</v>
      </c>
      <c r="I13" s="69" t="s">
        <v>303</v>
      </c>
      <c r="J13" s="69" t="s">
        <v>303</v>
      </c>
      <c r="K13" s="69" t="s">
        <v>303</v>
      </c>
      <c r="L13" s="69" t="s">
        <v>303</v>
      </c>
      <c r="M13" s="11">
        <v>5274602000</v>
      </c>
      <c r="N13" s="11">
        <v>6363546000</v>
      </c>
      <c r="O13" s="11">
        <v>1088944000</v>
      </c>
      <c r="P13" s="12">
        <v>0.82899999999999996</v>
      </c>
      <c r="Q13" s="11">
        <v>775806000</v>
      </c>
      <c r="R13" s="69" t="s">
        <v>303</v>
      </c>
      <c r="S13" s="24">
        <f t="shared" si="2"/>
        <v>0.16019984377537683</v>
      </c>
      <c r="T13" s="27">
        <v>5317032000</v>
      </c>
      <c r="U13" s="24">
        <f t="shared" si="3"/>
        <v>0.83554546474559943</v>
      </c>
      <c r="V13" s="26"/>
      <c r="W13" s="26"/>
      <c r="X13" s="41">
        <f>(1088944-775333)*1000</f>
        <v>313611000</v>
      </c>
      <c r="Y13" s="27">
        <v>342219000</v>
      </c>
      <c r="Z13" s="27">
        <v>2012000</v>
      </c>
      <c r="AA13" s="27">
        <v>762000</v>
      </c>
      <c r="AB13" s="27">
        <v>0</v>
      </c>
      <c r="AC13" s="27">
        <v>344993000</v>
      </c>
      <c r="AD13" s="22"/>
      <c r="AE13" s="22"/>
    </row>
    <row r="14" spans="1:31" x14ac:dyDescent="0.35">
      <c r="A14" s="33" t="s">
        <v>927</v>
      </c>
      <c r="B14" s="22">
        <v>2012</v>
      </c>
      <c r="C14" s="22" t="s">
        <v>377</v>
      </c>
      <c r="D14" s="11">
        <v>152369000</v>
      </c>
      <c r="E14" s="11">
        <v>121891000</v>
      </c>
      <c r="F14" s="23">
        <f t="shared" si="0"/>
        <v>30478000</v>
      </c>
      <c r="G14" s="22" t="s">
        <v>378</v>
      </c>
      <c r="H14" s="24">
        <f t="shared" si="1"/>
        <v>0.79997243533789686</v>
      </c>
      <c r="I14" s="69" t="s">
        <v>303</v>
      </c>
      <c r="J14" s="69" t="s">
        <v>303</v>
      </c>
      <c r="K14" s="69" t="s">
        <v>303</v>
      </c>
      <c r="L14" s="69" t="s">
        <v>303</v>
      </c>
      <c r="M14" s="11">
        <v>5797868000</v>
      </c>
      <c r="N14" s="11">
        <v>7403295000</v>
      </c>
      <c r="O14" s="11">
        <v>1605427000</v>
      </c>
      <c r="P14" s="12">
        <v>0.78300000000000003</v>
      </c>
      <c r="Q14" s="11">
        <v>794417000</v>
      </c>
      <c r="R14" s="69" t="s">
        <v>303</v>
      </c>
      <c r="S14" s="24">
        <f t="shared" si="2"/>
        <v>0.19179977266347523</v>
      </c>
      <c r="T14" s="27">
        <v>5772047000</v>
      </c>
      <c r="U14" s="24">
        <f t="shared" si="3"/>
        <v>0.7796591922920808</v>
      </c>
      <c r="V14" s="26"/>
      <c r="W14" s="26"/>
      <c r="X14" s="41">
        <f>(1605427-1088944)*1000</f>
        <v>516483000</v>
      </c>
      <c r="Y14" s="27">
        <v>386208000</v>
      </c>
      <c r="Z14" s="27">
        <v>1524000</v>
      </c>
      <c r="AA14" s="27">
        <v>855000</v>
      </c>
      <c r="AB14" s="27">
        <v>0</v>
      </c>
      <c r="AC14" s="27">
        <v>388587000</v>
      </c>
      <c r="AD14" s="22"/>
      <c r="AE14" s="22"/>
    </row>
    <row r="15" spans="1:31" x14ac:dyDescent="0.35">
      <c r="A15" s="33" t="s">
        <v>927</v>
      </c>
      <c r="B15" s="22">
        <v>2013</v>
      </c>
      <c r="C15" s="22" t="s">
        <v>377</v>
      </c>
      <c r="D15" s="27">
        <v>189254000</v>
      </c>
      <c r="E15" s="27">
        <v>125995000</v>
      </c>
      <c r="F15" s="23">
        <f t="shared" si="0"/>
        <v>63259000</v>
      </c>
      <c r="G15" s="22" t="s">
        <v>378</v>
      </c>
      <c r="H15" s="24">
        <f t="shared" si="1"/>
        <v>0.66574550603950244</v>
      </c>
      <c r="I15" s="69" t="s">
        <v>303</v>
      </c>
      <c r="J15" s="69" t="s">
        <v>303</v>
      </c>
      <c r="K15" s="69" t="s">
        <v>303</v>
      </c>
      <c r="L15" s="69" t="s">
        <v>303</v>
      </c>
      <c r="M15" s="11">
        <v>5932945000</v>
      </c>
      <c r="N15" s="11">
        <v>7304032000</v>
      </c>
      <c r="O15" s="11">
        <v>1371087000</v>
      </c>
      <c r="P15" s="12">
        <v>0.81200000000000006</v>
      </c>
      <c r="Q15" s="11">
        <v>796188000</v>
      </c>
      <c r="R15" s="69" t="s">
        <v>303</v>
      </c>
      <c r="S15" s="24">
        <f t="shared" si="2"/>
        <v>0.23770014117268787</v>
      </c>
      <c r="T15" s="27">
        <v>6346741000</v>
      </c>
      <c r="U15" s="24">
        <f t="shared" si="3"/>
        <v>0.86893663664124143</v>
      </c>
      <c r="V15" s="26"/>
      <c r="W15" s="26"/>
      <c r="X15" s="41">
        <f>(1371087-1605427)*1000</f>
        <v>-234340000</v>
      </c>
      <c r="Y15" s="27">
        <v>431726000</v>
      </c>
      <c r="Z15" s="27">
        <v>2020000</v>
      </c>
      <c r="AA15" s="27">
        <v>755000</v>
      </c>
      <c r="AB15" s="27">
        <v>0</v>
      </c>
      <c r="AC15" s="27">
        <v>434501000</v>
      </c>
      <c r="AD15" s="22"/>
      <c r="AE15" s="22"/>
    </row>
    <row r="16" spans="1:31" x14ac:dyDescent="0.35">
      <c r="A16" s="33" t="s">
        <v>927</v>
      </c>
      <c r="B16" s="22">
        <v>2014</v>
      </c>
      <c r="C16" s="22" t="s">
        <v>377</v>
      </c>
      <c r="D16" s="68" t="s">
        <v>303</v>
      </c>
      <c r="E16" s="68" t="s">
        <v>303</v>
      </c>
      <c r="F16" s="68" t="s">
        <v>303</v>
      </c>
      <c r="G16" s="22" t="s">
        <v>378</v>
      </c>
      <c r="H16" s="68" t="s">
        <v>303</v>
      </c>
      <c r="I16" s="25">
        <v>163985000</v>
      </c>
      <c r="J16" s="25">
        <v>141632000</v>
      </c>
      <c r="K16" s="23">
        <f t="shared" ref="K16:K21" si="4">I16-J16</f>
        <v>22353000</v>
      </c>
      <c r="L16" s="24">
        <f t="shared" ref="L16:L21" si="5">J16/I16</f>
        <v>0.86368875202000184</v>
      </c>
      <c r="M16" s="11">
        <v>6525019000</v>
      </c>
      <c r="N16" s="11">
        <v>8151328000</v>
      </c>
      <c r="O16" s="11">
        <v>1626309000</v>
      </c>
      <c r="P16" s="12">
        <v>0.80049999999999999</v>
      </c>
      <c r="Q16" s="11">
        <v>820333000</v>
      </c>
      <c r="R16" s="24">
        <f t="shared" ref="R16:R22" si="6">I16/Q16</f>
        <v>0.19990052820013335</v>
      </c>
      <c r="S16" s="68" t="s">
        <v>303</v>
      </c>
      <c r="T16" s="27">
        <v>7273100000</v>
      </c>
      <c r="U16" s="24">
        <f t="shared" si="3"/>
        <v>0.89225951893973598</v>
      </c>
      <c r="V16" s="26"/>
      <c r="W16" s="26">
        <v>0.18659999999999999</v>
      </c>
      <c r="X16" s="41">
        <f>(1626309-1371087)*1000</f>
        <v>255222000</v>
      </c>
      <c r="Y16" s="27">
        <v>452462000</v>
      </c>
      <c r="Z16" s="27">
        <v>1633000</v>
      </c>
      <c r="AA16" s="27">
        <v>798000</v>
      </c>
      <c r="AB16" s="27">
        <v>0</v>
      </c>
      <c r="AC16" s="27">
        <v>454893000</v>
      </c>
      <c r="AD16" s="22"/>
      <c r="AE16" s="22"/>
    </row>
    <row r="17" spans="1:31" x14ac:dyDescent="0.35">
      <c r="A17" s="33" t="s">
        <v>927</v>
      </c>
      <c r="B17" s="22">
        <v>2015</v>
      </c>
      <c r="C17" s="22" t="s">
        <v>377</v>
      </c>
      <c r="D17" s="68" t="s">
        <v>303</v>
      </c>
      <c r="E17" s="68" t="s">
        <v>303</v>
      </c>
      <c r="F17" s="68" t="s">
        <v>303</v>
      </c>
      <c r="G17" s="22" t="s">
        <v>378</v>
      </c>
      <c r="H17" s="69" t="s">
        <v>303</v>
      </c>
      <c r="I17" s="25">
        <v>197325000</v>
      </c>
      <c r="J17" s="25">
        <v>153317000</v>
      </c>
      <c r="K17" s="23">
        <f t="shared" si="4"/>
        <v>44008000</v>
      </c>
      <c r="L17" s="24">
        <f t="shared" si="5"/>
        <v>0.77697706828835678</v>
      </c>
      <c r="M17" s="13">
        <v>7076271000</v>
      </c>
      <c r="N17" s="13">
        <v>8460477000</v>
      </c>
      <c r="O17" s="13">
        <v>1384206000</v>
      </c>
      <c r="P17" s="15">
        <v>0.83640000000000003</v>
      </c>
      <c r="Q17" s="13">
        <v>845076000</v>
      </c>
      <c r="R17" s="24">
        <f t="shared" si="6"/>
        <v>0.23349970890192126</v>
      </c>
      <c r="S17" s="68" t="s">
        <v>303</v>
      </c>
      <c r="T17" s="27">
        <v>7348704000</v>
      </c>
      <c r="U17" s="24">
        <f t="shared" si="3"/>
        <v>0.86859216093844349</v>
      </c>
      <c r="V17" s="26"/>
      <c r="W17" s="26">
        <v>4.4600000000000001E-2</v>
      </c>
      <c r="X17" s="41">
        <f>(1384206-1626309)*1000</f>
        <v>-242103000</v>
      </c>
      <c r="Y17" s="27">
        <v>481330000</v>
      </c>
      <c r="Z17" s="27">
        <v>1953000</v>
      </c>
      <c r="AA17" s="27">
        <v>803000</v>
      </c>
      <c r="AB17" s="27">
        <v>0</v>
      </c>
      <c r="AC17" s="27">
        <v>484086000</v>
      </c>
      <c r="AD17" s="22"/>
      <c r="AE17" s="22"/>
    </row>
    <row r="18" spans="1:31" x14ac:dyDescent="0.35">
      <c r="A18" s="33" t="s">
        <v>927</v>
      </c>
      <c r="B18" s="22">
        <v>2016</v>
      </c>
      <c r="C18" s="22" t="s">
        <v>377</v>
      </c>
      <c r="D18" s="68" t="s">
        <v>303</v>
      </c>
      <c r="E18" s="68" t="s">
        <v>303</v>
      </c>
      <c r="F18" s="68" t="s">
        <v>303</v>
      </c>
      <c r="G18" s="22" t="s">
        <v>378</v>
      </c>
      <c r="H18" s="69" t="s">
        <v>303</v>
      </c>
      <c r="I18" s="25">
        <v>189375000</v>
      </c>
      <c r="J18" s="25">
        <v>165065000</v>
      </c>
      <c r="K18" s="23">
        <f t="shared" si="4"/>
        <v>24310000</v>
      </c>
      <c r="L18" s="24">
        <f t="shared" si="5"/>
        <v>0.87163036303630359</v>
      </c>
      <c r="M18" s="13">
        <v>7385777000</v>
      </c>
      <c r="N18" s="13">
        <v>8417621000</v>
      </c>
      <c r="O18" s="13">
        <v>1031844000</v>
      </c>
      <c r="P18" s="15">
        <v>0.87739999999999996</v>
      </c>
      <c r="Q18" s="13">
        <v>881222000</v>
      </c>
      <c r="R18" s="24">
        <f t="shared" si="6"/>
        <v>0.21490044506378642</v>
      </c>
      <c r="S18" s="68" t="s">
        <v>303</v>
      </c>
      <c r="T18" s="27">
        <v>7098090000</v>
      </c>
      <c r="U18" s="24">
        <f t="shared" si="3"/>
        <v>0.84324181380938867</v>
      </c>
      <c r="V18" s="26"/>
      <c r="W18" s="26">
        <v>-8.9999999999999998E-4</v>
      </c>
      <c r="X18" s="41">
        <f>(1031844-1384206)*1000</f>
        <v>-352362000</v>
      </c>
      <c r="Y18" s="27">
        <v>498608000</v>
      </c>
      <c r="Z18" s="27">
        <v>2391000</v>
      </c>
      <c r="AA18" s="27">
        <v>906000</v>
      </c>
      <c r="AB18" s="27">
        <v>0</v>
      </c>
      <c r="AC18" s="27">
        <v>501905000</v>
      </c>
      <c r="AD18" s="22"/>
      <c r="AE18" s="22"/>
    </row>
    <row r="19" spans="1:31" x14ac:dyDescent="0.35">
      <c r="A19" s="33" t="s">
        <v>927</v>
      </c>
      <c r="B19" s="22">
        <v>2017</v>
      </c>
      <c r="C19" s="22" t="s">
        <v>377</v>
      </c>
      <c r="D19" s="68" t="s">
        <v>303</v>
      </c>
      <c r="E19" s="68" t="s">
        <v>303</v>
      </c>
      <c r="F19" s="68" t="s">
        <v>303</v>
      </c>
      <c r="G19" s="22" t="s">
        <v>378</v>
      </c>
      <c r="H19" s="69" t="s">
        <v>303</v>
      </c>
      <c r="I19" s="25">
        <v>165252000</v>
      </c>
      <c r="J19" s="25">
        <v>175329000</v>
      </c>
      <c r="K19" s="23">
        <f t="shared" si="4"/>
        <v>-10077000</v>
      </c>
      <c r="L19" s="24">
        <f t="shared" si="5"/>
        <v>1.0609795948006682</v>
      </c>
      <c r="M19" s="13">
        <v>7840549000</v>
      </c>
      <c r="N19" s="13">
        <v>9199208000</v>
      </c>
      <c r="O19" s="13">
        <v>1358659000</v>
      </c>
      <c r="P19" s="15">
        <v>0.85229999999999995</v>
      </c>
      <c r="Q19" s="13">
        <v>944296000</v>
      </c>
      <c r="R19" s="24">
        <f t="shared" si="6"/>
        <v>0.17500021179799555</v>
      </c>
      <c r="S19" s="68" t="s">
        <v>303</v>
      </c>
      <c r="T19" s="27">
        <v>7918879000</v>
      </c>
      <c r="U19" s="24">
        <f t="shared" si="3"/>
        <v>0.86082182292214726</v>
      </c>
      <c r="V19" s="26"/>
      <c r="W19" s="26">
        <v>0.1522</v>
      </c>
      <c r="X19" s="41">
        <f>(1358659-1031844)*1000</f>
        <v>326815000</v>
      </c>
      <c r="Y19" s="27">
        <v>512379000</v>
      </c>
      <c r="Z19" s="27">
        <v>2119000</v>
      </c>
      <c r="AA19" s="27">
        <v>992000</v>
      </c>
      <c r="AB19" s="27">
        <v>0</v>
      </c>
      <c r="AC19" s="27">
        <v>515490000</v>
      </c>
      <c r="AD19" s="22"/>
      <c r="AE19" s="22"/>
    </row>
    <row r="20" spans="1:31" x14ac:dyDescent="0.35">
      <c r="A20" s="33" t="s">
        <v>927</v>
      </c>
      <c r="B20" s="22">
        <v>2018</v>
      </c>
      <c r="C20" s="22" t="s">
        <v>377</v>
      </c>
      <c r="D20" s="68" t="s">
        <v>303</v>
      </c>
      <c r="E20" s="68" t="s">
        <v>303</v>
      </c>
      <c r="F20" s="68" t="s">
        <v>303</v>
      </c>
      <c r="G20" s="22" t="s">
        <v>378</v>
      </c>
      <c r="H20" s="69" t="s">
        <v>303</v>
      </c>
      <c r="I20" s="25">
        <v>193183000</v>
      </c>
      <c r="J20" s="25">
        <v>179781000</v>
      </c>
      <c r="K20" s="23">
        <f t="shared" si="4"/>
        <v>13402000</v>
      </c>
      <c r="L20" s="24">
        <f t="shared" si="5"/>
        <v>0.93062536558599873</v>
      </c>
      <c r="M20" s="13">
        <v>8320094000</v>
      </c>
      <c r="N20" s="13">
        <v>9552804000</v>
      </c>
      <c r="O20" s="13">
        <v>1232710000</v>
      </c>
      <c r="P20" s="15">
        <v>0.871</v>
      </c>
      <c r="Q20" s="13">
        <v>976657000</v>
      </c>
      <c r="R20" s="24">
        <f t="shared" si="6"/>
        <v>0.19780025126528555</v>
      </c>
      <c r="S20" s="68" t="s">
        <v>303</v>
      </c>
      <c r="T20" s="27">
        <v>8486907000</v>
      </c>
      <c r="U20" s="24">
        <f t="shared" si="3"/>
        <v>0.88842050983145893</v>
      </c>
      <c r="V20" s="26"/>
      <c r="W20" s="26">
        <v>0.1048</v>
      </c>
      <c r="X20" s="41">
        <f>(1232710-1358659)*1000</f>
        <v>-125949000</v>
      </c>
      <c r="Y20" s="27">
        <v>528468000</v>
      </c>
      <c r="Z20" s="27">
        <v>1902000</v>
      </c>
      <c r="AA20" s="27">
        <v>886000</v>
      </c>
      <c r="AB20" s="27">
        <v>0</v>
      </c>
      <c r="AC20" s="27">
        <v>531256000</v>
      </c>
      <c r="AD20" s="22"/>
      <c r="AE20" s="22"/>
    </row>
    <row r="21" spans="1:31" x14ac:dyDescent="0.35">
      <c r="A21" s="33" t="s">
        <v>927</v>
      </c>
      <c r="B21" s="22">
        <v>2019</v>
      </c>
      <c r="C21" s="22" t="s">
        <v>377</v>
      </c>
      <c r="D21" s="68" t="s">
        <v>303</v>
      </c>
      <c r="E21" s="68" t="s">
        <v>303</v>
      </c>
      <c r="F21" s="68" t="s">
        <v>303</v>
      </c>
      <c r="G21" s="22" t="s">
        <v>378</v>
      </c>
      <c r="H21" s="69" t="s">
        <v>303</v>
      </c>
      <c r="I21" s="25">
        <v>173459000</v>
      </c>
      <c r="J21" s="25">
        <v>188317000</v>
      </c>
      <c r="K21" s="23">
        <f t="shared" si="4"/>
        <v>-14858000</v>
      </c>
      <c r="L21" s="24">
        <f t="shared" si="5"/>
        <v>1.0856571293504518</v>
      </c>
      <c r="M21" s="14">
        <v>8661613000</v>
      </c>
      <c r="N21" s="14">
        <v>9909153000</v>
      </c>
      <c r="O21" s="13">
        <v>1247540000</v>
      </c>
      <c r="P21" s="15">
        <v>0.87409999999999999</v>
      </c>
      <c r="Q21" s="14">
        <v>1011421000</v>
      </c>
      <c r="R21" s="24">
        <f t="shared" si="6"/>
        <v>0.17150029512932793</v>
      </c>
      <c r="S21" s="68" t="s">
        <v>303</v>
      </c>
      <c r="T21" s="27">
        <v>8844552000</v>
      </c>
      <c r="U21" s="24">
        <f t="shared" si="3"/>
        <v>0.89256387503553536</v>
      </c>
      <c r="V21" s="26"/>
      <c r="W21" s="26">
        <v>7.3099999999999998E-2</v>
      </c>
      <c r="X21" s="41">
        <f>(1247540-1232710)*1000</f>
        <v>14830000</v>
      </c>
      <c r="Y21" s="27">
        <v>547699000</v>
      </c>
      <c r="Z21" s="27">
        <v>3283000</v>
      </c>
      <c r="AA21" s="27">
        <v>1018000</v>
      </c>
      <c r="AB21" s="27">
        <v>0</v>
      </c>
      <c r="AC21" s="27">
        <v>552000000</v>
      </c>
      <c r="AD21" s="22"/>
      <c r="AE21" s="22"/>
    </row>
    <row r="22" spans="1:31" x14ac:dyDescent="0.35">
      <c r="A22" s="33" t="s">
        <v>927</v>
      </c>
      <c r="B22" s="22">
        <v>2020</v>
      </c>
      <c r="C22" s="22" t="s">
        <v>377</v>
      </c>
      <c r="D22" s="68" t="s">
        <v>303</v>
      </c>
      <c r="E22" s="68" t="s">
        <v>303</v>
      </c>
      <c r="F22" s="68" t="s">
        <v>303</v>
      </c>
      <c r="G22" s="22" t="s">
        <v>378</v>
      </c>
      <c r="H22" s="57" t="s">
        <v>303</v>
      </c>
      <c r="I22" s="25">
        <v>177855000</v>
      </c>
      <c r="J22" s="25">
        <v>207319000</v>
      </c>
      <c r="K22" s="23">
        <f t="shared" ref="K22" si="7">I22-J22</f>
        <v>-29464000</v>
      </c>
      <c r="L22" s="24">
        <f t="shared" ref="L22" si="8">J22/I22</f>
        <v>1.1656630401169492</v>
      </c>
      <c r="M22" s="14">
        <v>9036069000</v>
      </c>
      <c r="N22" s="14">
        <v>10291567000</v>
      </c>
      <c r="O22" s="14">
        <v>1255498000</v>
      </c>
      <c r="P22" s="15">
        <v>0.878</v>
      </c>
      <c r="Q22" s="14">
        <v>1069481000</v>
      </c>
      <c r="R22" s="24">
        <f t="shared" si="6"/>
        <v>0.16630028957971202</v>
      </c>
      <c r="S22" s="68" t="s">
        <v>303</v>
      </c>
      <c r="T22" s="27">
        <v>8973460000</v>
      </c>
      <c r="U22" s="24">
        <f t="shared" si="3"/>
        <v>0.87192358559197058</v>
      </c>
      <c r="V22" s="22"/>
      <c r="W22" s="26">
        <v>4.24E-2</v>
      </c>
      <c r="X22" s="41">
        <f>(1255498-1247540)*1000</f>
        <v>7958000</v>
      </c>
      <c r="Y22" s="27">
        <v>567040000</v>
      </c>
      <c r="Z22" s="27">
        <v>3181000</v>
      </c>
      <c r="AA22" s="27">
        <v>924000</v>
      </c>
      <c r="AB22" s="27">
        <v>0</v>
      </c>
      <c r="AC22" s="27">
        <v>571145000</v>
      </c>
      <c r="AD22" s="22"/>
      <c r="AE22" s="22"/>
    </row>
    <row r="23" spans="1:31" s="53" customFormat="1" x14ac:dyDescent="0.35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51"/>
      <c r="Y23" s="28"/>
      <c r="Z23" s="28"/>
      <c r="AA23" s="28"/>
      <c r="AB23" s="28"/>
      <c r="AC23" s="28"/>
      <c r="AD23" s="28"/>
      <c r="AE23" s="28"/>
    </row>
    <row r="24" spans="1:31" s="53" customFormat="1" x14ac:dyDescent="0.35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51"/>
      <c r="Y24" s="28"/>
      <c r="Z24" s="28"/>
      <c r="AA24" s="28"/>
      <c r="AB24" s="28"/>
      <c r="AC24" s="28"/>
      <c r="AD24" s="28"/>
      <c r="AE24" s="28"/>
    </row>
    <row r="25" spans="1:31" x14ac:dyDescent="0.35">
      <c r="A25" s="22" t="s">
        <v>270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38"/>
      <c r="Y25" s="22"/>
      <c r="Z25" s="22"/>
      <c r="AA25" s="22"/>
      <c r="AB25" s="22"/>
      <c r="AC25" s="22"/>
      <c r="AD25" s="22"/>
      <c r="AE25" s="22"/>
    </row>
    <row r="26" spans="1:31" x14ac:dyDescent="0.35">
      <c r="A26" s="33" t="s">
        <v>927</v>
      </c>
      <c r="B26" s="22">
        <v>2001</v>
      </c>
      <c r="C26" s="31" t="s">
        <v>368</v>
      </c>
      <c r="D26" s="28" t="s">
        <v>338</v>
      </c>
      <c r="E26" s="28" t="s">
        <v>338</v>
      </c>
      <c r="F26" s="22"/>
      <c r="G26" s="22" t="s">
        <v>379</v>
      </c>
      <c r="H26" s="22" t="s">
        <v>338</v>
      </c>
      <c r="I26" s="22"/>
      <c r="J26" s="22"/>
      <c r="K26" s="22"/>
      <c r="L26" s="22"/>
      <c r="M26" s="22" t="s">
        <v>350</v>
      </c>
      <c r="N26" s="22" t="s">
        <v>350</v>
      </c>
      <c r="O26" s="22" t="s">
        <v>350</v>
      </c>
      <c r="P26" s="22" t="s">
        <v>350</v>
      </c>
      <c r="Q26" s="22" t="s">
        <v>350</v>
      </c>
      <c r="R26" s="22"/>
      <c r="S26" s="22"/>
      <c r="T26" s="22" t="s">
        <v>320</v>
      </c>
      <c r="U26" s="22"/>
      <c r="V26" s="22"/>
      <c r="W26" s="31"/>
      <c r="X26" s="38"/>
      <c r="Y26" s="22" t="s">
        <v>320</v>
      </c>
      <c r="Z26" s="22" t="s">
        <v>320</v>
      </c>
      <c r="AA26" s="22" t="s">
        <v>320</v>
      </c>
      <c r="AB26" s="22" t="s">
        <v>320</v>
      </c>
      <c r="AC26" s="22" t="s">
        <v>320</v>
      </c>
      <c r="AD26" s="22"/>
      <c r="AE26" s="22"/>
    </row>
    <row r="27" spans="1:31" x14ac:dyDescent="0.35">
      <c r="A27" s="33" t="s">
        <v>927</v>
      </c>
      <c r="B27" s="22">
        <v>2002</v>
      </c>
      <c r="C27" s="31"/>
      <c r="D27" s="28" t="s">
        <v>339</v>
      </c>
      <c r="E27" s="28" t="s">
        <v>339</v>
      </c>
      <c r="F27" s="22"/>
      <c r="G27" s="22"/>
      <c r="H27" s="22" t="s">
        <v>339</v>
      </c>
      <c r="I27" s="22"/>
      <c r="J27" s="22"/>
      <c r="K27" s="22"/>
      <c r="L27" s="22"/>
      <c r="M27" s="22" t="s">
        <v>351</v>
      </c>
      <c r="N27" s="22" t="s">
        <v>351</v>
      </c>
      <c r="O27" s="22" t="s">
        <v>351</v>
      </c>
      <c r="P27" s="22" t="s">
        <v>351</v>
      </c>
      <c r="Q27" s="22" t="s">
        <v>351</v>
      </c>
      <c r="R27" s="22"/>
      <c r="S27" s="22"/>
      <c r="T27" s="22" t="s">
        <v>321</v>
      </c>
      <c r="U27" s="22"/>
      <c r="V27" s="22"/>
      <c r="W27" s="31"/>
      <c r="X27" s="38"/>
      <c r="Y27" s="22" t="s">
        <v>321</v>
      </c>
      <c r="Z27" s="22" t="s">
        <v>321</v>
      </c>
      <c r="AA27" s="22" t="s">
        <v>321</v>
      </c>
      <c r="AB27" s="22" t="s">
        <v>321</v>
      </c>
      <c r="AC27" s="22" t="s">
        <v>321</v>
      </c>
      <c r="AD27" s="22"/>
      <c r="AE27" s="22"/>
    </row>
    <row r="28" spans="1:31" x14ac:dyDescent="0.35">
      <c r="A28" s="33" t="s">
        <v>927</v>
      </c>
      <c r="B28" s="22">
        <v>2003</v>
      </c>
      <c r="C28" s="31" t="s">
        <v>369</v>
      </c>
      <c r="D28" s="28" t="s">
        <v>339</v>
      </c>
      <c r="E28" s="28" t="s">
        <v>339</v>
      </c>
      <c r="F28" s="22"/>
      <c r="G28" s="22" t="s">
        <v>380</v>
      </c>
      <c r="H28" s="22" t="s">
        <v>339</v>
      </c>
      <c r="I28" s="22"/>
      <c r="J28" s="22"/>
      <c r="K28" s="22"/>
      <c r="L28" s="22"/>
      <c r="M28" s="22" t="s">
        <v>351</v>
      </c>
      <c r="N28" s="22" t="s">
        <v>351</v>
      </c>
      <c r="O28" s="22" t="s">
        <v>351</v>
      </c>
      <c r="P28" s="22" t="s">
        <v>351</v>
      </c>
      <c r="Q28" s="22" t="s">
        <v>351</v>
      </c>
      <c r="R28" s="22"/>
      <c r="S28" s="22"/>
      <c r="T28" s="22" t="s">
        <v>321</v>
      </c>
      <c r="U28" s="22"/>
      <c r="V28" s="22"/>
      <c r="W28" s="31"/>
      <c r="X28" s="38"/>
      <c r="Y28" s="22" t="s">
        <v>321</v>
      </c>
      <c r="Z28" s="22" t="s">
        <v>321</v>
      </c>
      <c r="AA28" s="22" t="s">
        <v>321</v>
      </c>
      <c r="AB28" s="22" t="s">
        <v>321</v>
      </c>
      <c r="AC28" s="22" t="s">
        <v>321</v>
      </c>
      <c r="AD28" s="22"/>
      <c r="AE28" s="22"/>
    </row>
    <row r="29" spans="1:31" x14ac:dyDescent="0.35">
      <c r="A29" s="33" t="s">
        <v>927</v>
      </c>
      <c r="B29" s="22">
        <v>2004</v>
      </c>
      <c r="C29" s="31" t="s">
        <v>370</v>
      </c>
      <c r="D29" s="28" t="s">
        <v>340</v>
      </c>
      <c r="E29" s="28" t="s">
        <v>340</v>
      </c>
      <c r="F29" s="22"/>
      <c r="G29" s="22" t="s">
        <v>381</v>
      </c>
      <c r="H29" s="22" t="s">
        <v>340</v>
      </c>
      <c r="I29" s="22"/>
      <c r="J29" s="22"/>
      <c r="K29" s="22"/>
      <c r="L29" s="22"/>
      <c r="M29" s="22" t="s">
        <v>352</v>
      </c>
      <c r="N29" s="22" t="s">
        <v>352</v>
      </c>
      <c r="O29" s="22" t="s">
        <v>352</v>
      </c>
      <c r="P29" s="22" t="s">
        <v>352</v>
      </c>
      <c r="Q29" s="22" t="s">
        <v>352</v>
      </c>
      <c r="R29" s="22"/>
      <c r="S29" s="22"/>
      <c r="T29" s="22" t="s">
        <v>322</v>
      </c>
      <c r="U29" s="22"/>
      <c r="V29" s="22"/>
      <c r="W29" s="31"/>
      <c r="X29" s="38" t="s">
        <v>407</v>
      </c>
      <c r="Y29" s="22" t="s">
        <v>322</v>
      </c>
      <c r="Z29" s="22" t="s">
        <v>322</v>
      </c>
      <c r="AA29" s="22" t="s">
        <v>322</v>
      </c>
      <c r="AB29" s="22" t="s">
        <v>322</v>
      </c>
      <c r="AC29" s="22" t="s">
        <v>322</v>
      </c>
      <c r="AD29" s="22"/>
      <c r="AE29" s="22"/>
    </row>
    <row r="30" spans="1:31" x14ac:dyDescent="0.35">
      <c r="A30" s="33" t="s">
        <v>927</v>
      </c>
      <c r="B30" s="22">
        <v>2005</v>
      </c>
      <c r="C30" s="31" t="s">
        <v>371</v>
      </c>
      <c r="D30" s="28" t="s">
        <v>341</v>
      </c>
      <c r="E30" s="28" t="s">
        <v>341</v>
      </c>
      <c r="F30" s="22"/>
      <c r="G30" s="22" t="s">
        <v>382</v>
      </c>
      <c r="H30" s="22" t="s">
        <v>341</v>
      </c>
      <c r="I30" s="22"/>
      <c r="J30" s="22"/>
      <c r="K30" s="22"/>
      <c r="L30" s="22"/>
      <c r="M30" s="22" t="s">
        <v>353</v>
      </c>
      <c r="N30" s="22" t="s">
        <v>353</v>
      </c>
      <c r="O30" s="22" t="s">
        <v>353</v>
      </c>
      <c r="P30" s="22" t="s">
        <v>353</v>
      </c>
      <c r="Q30" s="22" t="s">
        <v>353</v>
      </c>
      <c r="R30" s="22"/>
      <c r="S30" s="22"/>
      <c r="T30" s="22" t="s">
        <v>323</v>
      </c>
      <c r="U30" s="22"/>
      <c r="V30" s="22"/>
      <c r="W30" s="31"/>
      <c r="X30" s="38"/>
      <c r="Y30" s="22" t="s">
        <v>323</v>
      </c>
      <c r="Z30" s="22" t="s">
        <v>323</v>
      </c>
      <c r="AA30" s="22" t="s">
        <v>323</v>
      </c>
      <c r="AB30" s="22" t="s">
        <v>323</v>
      </c>
      <c r="AC30" s="22" t="s">
        <v>323</v>
      </c>
      <c r="AD30" s="22"/>
      <c r="AE30" s="22"/>
    </row>
    <row r="31" spans="1:31" x14ac:dyDescent="0.35">
      <c r="A31" s="33" t="s">
        <v>927</v>
      </c>
      <c r="B31" s="22">
        <v>2006</v>
      </c>
      <c r="C31" s="31" t="s">
        <v>372</v>
      </c>
      <c r="D31" s="28" t="s">
        <v>342</v>
      </c>
      <c r="E31" s="28" t="s">
        <v>342</v>
      </c>
      <c r="F31" s="28"/>
      <c r="G31" s="22" t="s">
        <v>383</v>
      </c>
      <c r="H31" s="28" t="s">
        <v>342</v>
      </c>
      <c r="I31" s="22"/>
      <c r="J31" s="22"/>
      <c r="K31" s="22"/>
      <c r="L31" s="22"/>
      <c r="M31" s="22" t="s">
        <v>354</v>
      </c>
      <c r="N31" s="22" t="s">
        <v>354</v>
      </c>
      <c r="O31" s="22" t="s">
        <v>354</v>
      </c>
      <c r="P31" s="22" t="s">
        <v>354</v>
      </c>
      <c r="Q31" s="22" t="s">
        <v>354</v>
      </c>
      <c r="R31" s="22"/>
      <c r="S31" s="22"/>
      <c r="T31" s="22" t="s">
        <v>324</v>
      </c>
      <c r="U31" s="22"/>
      <c r="V31" s="22"/>
      <c r="W31" s="31"/>
      <c r="X31" s="38" t="s">
        <v>408</v>
      </c>
      <c r="Y31" s="22" t="s">
        <v>324</v>
      </c>
      <c r="Z31" s="22" t="s">
        <v>324</v>
      </c>
      <c r="AA31" s="22" t="s">
        <v>324</v>
      </c>
      <c r="AB31" s="22" t="s">
        <v>324</v>
      </c>
      <c r="AC31" s="22" t="s">
        <v>324</v>
      </c>
      <c r="AD31" s="22"/>
      <c r="AE31" s="22"/>
    </row>
    <row r="32" spans="1:31" x14ac:dyDescent="0.35">
      <c r="A32" s="33" t="s">
        <v>927</v>
      </c>
      <c r="B32" s="22">
        <v>2007</v>
      </c>
      <c r="C32" s="31" t="s">
        <v>373</v>
      </c>
      <c r="D32" s="28" t="s">
        <v>343</v>
      </c>
      <c r="E32" s="28" t="s">
        <v>343</v>
      </c>
      <c r="F32" s="22"/>
      <c r="G32" s="22" t="s">
        <v>384</v>
      </c>
      <c r="H32" s="22" t="s">
        <v>343</v>
      </c>
      <c r="I32" s="22"/>
      <c r="J32" s="22"/>
      <c r="K32" s="22"/>
      <c r="L32" s="22"/>
      <c r="M32" s="22" t="s">
        <v>355</v>
      </c>
      <c r="N32" s="22" t="s">
        <v>355</v>
      </c>
      <c r="O32" s="22" t="s">
        <v>355</v>
      </c>
      <c r="P32" s="22" t="s">
        <v>355</v>
      </c>
      <c r="Q32" s="22" t="s">
        <v>355</v>
      </c>
      <c r="R32" s="22"/>
      <c r="S32" s="22"/>
      <c r="T32" s="22" t="s">
        <v>325</v>
      </c>
      <c r="U32" s="22"/>
      <c r="V32" s="22"/>
      <c r="W32" s="31"/>
      <c r="X32" s="46" t="s">
        <v>640</v>
      </c>
      <c r="Y32" s="22" t="s">
        <v>325</v>
      </c>
      <c r="Z32" s="22" t="s">
        <v>325</v>
      </c>
      <c r="AA32" s="22" t="s">
        <v>325</v>
      </c>
      <c r="AB32" s="22" t="s">
        <v>325</v>
      </c>
      <c r="AC32" s="22" t="s">
        <v>325</v>
      </c>
      <c r="AD32" s="22"/>
      <c r="AE32" s="22"/>
    </row>
    <row r="33" spans="1:31" x14ac:dyDescent="0.35">
      <c r="A33" s="33" t="s">
        <v>927</v>
      </c>
      <c r="B33" s="22">
        <v>2008</v>
      </c>
      <c r="C33" s="31" t="s">
        <v>374</v>
      </c>
      <c r="D33" s="28" t="s">
        <v>344</v>
      </c>
      <c r="E33" s="28" t="s">
        <v>344</v>
      </c>
      <c r="F33" s="22"/>
      <c r="G33" s="22" t="s">
        <v>385</v>
      </c>
      <c r="H33" s="22" t="s">
        <v>344</v>
      </c>
      <c r="I33" s="22"/>
      <c r="J33" s="22"/>
      <c r="K33" s="22"/>
      <c r="L33" s="22"/>
      <c r="M33" s="22" t="s">
        <v>356</v>
      </c>
      <c r="N33" s="22" t="s">
        <v>356</v>
      </c>
      <c r="O33" s="22" t="s">
        <v>356</v>
      </c>
      <c r="P33" s="22" t="s">
        <v>356</v>
      </c>
      <c r="Q33" s="22" t="s">
        <v>356</v>
      </c>
      <c r="R33" s="22"/>
      <c r="S33" s="22"/>
      <c r="T33" s="22" t="s">
        <v>326</v>
      </c>
      <c r="U33" s="22"/>
      <c r="V33" s="22"/>
      <c r="W33" s="31"/>
      <c r="X33" s="38" t="s">
        <v>409</v>
      </c>
      <c r="Y33" s="22" t="s">
        <v>326</v>
      </c>
      <c r="Z33" s="22" t="s">
        <v>326</v>
      </c>
      <c r="AA33" s="22" t="s">
        <v>326</v>
      </c>
      <c r="AB33" s="22" t="s">
        <v>326</v>
      </c>
      <c r="AC33" s="22" t="s">
        <v>326</v>
      </c>
      <c r="AD33" s="22"/>
      <c r="AE33" s="22"/>
    </row>
    <row r="34" spans="1:31" x14ac:dyDescent="0.35">
      <c r="A34" s="33" t="s">
        <v>927</v>
      </c>
      <c r="B34" s="22">
        <v>2009</v>
      </c>
      <c r="C34" s="31" t="s">
        <v>375</v>
      </c>
      <c r="D34" s="28" t="s">
        <v>345</v>
      </c>
      <c r="E34" s="28" t="s">
        <v>345</v>
      </c>
      <c r="F34" s="22"/>
      <c r="G34" s="22" t="s">
        <v>386</v>
      </c>
      <c r="H34" s="22" t="s">
        <v>345</v>
      </c>
      <c r="I34" s="22"/>
      <c r="J34" s="22"/>
      <c r="K34" s="22"/>
      <c r="L34" s="22"/>
      <c r="M34" s="22" t="s">
        <v>357</v>
      </c>
      <c r="N34" s="22" t="s">
        <v>357</v>
      </c>
      <c r="O34" s="22" t="s">
        <v>357</v>
      </c>
      <c r="P34" s="22" t="s">
        <v>357</v>
      </c>
      <c r="Q34" s="22" t="s">
        <v>357</v>
      </c>
      <c r="R34" s="22"/>
      <c r="S34" s="22"/>
      <c r="T34" s="22" t="s">
        <v>327</v>
      </c>
      <c r="U34" s="22"/>
      <c r="V34" s="22"/>
      <c r="W34" s="31"/>
      <c r="X34" s="38" t="s">
        <v>410</v>
      </c>
      <c r="Y34" s="22" t="s">
        <v>327</v>
      </c>
      <c r="Z34" s="22" t="s">
        <v>327</v>
      </c>
      <c r="AA34" s="22" t="s">
        <v>327</v>
      </c>
      <c r="AB34" s="22" t="s">
        <v>327</v>
      </c>
      <c r="AC34" s="22" t="s">
        <v>327</v>
      </c>
      <c r="AD34" s="22"/>
      <c r="AE34" s="22"/>
    </row>
    <row r="35" spans="1:31" x14ac:dyDescent="0.35">
      <c r="A35" s="33" t="s">
        <v>927</v>
      </c>
      <c r="B35" s="22">
        <v>2010</v>
      </c>
      <c r="C35" s="31" t="s">
        <v>524</v>
      </c>
      <c r="D35" s="28" t="s">
        <v>346</v>
      </c>
      <c r="E35" s="28" t="s">
        <v>346</v>
      </c>
      <c r="F35" s="22"/>
      <c r="G35" s="22" t="s">
        <v>387</v>
      </c>
      <c r="H35" s="22" t="s">
        <v>346</v>
      </c>
      <c r="I35" s="22"/>
      <c r="J35" s="22"/>
      <c r="K35" s="22"/>
      <c r="L35" s="22"/>
      <c r="M35" s="22" t="s">
        <v>358</v>
      </c>
      <c r="N35" s="22" t="s">
        <v>358</v>
      </c>
      <c r="O35" s="22" t="s">
        <v>358</v>
      </c>
      <c r="P35" s="22" t="s">
        <v>358</v>
      </c>
      <c r="Q35" s="22" t="s">
        <v>358</v>
      </c>
      <c r="R35" s="22"/>
      <c r="S35" s="22"/>
      <c r="T35" s="22" t="s">
        <v>328</v>
      </c>
      <c r="U35" s="22"/>
      <c r="V35" s="22"/>
      <c r="W35" s="31"/>
      <c r="X35" s="38" t="s">
        <v>411</v>
      </c>
      <c r="Y35" s="22" t="s">
        <v>328</v>
      </c>
      <c r="Z35" s="22" t="s">
        <v>328</v>
      </c>
      <c r="AA35" s="22" t="s">
        <v>328</v>
      </c>
      <c r="AB35" s="22" t="s">
        <v>328</v>
      </c>
      <c r="AC35" s="22" t="s">
        <v>328</v>
      </c>
      <c r="AD35" s="22"/>
      <c r="AE35" s="22"/>
    </row>
    <row r="36" spans="1:31" x14ac:dyDescent="0.35">
      <c r="A36" s="33" t="s">
        <v>927</v>
      </c>
      <c r="B36" s="22">
        <v>2011</v>
      </c>
      <c r="C36" s="31" t="s">
        <v>525</v>
      </c>
      <c r="D36" s="28" t="s">
        <v>347</v>
      </c>
      <c r="E36" s="28" t="s">
        <v>347</v>
      </c>
      <c r="F36" s="22"/>
      <c r="G36" s="22" t="s">
        <v>388</v>
      </c>
      <c r="H36" s="22" t="s">
        <v>347</v>
      </c>
      <c r="I36" s="22"/>
      <c r="J36" s="22"/>
      <c r="K36" s="22"/>
      <c r="L36" s="22"/>
      <c r="M36" s="22" t="s">
        <v>359</v>
      </c>
      <c r="N36" s="22" t="s">
        <v>359</v>
      </c>
      <c r="O36" s="22" t="s">
        <v>359</v>
      </c>
      <c r="P36" s="22" t="s">
        <v>359</v>
      </c>
      <c r="Q36" s="22" t="s">
        <v>359</v>
      </c>
      <c r="R36" s="22"/>
      <c r="S36" s="22"/>
      <c r="T36" s="22" t="s">
        <v>329</v>
      </c>
      <c r="U36" s="22"/>
      <c r="V36" s="22"/>
      <c r="W36" s="31"/>
      <c r="X36" s="38" t="s">
        <v>412</v>
      </c>
      <c r="Y36" s="22" t="s">
        <v>329</v>
      </c>
      <c r="Z36" s="22" t="s">
        <v>329</v>
      </c>
      <c r="AA36" s="22" t="s">
        <v>329</v>
      </c>
      <c r="AB36" s="22" t="s">
        <v>329</v>
      </c>
      <c r="AC36" s="22" t="s">
        <v>329</v>
      </c>
      <c r="AD36" s="22"/>
      <c r="AE36" s="22"/>
    </row>
    <row r="37" spans="1:31" x14ac:dyDescent="0.35">
      <c r="A37" s="33" t="s">
        <v>927</v>
      </c>
      <c r="B37" s="22">
        <v>2012</v>
      </c>
      <c r="C37" s="31" t="s">
        <v>526</v>
      </c>
      <c r="D37" s="28" t="s">
        <v>348</v>
      </c>
      <c r="E37" s="28" t="s">
        <v>348</v>
      </c>
      <c r="F37" s="22"/>
      <c r="G37" s="22" t="s">
        <v>389</v>
      </c>
      <c r="H37" s="22" t="s">
        <v>348</v>
      </c>
      <c r="I37" s="22"/>
      <c r="J37" s="22"/>
      <c r="K37" s="22"/>
      <c r="L37" s="22"/>
      <c r="M37" s="22" t="s">
        <v>360</v>
      </c>
      <c r="N37" s="22" t="s">
        <v>360</v>
      </c>
      <c r="O37" s="22" t="s">
        <v>360</v>
      </c>
      <c r="P37" s="22" t="s">
        <v>360</v>
      </c>
      <c r="Q37" s="22" t="s">
        <v>360</v>
      </c>
      <c r="R37" s="22"/>
      <c r="S37" s="22"/>
      <c r="T37" s="22" t="s">
        <v>330</v>
      </c>
      <c r="U37" s="22"/>
      <c r="V37" s="22"/>
      <c r="W37" s="31"/>
      <c r="X37" s="38" t="s">
        <v>413</v>
      </c>
      <c r="Y37" s="22" t="s">
        <v>330</v>
      </c>
      <c r="Z37" s="22" t="s">
        <v>330</v>
      </c>
      <c r="AA37" s="22" t="s">
        <v>330</v>
      </c>
      <c r="AB37" s="22" t="s">
        <v>330</v>
      </c>
      <c r="AC37" s="22" t="s">
        <v>330</v>
      </c>
      <c r="AD37" s="22"/>
      <c r="AE37" s="22"/>
    </row>
    <row r="38" spans="1:31" x14ac:dyDescent="0.35">
      <c r="A38" s="33" t="s">
        <v>927</v>
      </c>
      <c r="B38" s="22">
        <v>2013</v>
      </c>
      <c r="C38" s="31" t="s">
        <v>527</v>
      </c>
      <c r="D38" s="28" t="s">
        <v>349</v>
      </c>
      <c r="E38" s="28" t="s">
        <v>349</v>
      </c>
      <c r="F38" s="22"/>
      <c r="G38" s="22" t="s">
        <v>390</v>
      </c>
      <c r="H38" s="22" t="s">
        <v>349</v>
      </c>
      <c r="I38" s="22"/>
      <c r="J38" s="22"/>
      <c r="K38" s="22"/>
      <c r="L38" s="22"/>
      <c r="M38" s="22" t="s">
        <v>361</v>
      </c>
      <c r="N38" s="22" t="s">
        <v>361</v>
      </c>
      <c r="O38" s="22" t="s">
        <v>361</v>
      </c>
      <c r="P38" s="22" t="s">
        <v>361</v>
      </c>
      <c r="Q38" s="22" t="s">
        <v>361</v>
      </c>
      <c r="R38" s="22"/>
      <c r="S38" s="22"/>
      <c r="T38" s="22" t="s">
        <v>331</v>
      </c>
      <c r="U38" s="22"/>
      <c r="V38" s="22"/>
      <c r="W38" s="31"/>
      <c r="X38" s="38" t="s">
        <v>414</v>
      </c>
      <c r="Y38" s="22" t="s">
        <v>331</v>
      </c>
      <c r="Z38" s="22" t="s">
        <v>331</v>
      </c>
      <c r="AA38" s="22" t="s">
        <v>331</v>
      </c>
      <c r="AB38" s="22" t="s">
        <v>331</v>
      </c>
      <c r="AC38" s="22" t="s">
        <v>331</v>
      </c>
      <c r="AD38" s="22"/>
      <c r="AE38" s="22"/>
    </row>
    <row r="39" spans="1:31" x14ac:dyDescent="0.35">
      <c r="A39" s="33" t="s">
        <v>927</v>
      </c>
      <c r="B39" s="22">
        <v>2014</v>
      </c>
      <c r="C39" s="31" t="s">
        <v>528</v>
      </c>
      <c r="D39" s="22"/>
      <c r="E39" s="22"/>
      <c r="F39" s="22"/>
      <c r="G39" s="22" t="s">
        <v>391</v>
      </c>
      <c r="H39" s="22"/>
      <c r="I39" s="29" t="s">
        <v>512</v>
      </c>
      <c r="J39" s="29" t="s">
        <v>512</v>
      </c>
      <c r="K39" s="22"/>
      <c r="L39" s="22"/>
      <c r="M39" s="22" t="s">
        <v>362</v>
      </c>
      <c r="N39" s="22" t="s">
        <v>362</v>
      </c>
      <c r="O39" s="22" t="s">
        <v>362</v>
      </c>
      <c r="P39" s="22" t="s">
        <v>362</v>
      </c>
      <c r="Q39" s="22" t="s">
        <v>362</v>
      </c>
      <c r="R39" s="22"/>
      <c r="S39" s="22"/>
      <c r="T39" s="22" t="s">
        <v>332</v>
      </c>
      <c r="U39" s="22"/>
      <c r="V39" s="22"/>
      <c r="W39" s="31" t="s">
        <v>518</v>
      </c>
      <c r="X39" s="44" t="s">
        <v>639</v>
      </c>
      <c r="Y39" s="22" t="s">
        <v>332</v>
      </c>
      <c r="Z39" s="22" t="s">
        <v>332</v>
      </c>
      <c r="AA39" s="22" t="s">
        <v>332</v>
      </c>
      <c r="AB39" s="22" t="s">
        <v>332</v>
      </c>
      <c r="AC39" s="22" t="s">
        <v>332</v>
      </c>
      <c r="AD39" s="22"/>
      <c r="AE39" s="22"/>
    </row>
    <row r="40" spans="1:31" x14ac:dyDescent="0.35">
      <c r="A40" s="33" t="s">
        <v>927</v>
      </c>
      <c r="B40" s="22">
        <v>2015</v>
      </c>
      <c r="C40" s="31" t="s">
        <v>529</v>
      </c>
      <c r="D40" s="22"/>
      <c r="E40" s="22"/>
      <c r="F40" s="22"/>
      <c r="G40" s="22" t="s">
        <v>392</v>
      </c>
      <c r="H40" s="22"/>
      <c r="I40" s="29" t="s">
        <v>513</v>
      </c>
      <c r="J40" s="29" t="s">
        <v>513</v>
      </c>
      <c r="K40" s="22"/>
      <c r="L40" s="22"/>
      <c r="M40" s="22" t="s">
        <v>363</v>
      </c>
      <c r="N40" s="22" t="s">
        <v>363</v>
      </c>
      <c r="O40" s="22" t="s">
        <v>363</v>
      </c>
      <c r="P40" s="22" t="s">
        <v>363</v>
      </c>
      <c r="Q40" s="22" t="s">
        <v>363</v>
      </c>
      <c r="R40" s="22"/>
      <c r="S40" s="22"/>
      <c r="T40" s="22" t="s">
        <v>333</v>
      </c>
      <c r="U40" s="22"/>
      <c r="V40" s="22"/>
      <c r="W40" s="31" t="s">
        <v>519</v>
      </c>
      <c r="X40" s="38" t="s">
        <v>415</v>
      </c>
      <c r="Y40" s="22" t="s">
        <v>333</v>
      </c>
      <c r="Z40" s="22" t="s">
        <v>333</v>
      </c>
      <c r="AA40" s="22" t="s">
        <v>333</v>
      </c>
      <c r="AB40" s="22" t="s">
        <v>333</v>
      </c>
      <c r="AC40" s="22" t="s">
        <v>333</v>
      </c>
      <c r="AD40" s="22"/>
      <c r="AE40" s="22"/>
    </row>
    <row r="41" spans="1:31" x14ac:dyDescent="0.35">
      <c r="A41" s="33" t="s">
        <v>927</v>
      </c>
      <c r="B41" s="22">
        <v>2016</v>
      </c>
      <c r="C41" s="31" t="s">
        <v>530</v>
      </c>
      <c r="D41" s="22"/>
      <c r="E41" s="22"/>
      <c r="F41" s="22"/>
      <c r="G41" s="22" t="s">
        <v>393</v>
      </c>
      <c r="H41" s="22"/>
      <c r="I41" s="29" t="s">
        <v>514</v>
      </c>
      <c r="J41" s="29" t="s">
        <v>514</v>
      </c>
      <c r="K41" s="22"/>
      <c r="L41" s="22"/>
      <c r="M41" s="22" t="s">
        <v>364</v>
      </c>
      <c r="N41" s="22" t="s">
        <v>364</v>
      </c>
      <c r="O41" s="22" t="s">
        <v>364</v>
      </c>
      <c r="P41" s="22" t="s">
        <v>364</v>
      </c>
      <c r="Q41" s="22" t="s">
        <v>364</v>
      </c>
      <c r="R41" s="22"/>
      <c r="S41" s="22"/>
      <c r="T41" s="22" t="s">
        <v>334</v>
      </c>
      <c r="U41" s="22"/>
      <c r="V41" s="22"/>
      <c r="W41" s="31" t="s">
        <v>520</v>
      </c>
      <c r="X41" s="38" t="s">
        <v>416</v>
      </c>
      <c r="Y41" s="22" t="s">
        <v>334</v>
      </c>
      <c r="Z41" s="22" t="s">
        <v>334</v>
      </c>
      <c r="AA41" s="22" t="s">
        <v>334</v>
      </c>
      <c r="AB41" s="22" t="s">
        <v>334</v>
      </c>
      <c r="AC41" s="22" t="s">
        <v>334</v>
      </c>
      <c r="AD41" s="22"/>
      <c r="AE41" s="22"/>
    </row>
    <row r="42" spans="1:31" x14ac:dyDescent="0.35">
      <c r="A42" s="33" t="s">
        <v>927</v>
      </c>
      <c r="B42" s="22">
        <v>2017</v>
      </c>
      <c r="C42" s="31" t="s">
        <v>535</v>
      </c>
      <c r="D42" s="22"/>
      <c r="E42" s="22"/>
      <c r="F42" s="22"/>
      <c r="G42" s="22" t="s">
        <v>394</v>
      </c>
      <c r="H42" s="22"/>
      <c r="I42" s="29" t="s">
        <v>515</v>
      </c>
      <c r="J42" s="29" t="s">
        <v>515</v>
      </c>
      <c r="K42" s="22"/>
      <c r="L42" s="22"/>
      <c r="M42" s="22" t="s">
        <v>365</v>
      </c>
      <c r="N42" s="22" t="s">
        <v>365</v>
      </c>
      <c r="O42" s="22" t="s">
        <v>365</v>
      </c>
      <c r="P42" s="22" t="s">
        <v>365</v>
      </c>
      <c r="Q42" s="22" t="s">
        <v>365</v>
      </c>
      <c r="R42" s="22"/>
      <c r="S42" s="22"/>
      <c r="T42" s="22" t="s">
        <v>335</v>
      </c>
      <c r="U42" s="22"/>
      <c r="V42" s="22"/>
      <c r="W42" s="31" t="s">
        <v>521</v>
      </c>
      <c r="X42" s="38" t="s">
        <v>417</v>
      </c>
      <c r="Y42" s="22" t="s">
        <v>335</v>
      </c>
      <c r="Z42" s="22" t="s">
        <v>335</v>
      </c>
      <c r="AA42" s="22" t="s">
        <v>335</v>
      </c>
      <c r="AB42" s="22" t="s">
        <v>335</v>
      </c>
      <c r="AC42" s="22" t="s">
        <v>335</v>
      </c>
      <c r="AD42" s="22"/>
      <c r="AE42" s="22"/>
    </row>
    <row r="43" spans="1:31" x14ac:dyDescent="0.35">
      <c r="A43" s="33" t="s">
        <v>927</v>
      </c>
      <c r="B43" s="22">
        <v>2018</v>
      </c>
      <c r="C43" s="31" t="s">
        <v>531</v>
      </c>
      <c r="D43" s="22"/>
      <c r="E43" s="22"/>
      <c r="F43" s="22"/>
      <c r="G43" s="22" t="s">
        <v>395</v>
      </c>
      <c r="H43" s="22"/>
      <c r="I43" s="29" t="s">
        <v>516</v>
      </c>
      <c r="J43" s="29" t="s">
        <v>516</v>
      </c>
      <c r="K43" s="22"/>
      <c r="L43" s="22"/>
      <c r="M43" s="22" t="s">
        <v>366</v>
      </c>
      <c r="N43" s="22" t="s">
        <v>366</v>
      </c>
      <c r="O43" s="22" t="s">
        <v>366</v>
      </c>
      <c r="P43" s="22" t="s">
        <v>366</v>
      </c>
      <c r="Q43" s="22" t="s">
        <v>366</v>
      </c>
      <c r="R43" s="22"/>
      <c r="S43" s="22"/>
      <c r="T43" s="22" t="s">
        <v>336</v>
      </c>
      <c r="U43" s="22"/>
      <c r="V43" s="22"/>
      <c r="W43" s="31" t="s">
        <v>522</v>
      </c>
      <c r="X43" s="38" t="s">
        <v>418</v>
      </c>
      <c r="Y43" s="22" t="s">
        <v>336</v>
      </c>
      <c r="Z43" s="22" t="s">
        <v>336</v>
      </c>
      <c r="AA43" s="22" t="s">
        <v>336</v>
      </c>
      <c r="AB43" s="22" t="s">
        <v>336</v>
      </c>
      <c r="AC43" s="22" t="s">
        <v>336</v>
      </c>
      <c r="AD43" s="22"/>
      <c r="AE43" s="22"/>
    </row>
    <row r="44" spans="1:31" x14ac:dyDescent="0.35">
      <c r="A44" s="33" t="s">
        <v>927</v>
      </c>
      <c r="B44" s="22">
        <v>2019</v>
      </c>
      <c r="C44" s="31" t="s">
        <v>532</v>
      </c>
      <c r="D44" s="22"/>
      <c r="E44" s="22"/>
      <c r="F44" s="22"/>
      <c r="G44" s="22" t="s">
        <v>376</v>
      </c>
      <c r="H44" s="22"/>
      <c r="I44" s="29" t="s">
        <v>517</v>
      </c>
      <c r="J44" s="29" t="s">
        <v>517</v>
      </c>
      <c r="K44" s="22"/>
      <c r="L44" s="22"/>
      <c r="M44" s="22" t="s">
        <v>367</v>
      </c>
      <c r="N44" s="22" t="s">
        <v>367</v>
      </c>
      <c r="O44" s="22" t="s">
        <v>367</v>
      </c>
      <c r="P44" s="22" t="s">
        <v>367</v>
      </c>
      <c r="Q44" s="22" t="s">
        <v>367</v>
      </c>
      <c r="R44" s="22"/>
      <c r="S44" s="22"/>
      <c r="T44" s="22" t="s">
        <v>337</v>
      </c>
      <c r="U44" s="22"/>
      <c r="V44" s="22"/>
      <c r="W44" s="31" t="s">
        <v>523</v>
      </c>
      <c r="X44" s="38" t="s">
        <v>419</v>
      </c>
      <c r="Y44" s="22" t="s">
        <v>337</v>
      </c>
      <c r="Z44" s="22" t="s">
        <v>337</v>
      </c>
      <c r="AA44" s="22" t="s">
        <v>337</v>
      </c>
      <c r="AB44" s="22" t="s">
        <v>337</v>
      </c>
      <c r="AC44" s="22" t="s">
        <v>337</v>
      </c>
      <c r="AD44" s="22"/>
      <c r="AE44" s="22"/>
    </row>
    <row r="45" spans="1:31" x14ac:dyDescent="0.35">
      <c r="A45" s="33" t="s">
        <v>927</v>
      </c>
      <c r="B45" s="22">
        <v>2020</v>
      </c>
      <c r="C45" s="56" t="s">
        <v>713</v>
      </c>
      <c r="D45" s="22"/>
      <c r="E45" s="22"/>
      <c r="F45" s="22"/>
      <c r="G45" s="22" t="s">
        <v>683</v>
      </c>
      <c r="H45" s="22"/>
      <c r="I45" s="22" t="s">
        <v>683</v>
      </c>
      <c r="J45" s="22" t="s">
        <v>683</v>
      </c>
      <c r="K45" s="22"/>
      <c r="L45" s="22"/>
      <c r="M45" s="22" t="s">
        <v>697</v>
      </c>
      <c r="N45" s="22" t="s">
        <v>697</v>
      </c>
      <c r="O45" s="22" t="s">
        <v>697</v>
      </c>
      <c r="P45" s="22" t="s">
        <v>697</v>
      </c>
      <c r="Q45" s="22" t="s">
        <v>697</v>
      </c>
      <c r="R45" s="22"/>
      <c r="S45" s="22"/>
      <c r="T45" s="22" t="s">
        <v>698</v>
      </c>
      <c r="U45" s="22"/>
      <c r="V45" s="22"/>
      <c r="W45" s="22" t="s">
        <v>699</v>
      </c>
      <c r="X45" s="38" t="s">
        <v>696</v>
      </c>
      <c r="Y45" s="22" t="s">
        <v>698</v>
      </c>
      <c r="Z45" s="22" t="s">
        <v>698</v>
      </c>
      <c r="AA45" s="22" t="s">
        <v>698</v>
      </c>
      <c r="AB45" s="22"/>
      <c r="AC45" s="22" t="s">
        <v>698</v>
      </c>
      <c r="AD45" s="22"/>
      <c r="AE45" s="22"/>
    </row>
    <row r="46" spans="1:31" x14ac:dyDescent="0.3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</row>
    <row r="47" spans="1:31" x14ac:dyDescent="0.3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</row>
    <row r="48" spans="1:31" x14ac:dyDescent="0.3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</row>
    <row r="49" spans="1:31" x14ac:dyDescent="0.3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</row>
    <row r="50" spans="1:31" x14ac:dyDescent="0.3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</row>
    <row r="51" spans="1:31" x14ac:dyDescent="0.3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</row>
    <row r="52" spans="1:31" x14ac:dyDescent="0.3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</row>
    <row r="53" spans="1:31" x14ac:dyDescent="0.3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</row>
    <row r="54" spans="1:31" x14ac:dyDescent="0.3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</row>
    <row r="55" spans="1:31" x14ac:dyDescent="0.3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</row>
    <row r="56" spans="1:31" x14ac:dyDescent="0.3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</row>
    <row r="57" spans="1:31" x14ac:dyDescent="0.3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</row>
    <row r="58" spans="1:31" x14ac:dyDescent="0.3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</row>
    <row r="59" spans="1:31" x14ac:dyDescent="0.3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</row>
    <row r="60" spans="1:31" x14ac:dyDescent="0.3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</row>
    <row r="61" spans="1:31" x14ac:dyDescent="0.3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</row>
    <row r="62" spans="1:31" x14ac:dyDescent="0.3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</row>
    <row r="63" spans="1:31" x14ac:dyDescent="0.3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</row>
    <row r="64" spans="1:31" x14ac:dyDescent="0.3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</row>
    <row r="65" spans="1:31" x14ac:dyDescent="0.3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</row>
    <row r="66" spans="1:31" x14ac:dyDescent="0.3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</row>
    <row r="67" spans="1:31" x14ac:dyDescent="0.3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</row>
    <row r="68" spans="1:31" x14ac:dyDescent="0.3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</row>
    <row r="69" spans="1:31" x14ac:dyDescent="0.3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</row>
    <row r="70" spans="1:31" x14ac:dyDescent="0.3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</row>
    <row r="71" spans="1:31" x14ac:dyDescent="0.3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</row>
    <row r="72" spans="1:31" x14ac:dyDescent="0.3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</row>
    <row r="73" spans="1:31" x14ac:dyDescent="0.3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</row>
    <row r="74" spans="1:31" x14ac:dyDescent="0.3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</row>
    <row r="75" spans="1:31" x14ac:dyDescent="0.3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</row>
    <row r="76" spans="1:31" x14ac:dyDescent="0.3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</row>
    <row r="77" spans="1:31" x14ac:dyDescent="0.3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</row>
    <row r="78" spans="1:31" x14ac:dyDescent="0.3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</row>
    <row r="79" spans="1:31" x14ac:dyDescent="0.3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</row>
    <row r="80" spans="1:31" x14ac:dyDescent="0.3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</row>
    <row r="81" spans="1:31" x14ac:dyDescent="0.3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</row>
    <row r="82" spans="1:31" x14ac:dyDescent="0.3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</row>
    <row r="83" spans="1:31" x14ac:dyDescent="0.3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</row>
    <row r="84" spans="1:31" x14ac:dyDescent="0.3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</row>
    <row r="85" spans="1:31" x14ac:dyDescent="0.3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</row>
    <row r="86" spans="1:31" x14ac:dyDescent="0.3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</row>
    <row r="87" spans="1:31" x14ac:dyDescent="0.3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</row>
    <row r="88" spans="1:31" x14ac:dyDescent="0.3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</row>
    <row r="89" spans="1:31" x14ac:dyDescent="0.3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</row>
    <row r="90" spans="1:31" x14ac:dyDescent="0.3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</row>
    <row r="91" spans="1:31" x14ac:dyDescent="0.3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</row>
    <row r="92" spans="1:31" x14ac:dyDescent="0.3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</row>
    <row r="93" spans="1:31" x14ac:dyDescent="0.3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</row>
    <row r="94" spans="1:31" x14ac:dyDescent="0.3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</row>
    <row r="95" spans="1:31" x14ac:dyDescent="0.3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</row>
    <row r="96" spans="1:31" x14ac:dyDescent="0.3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</row>
    <row r="97" spans="1:31" x14ac:dyDescent="0.3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</row>
    <row r="98" spans="1:31" x14ac:dyDescent="0.3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</row>
    <row r="99" spans="1:31" x14ac:dyDescent="0.3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</row>
    <row r="100" spans="1:31" x14ac:dyDescent="0.3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</row>
    <row r="101" spans="1:31" x14ac:dyDescent="0.3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</row>
    <row r="102" spans="1:31" x14ac:dyDescent="0.3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</row>
    <row r="103" spans="1:31" x14ac:dyDescent="0.3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</row>
    <row r="104" spans="1:31" x14ac:dyDescent="0.3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</row>
    <row r="105" spans="1:31" x14ac:dyDescent="0.3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</row>
    <row r="106" spans="1:31" x14ac:dyDescent="0.3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</row>
    <row r="107" spans="1:31" x14ac:dyDescent="0.3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</row>
    <row r="108" spans="1:31" x14ac:dyDescent="0.3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</row>
    <row r="109" spans="1:31" x14ac:dyDescent="0.3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</row>
    <row r="110" spans="1:31" x14ac:dyDescent="0.3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</row>
    <row r="111" spans="1:31" x14ac:dyDescent="0.3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</row>
    <row r="112" spans="1:31" x14ac:dyDescent="0.3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</row>
    <row r="113" spans="1:31" x14ac:dyDescent="0.3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</row>
    <row r="114" spans="1:31" x14ac:dyDescent="0.3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</row>
    <row r="115" spans="1:31" x14ac:dyDescent="0.3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</row>
    <row r="116" spans="1:31" x14ac:dyDescent="0.3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</row>
    <row r="117" spans="1:31" x14ac:dyDescent="0.3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</row>
    <row r="118" spans="1:31" x14ac:dyDescent="0.3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</row>
    <row r="119" spans="1:31" x14ac:dyDescent="0.3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</row>
    <row r="120" spans="1:31" x14ac:dyDescent="0.3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</row>
    <row r="121" spans="1:31" x14ac:dyDescent="0.3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</row>
    <row r="122" spans="1:31" x14ac:dyDescent="0.3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</row>
    <row r="123" spans="1:31" x14ac:dyDescent="0.3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</row>
    <row r="124" spans="1:31" x14ac:dyDescent="0.3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</row>
    <row r="125" spans="1:31" x14ac:dyDescent="0.3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</row>
    <row r="126" spans="1:31" x14ac:dyDescent="0.3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</row>
    <row r="127" spans="1:31" x14ac:dyDescent="0.3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</row>
    <row r="128" spans="1:31" x14ac:dyDescent="0.3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</row>
    <row r="129" spans="1:31" x14ac:dyDescent="0.3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</row>
    <row r="130" spans="1:31" x14ac:dyDescent="0.3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</row>
    <row r="131" spans="1:31" x14ac:dyDescent="0.3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</row>
    <row r="132" spans="1:31" x14ac:dyDescent="0.3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</row>
    <row r="133" spans="1:31" x14ac:dyDescent="0.3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</row>
    <row r="134" spans="1:31" x14ac:dyDescent="0.3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</row>
    <row r="135" spans="1:31" x14ac:dyDescent="0.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</row>
    <row r="136" spans="1:31" x14ac:dyDescent="0.3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</row>
    <row r="137" spans="1:31" x14ac:dyDescent="0.3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</row>
    <row r="138" spans="1:31" x14ac:dyDescent="0.3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</row>
    <row r="139" spans="1:31" x14ac:dyDescent="0.3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</row>
    <row r="140" spans="1:31" x14ac:dyDescent="0.3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</row>
    <row r="141" spans="1:31" x14ac:dyDescent="0.3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</row>
    <row r="142" spans="1:31" x14ac:dyDescent="0.3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</row>
    <row r="143" spans="1:31" x14ac:dyDescent="0.3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</row>
    <row r="144" spans="1:31" x14ac:dyDescent="0.3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</row>
    <row r="145" spans="1:31" x14ac:dyDescent="0.3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</row>
    <row r="146" spans="1:31" x14ac:dyDescent="0.3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</row>
    <row r="147" spans="1:31" x14ac:dyDescent="0.3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</row>
    <row r="148" spans="1:31" x14ac:dyDescent="0.3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</row>
    <row r="149" spans="1:31" x14ac:dyDescent="0.3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</row>
    <row r="150" spans="1:31" x14ac:dyDescent="0.3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</row>
    <row r="151" spans="1:31" x14ac:dyDescent="0.3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</row>
    <row r="152" spans="1:31" x14ac:dyDescent="0.3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</row>
    <row r="153" spans="1:31" x14ac:dyDescent="0.3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</row>
    <row r="154" spans="1:31" x14ac:dyDescent="0.3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</row>
    <row r="155" spans="1:31" x14ac:dyDescent="0.3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</row>
    <row r="156" spans="1:31" x14ac:dyDescent="0.3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</row>
    <row r="157" spans="1:31" x14ac:dyDescent="0.3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</row>
    <row r="158" spans="1:31" x14ac:dyDescent="0.3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</row>
    <row r="159" spans="1:31" x14ac:dyDescent="0.3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</row>
    <row r="160" spans="1:31" x14ac:dyDescent="0.3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</row>
    <row r="161" spans="1:31" x14ac:dyDescent="0.3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</row>
    <row r="162" spans="1:31" x14ac:dyDescent="0.3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</row>
    <row r="163" spans="1:31" x14ac:dyDescent="0.3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</row>
    <row r="164" spans="1:31" x14ac:dyDescent="0.3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</row>
    <row r="165" spans="1:31" x14ac:dyDescent="0.3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</row>
    <row r="166" spans="1:31" x14ac:dyDescent="0.3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</row>
    <row r="167" spans="1:31" x14ac:dyDescent="0.3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</row>
    <row r="168" spans="1:31" x14ac:dyDescent="0.3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</row>
    <row r="169" spans="1:31" x14ac:dyDescent="0.3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</row>
    <row r="170" spans="1:31" x14ac:dyDescent="0.3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</row>
    <row r="171" spans="1:31" x14ac:dyDescent="0.3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</row>
    <row r="172" spans="1:31" x14ac:dyDescent="0.3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</row>
    <row r="173" spans="1:31" x14ac:dyDescent="0.3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</row>
    <row r="174" spans="1:31" x14ac:dyDescent="0.3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</row>
    <row r="175" spans="1:31" x14ac:dyDescent="0.3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</row>
    <row r="176" spans="1:31" x14ac:dyDescent="0.3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</row>
    <row r="177" spans="1:31" x14ac:dyDescent="0.3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</row>
    <row r="178" spans="1:31" x14ac:dyDescent="0.3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</row>
    <row r="179" spans="1:31" x14ac:dyDescent="0.3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</row>
    <row r="180" spans="1:31" x14ac:dyDescent="0.3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</row>
    <row r="181" spans="1:31" x14ac:dyDescent="0.3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</row>
    <row r="182" spans="1:31" x14ac:dyDescent="0.3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</row>
    <row r="183" spans="1:31" x14ac:dyDescent="0.3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</row>
    <row r="184" spans="1:31" x14ac:dyDescent="0.3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</row>
    <row r="185" spans="1:31" x14ac:dyDescent="0.3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</row>
    <row r="186" spans="1:31" x14ac:dyDescent="0.3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</row>
    <row r="187" spans="1:31" x14ac:dyDescent="0.3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</row>
    <row r="188" spans="1:31" x14ac:dyDescent="0.3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</row>
    <row r="189" spans="1:31" x14ac:dyDescent="0.3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</row>
    <row r="190" spans="1:31" x14ac:dyDescent="0.3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</row>
    <row r="191" spans="1:31" x14ac:dyDescent="0.3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</row>
    <row r="192" spans="1:31" x14ac:dyDescent="0.3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</row>
    <row r="193" spans="1:31" x14ac:dyDescent="0.3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</row>
    <row r="194" spans="1:31" x14ac:dyDescent="0.3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</row>
    <row r="195" spans="1:31" x14ac:dyDescent="0.3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</row>
    <row r="196" spans="1:31" x14ac:dyDescent="0.3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</row>
    <row r="197" spans="1:31" x14ac:dyDescent="0.3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</row>
    <row r="198" spans="1:31" x14ac:dyDescent="0.3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</row>
    <row r="199" spans="1:31" x14ac:dyDescent="0.3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</row>
    <row r="200" spans="1:31" x14ac:dyDescent="0.3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</row>
    <row r="201" spans="1:31" x14ac:dyDescent="0.3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</row>
    <row r="202" spans="1:31" x14ac:dyDescent="0.3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</row>
    <row r="203" spans="1:31" x14ac:dyDescent="0.3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</row>
    <row r="204" spans="1:31" x14ac:dyDescent="0.3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</row>
    <row r="205" spans="1:31" x14ac:dyDescent="0.3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</row>
    <row r="206" spans="1:31" x14ac:dyDescent="0.3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</row>
    <row r="207" spans="1:31" x14ac:dyDescent="0.3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</row>
    <row r="208" spans="1:31" x14ac:dyDescent="0.3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</row>
    <row r="209" spans="1:31" x14ac:dyDescent="0.3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</row>
    <row r="210" spans="1:31" x14ac:dyDescent="0.3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</row>
    <row r="211" spans="1:31" x14ac:dyDescent="0.3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</row>
    <row r="212" spans="1:31" x14ac:dyDescent="0.3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</row>
    <row r="213" spans="1:31" x14ac:dyDescent="0.3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</row>
    <row r="214" spans="1:31" x14ac:dyDescent="0.3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</row>
    <row r="215" spans="1:31" x14ac:dyDescent="0.3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</row>
    <row r="216" spans="1:31" x14ac:dyDescent="0.3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</row>
    <row r="217" spans="1:31" x14ac:dyDescent="0.3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</row>
    <row r="218" spans="1:31" x14ac:dyDescent="0.3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</row>
    <row r="219" spans="1:31" x14ac:dyDescent="0.3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</row>
    <row r="220" spans="1:31" x14ac:dyDescent="0.3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</row>
    <row r="221" spans="1:31" x14ac:dyDescent="0.3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</row>
    <row r="222" spans="1:31" x14ac:dyDescent="0.3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</row>
    <row r="223" spans="1:31" x14ac:dyDescent="0.3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</row>
    <row r="224" spans="1:31" x14ac:dyDescent="0.3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</row>
    <row r="225" spans="1:31" x14ac:dyDescent="0.3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</row>
    <row r="226" spans="1:31" x14ac:dyDescent="0.3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</row>
    <row r="227" spans="1:31" x14ac:dyDescent="0.3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</row>
    <row r="228" spans="1:31" x14ac:dyDescent="0.3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</row>
    <row r="229" spans="1:31" x14ac:dyDescent="0.3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</row>
    <row r="230" spans="1:31" x14ac:dyDescent="0.3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</row>
    <row r="231" spans="1:31" x14ac:dyDescent="0.3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</row>
    <row r="232" spans="1:31" x14ac:dyDescent="0.3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</row>
    <row r="233" spans="1:31" x14ac:dyDescent="0.3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</row>
    <row r="234" spans="1:31" x14ac:dyDescent="0.3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</row>
    <row r="235" spans="1:31" x14ac:dyDescent="0.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</row>
    <row r="236" spans="1:31" x14ac:dyDescent="0.3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</row>
    <row r="237" spans="1:31" x14ac:dyDescent="0.3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</row>
    <row r="238" spans="1:31" x14ac:dyDescent="0.3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</row>
    <row r="239" spans="1:31" x14ac:dyDescent="0.3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</row>
    <row r="240" spans="1:31" x14ac:dyDescent="0.3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</row>
    <row r="241" spans="1:31" x14ac:dyDescent="0.3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</row>
    <row r="242" spans="1:31" x14ac:dyDescent="0.3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</row>
    <row r="243" spans="1:31" x14ac:dyDescent="0.3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</row>
    <row r="244" spans="1:31" x14ac:dyDescent="0.3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</row>
    <row r="245" spans="1:31" x14ac:dyDescent="0.3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</row>
    <row r="246" spans="1:31" x14ac:dyDescent="0.3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</row>
    <row r="247" spans="1:31" x14ac:dyDescent="0.3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</row>
    <row r="248" spans="1:31" x14ac:dyDescent="0.3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</row>
    <row r="249" spans="1:31" x14ac:dyDescent="0.3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</row>
    <row r="250" spans="1:31" x14ac:dyDescent="0.3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</row>
    <row r="251" spans="1:31" x14ac:dyDescent="0.3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</row>
    <row r="252" spans="1:31" x14ac:dyDescent="0.3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</row>
    <row r="253" spans="1:31" x14ac:dyDescent="0.3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</row>
    <row r="254" spans="1:31" x14ac:dyDescent="0.3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</row>
    <row r="255" spans="1:31" x14ac:dyDescent="0.3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</row>
    <row r="256" spans="1:31" x14ac:dyDescent="0.3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</row>
    <row r="257" spans="1:31" x14ac:dyDescent="0.3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</row>
    <row r="258" spans="1:31" x14ac:dyDescent="0.3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</row>
    <row r="259" spans="1:31" x14ac:dyDescent="0.3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</row>
    <row r="260" spans="1:31" x14ac:dyDescent="0.3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</row>
    <row r="261" spans="1:31" x14ac:dyDescent="0.3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</row>
    <row r="262" spans="1:31" x14ac:dyDescent="0.3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</row>
    <row r="263" spans="1:31" x14ac:dyDescent="0.3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</row>
    <row r="264" spans="1:31" x14ac:dyDescent="0.3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</row>
    <row r="265" spans="1:31" x14ac:dyDescent="0.3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</row>
    <row r="266" spans="1:31" x14ac:dyDescent="0.3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</row>
    <row r="267" spans="1:31" x14ac:dyDescent="0.3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</row>
    <row r="268" spans="1:31" x14ac:dyDescent="0.3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</row>
    <row r="269" spans="1:31" x14ac:dyDescent="0.3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</row>
    <row r="270" spans="1:31" x14ac:dyDescent="0.3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</row>
    <row r="271" spans="1:31" x14ac:dyDescent="0.3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</row>
    <row r="272" spans="1:31" x14ac:dyDescent="0.3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</row>
    <row r="273" spans="1:31" x14ac:dyDescent="0.3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</row>
    <row r="274" spans="1:31" x14ac:dyDescent="0.3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</row>
    <row r="275" spans="1:31" x14ac:dyDescent="0.3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</row>
    <row r="276" spans="1:31" x14ac:dyDescent="0.3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</row>
    <row r="277" spans="1:31" x14ac:dyDescent="0.3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</row>
    <row r="278" spans="1:31" x14ac:dyDescent="0.3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</row>
    <row r="279" spans="1:31" x14ac:dyDescent="0.3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</row>
    <row r="280" spans="1:31" x14ac:dyDescent="0.3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</row>
    <row r="281" spans="1:31" x14ac:dyDescent="0.3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</row>
    <row r="282" spans="1:31" x14ac:dyDescent="0.3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</row>
    <row r="283" spans="1:31" x14ac:dyDescent="0.3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</row>
    <row r="284" spans="1:31" x14ac:dyDescent="0.3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</row>
    <row r="285" spans="1:31" x14ac:dyDescent="0.3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</row>
    <row r="286" spans="1:31" x14ac:dyDescent="0.3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</row>
    <row r="287" spans="1:31" x14ac:dyDescent="0.3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</row>
    <row r="288" spans="1:31" x14ac:dyDescent="0.3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</row>
    <row r="289" spans="1:31" x14ac:dyDescent="0.3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</row>
    <row r="290" spans="1:31" x14ac:dyDescent="0.3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</row>
    <row r="291" spans="1:31" x14ac:dyDescent="0.3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</row>
    <row r="292" spans="1:31" x14ac:dyDescent="0.3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</row>
    <row r="293" spans="1:31" x14ac:dyDescent="0.3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</row>
    <row r="294" spans="1:31" x14ac:dyDescent="0.3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</row>
    <row r="295" spans="1:31" x14ac:dyDescent="0.3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</row>
    <row r="296" spans="1:31" x14ac:dyDescent="0.3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</row>
    <row r="297" spans="1:31" x14ac:dyDescent="0.3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</row>
    <row r="298" spans="1:31" x14ac:dyDescent="0.3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</row>
    <row r="299" spans="1:31" x14ac:dyDescent="0.3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</row>
    <row r="300" spans="1:31" x14ac:dyDescent="0.3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</row>
    <row r="301" spans="1:31" x14ac:dyDescent="0.3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</row>
    <row r="302" spans="1:31" x14ac:dyDescent="0.3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</row>
    <row r="303" spans="1:31" x14ac:dyDescent="0.3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</row>
    <row r="304" spans="1:31" x14ac:dyDescent="0.3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</row>
    <row r="305" spans="1:31" x14ac:dyDescent="0.3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</row>
    <row r="306" spans="1:31" x14ac:dyDescent="0.3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</row>
    <row r="307" spans="1:31" x14ac:dyDescent="0.3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</row>
    <row r="308" spans="1:31" x14ac:dyDescent="0.3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</row>
    <row r="309" spans="1:31" x14ac:dyDescent="0.3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</row>
    <row r="310" spans="1:31" x14ac:dyDescent="0.3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</row>
    <row r="311" spans="1:31" x14ac:dyDescent="0.3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</row>
    <row r="312" spans="1:31" x14ac:dyDescent="0.3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</row>
    <row r="313" spans="1:31" x14ac:dyDescent="0.3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</row>
    <row r="314" spans="1:31" x14ac:dyDescent="0.3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</row>
    <row r="315" spans="1:31" x14ac:dyDescent="0.3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</row>
    <row r="316" spans="1:31" x14ac:dyDescent="0.3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</row>
    <row r="317" spans="1:31" x14ac:dyDescent="0.3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</row>
    <row r="318" spans="1:31" x14ac:dyDescent="0.3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</row>
    <row r="319" spans="1:31" x14ac:dyDescent="0.3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</row>
    <row r="320" spans="1:31" x14ac:dyDescent="0.3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</row>
    <row r="321" spans="1:31" x14ac:dyDescent="0.3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</row>
    <row r="322" spans="1:31" x14ac:dyDescent="0.3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</row>
    <row r="323" spans="1:31" x14ac:dyDescent="0.3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</row>
    <row r="324" spans="1:31" x14ac:dyDescent="0.3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</row>
    <row r="325" spans="1:31" x14ac:dyDescent="0.3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</row>
    <row r="326" spans="1:31" x14ac:dyDescent="0.3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</row>
    <row r="327" spans="1:31" x14ac:dyDescent="0.3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</row>
    <row r="328" spans="1:31" x14ac:dyDescent="0.3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</row>
    <row r="329" spans="1:31" x14ac:dyDescent="0.3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</row>
    <row r="330" spans="1:31" x14ac:dyDescent="0.3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</row>
    <row r="331" spans="1:31" x14ac:dyDescent="0.3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</row>
    <row r="332" spans="1:31" x14ac:dyDescent="0.3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</row>
    <row r="333" spans="1:31" x14ac:dyDescent="0.3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</row>
    <row r="334" spans="1:31" x14ac:dyDescent="0.3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</row>
    <row r="335" spans="1:31" x14ac:dyDescent="0.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</row>
    <row r="336" spans="1:31" x14ac:dyDescent="0.3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</row>
    <row r="337" spans="1:31" x14ac:dyDescent="0.3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</row>
    <row r="338" spans="1:31" x14ac:dyDescent="0.3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</row>
    <row r="339" spans="1:31" x14ac:dyDescent="0.3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</row>
    <row r="340" spans="1:31" x14ac:dyDescent="0.3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</row>
    <row r="341" spans="1:31" x14ac:dyDescent="0.3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</row>
    <row r="342" spans="1:31" x14ac:dyDescent="0.3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</row>
    <row r="343" spans="1:31" x14ac:dyDescent="0.3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</row>
    <row r="344" spans="1:31" x14ac:dyDescent="0.3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</row>
    <row r="345" spans="1:31" x14ac:dyDescent="0.3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</row>
    <row r="346" spans="1:31" x14ac:dyDescent="0.3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</row>
    <row r="347" spans="1:31" x14ac:dyDescent="0.3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</row>
    <row r="348" spans="1:31" x14ac:dyDescent="0.3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</row>
    <row r="349" spans="1:31" x14ac:dyDescent="0.3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</row>
    <row r="350" spans="1:31" x14ac:dyDescent="0.3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</row>
    <row r="351" spans="1:31" x14ac:dyDescent="0.3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</row>
    <row r="352" spans="1:31" x14ac:dyDescent="0.3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</row>
    <row r="353" spans="1:31" x14ac:dyDescent="0.3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</row>
    <row r="354" spans="1:31" x14ac:dyDescent="0.3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</row>
    <row r="355" spans="1:31" x14ac:dyDescent="0.3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</row>
    <row r="356" spans="1:31" x14ac:dyDescent="0.3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</row>
    <row r="357" spans="1:31" x14ac:dyDescent="0.3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</row>
    <row r="358" spans="1:31" x14ac:dyDescent="0.3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</row>
    <row r="359" spans="1:31" x14ac:dyDescent="0.3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</row>
    <row r="360" spans="1:31" x14ac:dyDescent="0.3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</row>
    <row r="361" spans="1:31" x14ac:dyDescent="0.3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</row>
    <row r="362" spans="1:31" x14ac:dyDescent="0.3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</row>
    <row r="363" spans="1:31" x14ac:dyDescent="0.3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</row>
    <row r="364" spans="1:31" x14ac:dyDescent="0.3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</row>
    <row r="365" spans="1:31" x14ac:dyDescent="0.3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</row>
    <row r="366" spans="1:31" x14ac:dyDescent="0.3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</row>
    <row r="367" spans="1:31" x14ac:dyDescent="0.3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</row>
    <row r="368" spans="1:31" x14ac:dyDescent="0.3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</row>
    <row r="369" spans="1:31" x14ac:dyDescent="0.3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</row>
    <row r="370" spans="1:31" x14ac:dyDescent="0.3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</row>
    <row r="371" spans="1:31" x14ac:dyDescent="0.3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</row>
    <row r="372" spans="1:31" x14ac:dyDescent="0.3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</row>
    <row r="373" spans="1:31" x14ac:dyDescent="0.3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</row>
    <row r="374" spans="1:31" x14ac:dyDescent="0.3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</row>
    <row r="375" spans="1:31" x14ac:dyDescent="0.3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</row>
    <row r="376" spans="1:31" x14ac:dyDescent="0.3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</row>
    <row r="377" spans="1:31" x14ac:dyDescent="0.3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</row>
    <row r="378" spans="1:31" x14ac:dyDescent="0.3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</row>
    <row r="379" spans="1:31" x14ac:dyDescent="0.3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</row>
    <row r="380" spans="1:31" x14ac:dyDescent="0.3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</row>
    <row r="381" spans="1:31" x14ac:dyDescent="0.3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</row>
    <row r="382" spans="1:31" x14ac:dyDescent="0.3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</row>
    <row r="383" spans="1:31" x14ac:dyDescent="0.3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</row>
    <row r="384" spans="1:31" x14ac:dyDescent="0.3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</row>
    <row r="385" spans="1:31" x14ac:dyDescent="0.3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</row>
    <row r="386" spans="1:31" x14ac:dyDescent="0.3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</row>
    <row r="387" spans="1:31" x14ac:dyDescent="0.3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</row>
    <row r="388" spans="1:31" x14ac:dyDescent="0.3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</row>
    <row r="389" spans="1:31" x14ac:dyDescent="0.3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</row>
    <row r="390" spans="1:31" x14ac:dyDescent="0.3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</row>
    <row r="391" spans="1:31" x14ac:dyDescent="0.3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</row>
    <row r="392" spans="1:31" x14ac:dyDescent="0.3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</row>
    <row r="393" spans="1:31" x14ac:dyDescent="0.3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</row>
    <row r="394" spans="1:31" x14ac:dyDescent="0.3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</row>
    <row r="395" spans="1:31" x14ac:dyDescent="0.3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</row>
    <row r="396" spans="1:31" x14ac:dyDescent="0.3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</row>
    <row r="397" spans="1:31" x14ac:dyDescent="0.3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</row>
    <row r="398" spans="1:31" x14ac:dyDescent="0.3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</row>
    <row r="399" spans="1:31" x14ac:dyDescent="0.3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</row>
    <row r="400" spans="1:31" x14ac:dyDescent="0.3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</row>
    <row r="401" spans="1:31" x14ac:dyDescent="0.3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</row>
    <row r="402" spans="1:31" x14ac:dyDescent="0.3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</row>
    <row r="403" spans="1:31" x14ac:dyDescent="0.3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</row>
    <row r="404" spans="1:31" x14ac:dyDescent="0.3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</row>
    <row r="405" spans="1:31" x14ac:dyDescent="0.3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</row>
    <row r="406" spans="1:31" x14ac:dyDescent="0.3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</row>
    <row r="407" spans="1:31" x14ac:dyDescent="0.3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</row>
    <row r="408" spans="1:31" x14ac:dyDescent="0.3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</row>
    <row r="409" spans="1:31" x14ac:dyDescent="0.3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</row>
    <row r="410" spans="1:31" x14ac:dyDescent="0.3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</row>
    <row r="411" spans="1:31" x14ac:dyDescent="0.3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</row>
    <row r="412" spans="1:31" x14ac:dyDescent="0.3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</row>
    <row r="413" spans="1:31" x14ac:dyDescent="0.3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</row>
    <row r="414" spans="1:31" x14ac:dyDescent="0.3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</row>
    <row r="415" spans="1:31" x14ac:dyDescent="0.3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</row>
    <row r="416" spans="1:31" x14ac:dyDescent="0.3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</row>
    <row r="417" spans="1:31" x14ac:dyDescent="0.3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</row>
    <row r="418" spans="1:31" x14ac:dyDescent="0.3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</row>
    <row r="419" spans="1:31" x14ac:dyDescent="0.3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</row>
    <row r="420" spans="1:31" x14ac:dyDescent="0.3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</row>
    <row r="421" spans="1:31" x14ac:dyDescent="0.3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</row>
    <row r="422" spans="1:31" x14ac:dyDescent="0.3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</row>
    <row r="423" spans="1:31" x14ac:dyDescent="0.3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</row>
    <row r="424" spans="1:31" x14ac:dyDescent="0.3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</row>
    <row r="425" spans="1:31" x14ac:dyDescent="0.3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</row>
    <row r="426" spans="1:31" x14ac:dyDescent="0.3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</row>
    <row r="427" spans="1:31" x14ac:dyDescent="0.3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</row>
    <row r="428" spans="1:31" x14ac:dyDescent="0.3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</row>
    <row r="429" spans="1:31" x14ac:dyDescent="0.3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</row>
    <row r="430" spans="1:31" x14ac:dyDescent="0.3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</row>
    <row r="431" spans="1:31" x14ac:dyDescent="0.3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</row>
    <row r="432" spans="1:31" x14ac:dyDescent="0.3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</row>
    <row r="433" spans="1:31" x14ac:dyDescent="0.3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</row>
    <row r="434" spans="1:31" x14ac:dyDescent="0.3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</row>
    <row r="435" spans="1:31" x14ac:dyDescent="0.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</row>
    <row r="436" spans="1:31" x14ac:dyDescent="0.3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</row>
    <row r="437" spans="1:31" x14ac:dyDescent="0.3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</row>
    <row r="438" spans="1:31" x14ac:dyDescent="0.3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</row>
    <row r="439" spans="1:31" x14ac:dyDescent="0.3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</row>
    <row r="440" spans="1:31" x14ac:dyDescent="0.3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</row>
    <row r="441" spans="1:31" x14ac:dyDescent="0.3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</row>
    <row r="442" spans="1:31" x14ac:dyDescent="0.3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</row>
    <row r="443" spans="1:31" x14ac:dyDescent="0.3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</row>
    <row r="444" spans="1:31" x14ac:dyDescent="0.3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</row>
    <row r="445" spans="1:31" x14ac:dyDescent="0.3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</row>
    <row r="446" spans="1:31" x14ac:dyDescent="0.3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</row>
    <row r="447" spans="1:31" x14ac:dyDescent="0.3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</row>
    <row r="448" spans="1:31" x14ac:dyDescent="0.3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</row>
    <row r="449" spans="1:31" x14ac:dyDescent="0.3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</row>
    <row r="450" spans="1:31" x14ac:dyDescent="0.3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</row>
    <row r="451" spans="1:31" x14ac:dyDescent="0.3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</row>
    <row r="452" spans="1:31" x14ac:dyDescent="0.3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</row>
    <row r="453" spans="1:31" x14ac:dyDescent="0.3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</row>
    <row r="454" spans="1:31" x14ac:dyDescent="0.3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</row>
    <row r="455" spans="1:31" x14ac:dyDescent="0.3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</row>
    <row r="456" spans="1:31" x14ac:dyDescent="0.3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</row>
    <row r="457" spans="1:31" x14ac:dyDescent="0.3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</row>
    <row r="458" spans="1:31" x14ac:dyDescent="0.3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</row>
    <row r="459" spans="1:31" x14ac:dyDescent="0.3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</row>
    <row r="460" spans="1:31" x14ac:dyDescent="0.3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</row>
    <row r="461" spans="1:31" x14ac:dyDescent="0.3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</row>
    <row r="462" spans="1:31" x14ac:dyDescent="0.3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</row>
    <row r="463" spans="1:31" x14ac:dyDescent="0.3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</row>
    <row r="464" spans="1:31" x14ac:dyDescent="0.3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</row>
    <row r="465" spans="1:31" x14ac:dyDescent="0.3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</row>
    <row r="466" spans="1:31" x14ac:dyDescent="0.3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</row>
    <row r="467" spans="1:31" x14ac:dyDescent="0.3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</row>
    <row r="468" spans="1:31" x14ac:dyDescent="0.3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</row>
    <row r="469" spans="1:31" x14ac:dyDescent="0.3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</row>
    <row r="470" spans="1:31" x14ac:dyDescent="0.3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</row>
    <row r="471" spans="1:31" x14ac:dyDescent="0.3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</row>
    <row r="472" spans="1:31" x14ac:dyDescent="0.3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</row>
    <row r="473" spans="1:31" x14ac:dyDescent="0.3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</row>
    <row r="474" spans="1:31" x14ac:dyDescent="0.3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</row>
    <row r="475" spans="1:31" x14ac:dyDescent="0.3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</row>
    <row r="476" spans="1:31" x14ac:dyDescent="0.3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</row>
    <row r="477" spans="1:31" x14ac:dyDescent="0.3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</row>
    <row r="478" spans="1:31" x14ac:dyDescent="0.3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</row>
    <row r="479" spans="1:31" x14ac:dyDescent="0.3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</row>
    <row r="480" spans="1:31" x14ac:dyDescent="0.3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</row>
    <row r="481" spans="1:31" x14ac:dyDescent="0.3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</row>
    <row r="482" spans="1:31" x14ac:dyDescent="0.3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</row>
    <row r="483" spans="1:31" x14ac:dyDescent="0.3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</row>
    <row r="484" spans="1:31" x14ac:dyDescent="0.3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</row>
    <row r="485" spans="1:31" x14ac:dyDescent="0.3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</row>
    <row r="486" spans="1:31" x14ac:dyDescent="0.3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</row>
    <row r="487" spans="1:31" x14ac:dyDescent="0.3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</row>
    <row r="488" spans="1:31" x14ac:dyDescent="0.3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</row>
    <row r="489" spans="1:31" x14ac:dyDescent="0.3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</row>
    <row r="490" spans="1:31" x14ac:dyDescent="0.3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</row>
    <row r="491" spans="1:31" x14ac:dyDescent="0.3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</row>
    <row r="492" spans="1:31" x14ac:dyDescent="0.3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</row>
    <row r="493" spans="1:31" x14ac:dyDescent="0.3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</row>
    <row r="494" spans="1:31" x14ac:dyDescent="0.3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</row>
    <row r="495" spans="1:31" x14ac:dyDescent="0.3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</row>
    <row r="496" spans="1:31" x14ac:dyDescent="0.3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</row>
    <row r="497" spans="1:31" x14ac:dyDescent="0.3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</row>
    <row r="498" spans="1:31" x14ac:dyDescent="0.3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</row>
    <row r="499" spans="1:31" x14ac:dyDescent="0.3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</row>
    <row r="500" spans="1:31" x14ac:dyDescent="0.3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</row>
    <row r="501" spans="1:31" x14ac:dyDescent="0.3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</row>
    <row r="502" spans="1:31" x14ac:dyDescent="0.3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</row>
    <row r="503" spans="1:31" x14ac:dyDescent="0.3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</row>
    <row r="504" spans="1:31" x14ac:dyDescent="0.3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</row>
    <row r="505" spans="1:31" x14ac:dyDescent="0.3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</row>
    <row r="506" spans="1:31" x14ac:dyDescent="0.3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</row>
    <row r="507" spans="1:31" x14ac:dyDescent="0.3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</row>
    <row r="508" spans="1:31" x14ac:dyDescent="0.3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</row>
    <row r="509" spans="1:31" x14ac:dyDescent="0.3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</row>
    <row r="510" spans="1:31" x14ac:dyDescent="0.3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</row>
    <row r="511" spans="1:31" x14ac:dyDescent="0.3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</row>
    <row r="512" spans="1:31" x14ac:dyDescent="0.3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</row>
    <row r="513" spans="1:31" x14ac:dyDescent="0.3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</row>
    <row r="514" spans="1:31" x14ac:dyDescent="0.3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</row>
    <row r="515" spans="1:31" x14ac:dyDescent="0.3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</row>
    <row r="516" spans="1:31" x14ac:dyDescent="0.3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</row>
    <row r="517" spans="1:31" x14ac:dyDescent="0.3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</row>
    <row r="518" spans="1:31" x14ac:dyDescent="0.3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</row>
    <row r="519" spans="1:31" x14ac:dyDescent="0.3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</row>
    <row r="520" spans="1:31" x14ac:dyDescent="0.3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</row>
    <row r="521" spans="1:31" x14ac:dyDescent="0.3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</row>
    <row r="522" spans="1:31" x14ac:dyDescent="0.3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</row>
    <row r="523" spans="1:31" x14ac:dyDescent="0.3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</row>
    <row r="524" spans="1:31" x14ac:dyDescent="0.3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</row>
    <row r="525" spans="1:31" x14ac:dyDescent="0.3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</row>
    <row r="526" spans="1:31" x14ac:dyDescent="0.3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</row>
    <row r="527" spans="1:31" x14ac:dyDescent="0.3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</row>
    <row r="528" spans="1:31" x14ac:dyDescent="0.3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</row>
    <row r="529" spans="1:31" x14ac:dyDescent="0.3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</row>
    <row r="530" spans="1:31" x14ac:dyDescent="0.3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</row>
    <row r="531" spans="1:31" x14ac:dyDescent="0.3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</row>
    <row r="532" spans="1:31" x14ac:dyDescent="0.3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</row>
    <row r="533" spans="1:31" x14ac:dyDescent="0.3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</row>
    <row r="534" spans="1:31" x14ac:dyDescent="0.3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</row>
    <row r="535" spans="1:31" x14ac:dyDescent="0.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</row>
    <row r="536" spans="1:31" x14ac:dyDescent="0.3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</row>
    <row r="537" spans="1:31" x14ac:dyDescent="0.3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</row>
    <row r="538" spans="1:31" x14ac:dyDescent="0.3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</row>
    <row r="539" spans="1:31" x14ac:dyDescent="0.3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</row>
    <row r="540" spans="1:31" x14ac:dyDescent="0.3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</row>
    <row r="541" spans="1:31" x14ac:dyDescent="0.3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</row>
    <row r="542" spans="1:31" x14ac:dyDescent="0.3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</row>
    <row r="543" spans="1:31" x14ac:dyDescent="0.3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</row>
    <row r="544" spans="1:31" x14ac:dyDescent="0.3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</row>
    <row r="545" spans="1:31" x14ac:dyDescent="0.3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</row>
    <row r="546" spans="1:31" x14ac:dyDescent="0.3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</row>
    <row r="547" spans="1:31" x14ac:dyDescent="0.3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</row>
    <row r="548" spans="1:31" x14ac:dyDescent="0.3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</row>
    <row r="549" spans="1:31" x14ac:dyDescent="0.3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</row>
    <row r="550" spans="1:31" x14ac:dyDescent="0.3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</row>
    <row r="551" spans="1:31" x14ac:dyDescent="0.3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</row>
    <row r="552" spans="1:31" x14ac:dyDescent="0.3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</row>
    <row r="553" spans="1:31" x14ac:dyDescent="0.3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</row>
    <row r="554" spans="1:31" x14ac:dyDescent="0.3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</row>
    <row r="555" spans="1:31" x14ac:dyDescent="0.3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</row>
    <row r="556" spans="1:31" x14ac:dyDescent="0.3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</row>
    <row r="557" spans="1:31" x14ac:dyDescent="0.3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</row>
    <row r="558" spans="1:31" x14ac:dyDescent="0.3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</row>
    <row r="559" spans="1:31" x14ac:dyDescent="0.3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</row>
    <row r="560" spans="1:31" x14ac:dyDescent="0.3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</row>
    <row r="561" spans="1:31" x14ac:dyDescent="0.3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</row>
    <row r="562" spans="1:31" x14ac:dyDescent="0.3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</row>
    <row r="563" spans="1:31" x14ac:dyDescent="0.3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</row>
    <row r="564" spans="1:31" x14ac:dyDescent="0.3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</row>
    <row r="565" spans="1:31" x14ac:dyDescent="0.3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</row>
    <row r="566" spans="1:31" x14ac:dyDescent="0.3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</row>
    <row r="567" spans="1:31" x14ac:dyDescent="0.3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</row>
    <row r="568" spans="1:31" x14ac:dyDescent="0.3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</row>
    <row r="569" spans="1:31" x14ac:dyDescent="0.3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</row>
    <row r="570" spans="1:31" x14ac:dyDescent="0.3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</row>
    <row r="571" spans="1:31" x14ac:dyDescent="0.3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</row>
    <row r="572" spans="1:31" x14ac:dyDescent="0.3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</row>
    <row r="573" spans="1:31" x14ac:dyDescent="0.3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</row>
    <row r="574" spans="1:31" x14ac:dyDescent="0.3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</row>
    <row r="575" spans="1:31" x14ac:dyDescent="0.3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</row>
    <row r="576" spans="1:31" x14ac:dyDescent="0.3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</row>
    <row r="577" spans="1:31" x14ac:dyDescent="0.3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</row>
    <row r="578" spans="1:31" x14ac:dyDescent="0.3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</row>
    <row r="579" spans="1:31" x14ac:dyDescent="0.3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</row>
    <row r="580" spans="1:31" x14ac:dyDescent="0.3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</row>
    <row r="581" spans="1:31" x14ac:dyDescent="0.3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</row>
    <row r="582" spans="1:31" x14ac:dyDescent="0.3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</row>
    <row r="583" spans="1:31" x14ac:dyDescent="0.3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</row>
    <row r="584" spans="1:31" x14ac:dyDescent="0.3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</row>
    <row r="585" spans="1:31" x14ac:dyDescent="0.3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</row>
    <row r="586" spans="1:31" x14ac:dyDescent="0.3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</row>
    <row r="587" spans="1:31" x14ac:dyDescent="0.3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</row>
    <row r="588" spans="1:31" x14ac:dyDescent="0.3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</row>
    <row r="589" spans="1:31" x14ac:dyDescent="0.3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</row>
    <row r="590" spans="1:31" x14ac:dyDescent="0.3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</row>
    <row r="591" spans="1:31" x14ac:dyDescent="0.3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</row>
    <row r="592" spans="1:31" x14ac:dyDescent="0.3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</row>
    <row r="593" spans="1:31" x14ac:dyDescent="0.3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</row>
    <row r="594" spans="1:31" x14ac:dyDescent="0.3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</row>
    <row r="595" spans="1:31" x14ac:dyDescent="0.3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</row>
    <row r="596" spans="1:31" x14ac:dyDescent="0.3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</row>
    <row r="597" spans="1:31" x14ac:dyDescent="0.3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</row>
    <row r="598" spans="1:31" x14ac:dyDescent="0.3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</row>
    <row r="599" spans="1:31" x14ac:dyDescent="0.3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</row>
    <row r="600" spans="1:31" x14ac:dyDescent="0.3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</row>
    <row r="601" spans="1:31" x14ac:dyDescent="0.3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</row>
    <row r="602" spans="1:31" x14ac:dyDescent="0.3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</row>
    <row r="603" spans="1:31" x14ac:dyDescent="0.3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</row>
    <row r="604" spans="1:31" x14ac:dyDescent="0.3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</row>
    <row r="605" spans="1:31" x14ac:dyDescent="0.3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</row>
    <row r="606" spans="1:31" x14ac:dyDescent="0.3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</row>
    <row r="607" spans="1:31" x14ac:dyDescent="0.3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</row>
    <row r="608" spans="1:31" x14ac:dyDescent="0.3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</row>
    <row r="609" spans="1:31" x14ac:dyDescent="0.3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</row>
    <row r="610" spans="1:31" x14ac:dyDescent="0.3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</row>
    <row r="611" spans="1:31" x14ac:dyDescent="0.3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</row>
    <row r="612" spans="1:31" x14ac:dyDescent="0.3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</row>
    <row r="613" spans="1:31" x14ac:dyDescent="0.3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</row>
    <row r="614" spans="1:31" x14ac:dyDescent="0.3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</row>
    <row r="615" spans="1:31" x14ac:dyDescent="0.3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</row>
    <row r="616" spans="1:31" x14ac:dyDescent="0.3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</row>
    <row r="617" spans="1:31" x14ac:dyDescent="0.3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</row>
    <row r="618" spans="1:31" x14ac:dyDescent="0.3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</row>
    <row r="619" spans="1:31" x14ac:dyDescent="0.3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</row>
    <row r="620" spans="1:31" x14ac:dyDescent="0.3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</row>
    <row r="621" spans="1:31" x14ac:dyDescent="0.3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</row>
    <row r="622" spans="1:31" x14ac:dyDescent="0.3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</row>
    <row r="623" spans="1:31" x14ac:dyDescent="0.3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</row>
    <row r="624" spans="1:31" x14ac:dyDescent="0.3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</row>
    <row r="625" spans="1:31" x14ac:dyDescent="0.3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</row>
    <row r="626" spans="1:31" x14ac:dyDescent="0.3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</row>
    <row r="627" spans="1:31" x14ac:dyDescent="0.3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</row>
    <row r="628" spans="1:31" x14ac:dyDescent="0.3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</row>
    <row r="629" spans="1:31" x14ac:dyDescent="0.3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</row>
    <row r="630" spans="1:31" x14ac:dyDescent="0.3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</row>
    <row r="631" spans="1:31" x14ac:dyDescent="0.3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</row>
    <row r="632" spans="1:31" x14ac:dyDescent="0.3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</row>
    <row r="633" spans="1:31" x14ac:dyDescent="0.3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</row>
    <row r="634" spans="1:31" x14ac:dyDescent="0.3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</row>
    <row r="635" spans="1:31" x14ac:dyDescent="0.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</row>
    <row r="636" spans="1:31" x14ac:dyDescent="0.3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</row>
    <row r="637" spans="1:31" x14ac:dyDescent="0.3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</row>
    <row r="638" spans="1:31" x14ac:dyDescent="0.3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</row>
    <row r="639" spans="1:31" x14ac:dyDescent="0.3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</row>
    <row r="640" spans="1:31" x14ac:dyDescent="0.3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</row>
    <row r="641" spans="1:31" x14ac:dyDescent="0.3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</row>
    <row r="642" spans="1:31" x14ac:dyDescent="0.3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</row>
    <row r="643" spans="1:31" x14ac:dyDescent="0.3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</row>
    <row r="644" spans="1:31" x14ac:dyDescent="0.3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</row>
    <row r="645" spans="1:31" x14ac:dyDescent="0.3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</row>
    <row r="646" spans="1:31" x14ac:dyDescent="0.3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</row>
    <row r="647" spans="1:31" x14ac:dyDescent="0.3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</row>
    <row r="648" spans="1:31" x14ac:dyDescent="0.3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</row>
    <row r="649" spans="1:31" x14ac:dyDescent="0.3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</row>
    <row r="650" spans="1:31" x14ac:dyDescent="0.3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</row>
    <row r="651" spans="1:31" x14ac:dyDescent="0.3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</row>
    <row r="652" spans="1:31" x14ac:dyDescent="0.3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</row>
    <row r="653" spans="1:31" x14ac:dyDescent="0.3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</row>
    <row r="654" spans="1:31" x14ac:dyDescent="0.3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</row>
    <row r="655" spans="1:31" x14ac:dyDescent="0.3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</row>
    <row r="656" spans="1:31" x14ac:dyDescent="0.3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</row>
    <row r="657" spans="1:31" x14ac:dyDescent="0.3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</row>
    <row r="658" spans="1:31" x14ac:dyDescent="0.3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</row>
    <row r="659" spans="1:31" x14ac:dyDescent="0.3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</row>
    <row r="660" spans="1:31" x14ac:dyDescent="0.3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</row>
    <row r="661" spans="1:31" x14ac:dyDescent="0.3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</row>
    <row r="662" spans="1:31" x14ac:dyDescent="0.3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</row>
    <row r="663" spans="1:31" x14ac:dyDescent="0.3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</row>
    <row r="664" spans="1:31" x14ac:dyDescent="0.3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</row>
    <row r="665" spans="1:31" x14ac:dyDescent="0.3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</row>
    <row r="666" spans="1:31" x14ac:dyDescent="0.3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</row>
    <row r="667" spans="1:31" x14ac:dyDescent="0.3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</row>
    <row r="668" spans="1:31" x14ac:dyDescent="0.3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</row>
    <row r="669" spans="1:31" x14ac:dyDescent="0.3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</row>
    <row r="670" spans="1:31" x14ac:dyDescent="0.3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</row>
    <row r="671" spans="1:31" x14ac:dyDescent="0.3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</row>
    <row r="672" spans="1:31" x14ac:dyDescent="0.3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</row>
    <row r="673" spans="1:31" x14ac:dyDescent="0.3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</row>
    <row r="674" spans="1:31" x14ac:dyDescent="0.3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</row>
    <row r="675" spans="1:31" x14ac:dyDescent="0.3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</row>
    <row r="676" spans="1:31" x14ac:dyDescent="0.3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</row>
    <row r="677" spans="1:31" x14ac:dyDescent="0.3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</row>
    <row r="678" spans="1:31" x14ac:dyDescent="0.3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</row>
    <row r="679" spans="1:31" x14ac:dyDescent="0.3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</row>
    <row r="680" spans="1:31" x14ac:dyDescent="0.3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</row>
    <row r="681" spans="1:31" x14ac:dyDescent="0.3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</row>
    <row r="682" spans="1:31" x14ac:dyDescent="0.3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</row>
    <row r="683" spans="1:31" x14ac:dyDescent="0.3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</row>
    <row r="684" spans="1:31" x14ac:dyDescent="0.3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</row>
    <row r="685" spans="1:31" x14ac:dyDescent="0.3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</row>
    <row r="686" spans="1:31" x14ac:dyDescent="0.3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</row>
    <row r="687" spans="1:31" x14ac:dyDescent="0.3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</row>
    <row r="688" spans="1:31" x14ac:dyDescent="0.3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</row>
    <row r="689" spans="1:31" x14ac:dyDescent="0.3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</row>
    <row r="690" spans="1:31" x14ac:dyDescent="0.3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</row>
    <row r="691" spans="1:31" x14ac:dyDescent="0.3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</row>
    <row r="692" spans="1:31" x14ac:dyDescent="0.3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</row>
    <row r="693" spans="1:31" x14ac:dyDescent="0.3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</row>
    <row r="694" spans="1:31" x14ac:dyDescent="0.3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</row>
    <row r="695" spans="1:31" x14ac:dyDescent="0.3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</row>
    <row r="696" spans="1:31" x14ac:dyDescent="0.3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</row>
    <row r="697" spans="1:31" x14ac:dyDescent="0.3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</row>
    <row r="698" spans="1:31" x14ac:dyDescent="0.3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</row>
    <row r="699" spans="1:31" x14ac:dyDescent="0.3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</row>
    <row r="700" spans="1:31" x14ac:dyDescent="0.3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</row>
    <row r="701" spans="1:31" x14ac:dyDescent="0.3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</row>
    <row r="702" spans="1:31" x14ac:dyDescent="0.3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</row>
    <row r="703" spans="1:31" x14ac:dyDescent="0.3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</row>
    <row r="704" spans="1:31" x14ac:dyDescent="0.3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</row>
    <row r="705" spans="1:31" x14ac:dyDescent="0.3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</row>
    <row r="706" spans="1:31" x14ac:dyDescent="0.3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</row>
    <row r="707" spans="1:31" x14ac:dyDescent="0.3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</row>
    <row r="708" spans="1:31" x14ac:dyDescent="0.3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</row>
    <row r="709" spans="1:31" x14ac:dyDescent="0.3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</row>
    <row r="710" spans="1:31" x14ac:dyDescent="0.3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</row>
    <row r="711" spans="1:31" x14ac:dyDescent="0.3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</row>
    <row r="712" spans="1:31" x14ac:dyDescent="0.3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</row>
    <row r="713" spans="1:31" x14ac:dyDescent="0.3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</row>
    <row r="714" spans="1:31" x14ac:dyDescent="0.3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</row>
    <row r="715" spans="1:31" x14ac:dyDescent="0.3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</row>
    <row r="716" spans="1:31" x14ac:dyDescent="0.3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</row>
    <row r="717" spans="1:31" x14ac:dyDescent="0.3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</row>
    <row r="718" spans="1:31" x14ac:dyDescent="0.3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</row>
    <row r="719" spans="1:31" x14ac:dyDescent="0.3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</row>
    <row r="720" spans="1:31" x14ac:dyDescent="0.3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</row>
    <row r="721" spans="1:31" x14ac:dyDescent="0.3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</row>
    <row r="722" spans="1:31" x14ac:dyDescent="0.3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</row>
    <row r="723" spans="1:31" x14ac:dyDescent="0.3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</row>
    <row r="724" spans="1:31" x14ac:dyDescent="0.3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</row>
    <row r="725" spans="1:31" x14ac:dyDescent="0.3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</row>
    <row r="726" spans="1:31" x14ac:dyDescent="0.3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</row>
    <row r="727" spans="1:31" x14ac:dyDescent="0.3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</row>
    <row r="728" spans="1:31" x14ac:dyDescent="0.3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</row>
    <row r="729" spans="1:31" x14ac:dyDescent="0.3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</row>
    <row r="730" spans="1:31" x14ac:dyDescent="0.3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</row>
    <row r="731" spans="1:31" x14ac:dyDescent="0.3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</row>
    <row r="732" spans="1:31" x14ac:dyDescent="0.3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</row>
    <row r="733" spans="1:31" x14ac:dyDescent="0.3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</row>
    <row r="734" spans="1:31" x14ac:dyDescent="0.3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</row>
    <row r="735" spans="1:31" x14ac:dyDescent="0.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</row>
    <row r="736" spans="1:31" x14ac:dyDescent="0.3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</row>
    <row r="737" spans="1:31" x14ac:dyDescent="0.3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</row>
    <row r="738" spans="1:31" x14ac:dyDescent="0.3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</row>
    <row r="739" spans="1:31" x14ac:dyDescent="0.3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</row>
    <row r="740" spans="1:31" x14ac:dyDescent="0.3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</row>
    <row r="741" spans="1:31" x14ac:dyDescent="0.3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</row>
    <row r="742" spans="1:31" x14ac:dyDescent="0.3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</row>
    <row r="743" spans="1:31" x14ac:dyDescent="0.3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</row>
    <row r="744" spans="1:31" x14ac:dyDescent="0.3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</row>
    <row r="745" spans="1:31" x14ac:dyDescent="0.3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</row>
    <row r="746" spans="1:31" x14ac:dyDescent="0.3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</row>
    <row r="747" spans="1:31" x14ac:dyDescent="0.3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</row>
    <row r="748" spans="1:31" x14ac:dyDescent="0.3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</row>
    <row r="749" spans="1:31" x14ac:dyDescent="0.3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</row>
    <row r="750" spans="1:31" x14ac:dyDescent="0.3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</row>
    <row r="751" spans="1:31" x14ac:dyDescent="0.3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</row>
    <row r="752" spans="1:31" x14ac:dyDescent="0.3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</row>
    <row r="753" spans="1:31" x14ac:dyDescent="0.3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</row>
    <row r="754" spans="1:31" x14ac:dyDescent="0.3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</row>
    <row r="755" spans="1:31" x14ac:dyDescent="0.3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</row>
    <row r="756" spans="1:31" x14ac:dyDescent="0.3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</row>
    <row r="757" spans="1:31" x14ac:dyDescent="0.3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</row>
    <row r="758" spans="1:31" x14ac:dyDescent="0.3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</row>
    <row r="759" spans="1:31" x14ac:dyDescent="0.3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</row>
    <row r="760" spans="1:31" x14ac:dyDescent="0.3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</row>
    <row r="761" spans="1:31" x14ac:dyDescent="0.3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</row>
    <row r="762" spans="1:31" x14ac:dyDescent="0.3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</row>
    <row r="763" spans="1:31" x14ac:dyDescent="0.3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</row>
    <row r="764" spans="1:31" x14ac:dyDescent="0.3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</row>
    <row r="765" spans="1:31" x14ac:dyDescent="0.3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</row>
    <row r="766" spans="1:31" x14ac:dyDescent="0.3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</row>
    <row r="767" spans="1:31" x14ac:dyDescent="0.3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</row>
    <row r="768" spans="1:31" x14ac:dyDescent="0.3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</row>
    <row r="769" spans="1:31" x14ac:dyDescent="0.3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</row>
    <row r="770" spans="1:31" x14ac:dyDescent="0.3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</row>
    <row r="771" spans="1:31" x14ac:dyDescent="0.3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</row>
    <row r="772" spans="1:31" x14ac:dyDescent="0.3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</row>
    <row r="773" spans="1:31" x14ac:dyDescent="0.3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</row>
    <row r="774" spans="1:31" x14ac:dyDescent="0.3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</row>
    <row r="775" spans="1:31" x14ac:dyDescent="0.3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</row>
    <row r="776" spans="1:31" x14ac:dyDescent="0.3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</row>
    <row r="777" spans="1:31" x14ac:dyDescent="0.3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</row>
    <row r="778" spans="1:31" x14ac:dyDescent="0.3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</row>
    <row r="779" spans="1:31" x14ac:dyDescent="0.3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</row>
    <row r="780" spans="1:31" x14ac:dyDescent="0.3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</row>
    <row r="781" spans="1:31" x14ac:dyDescent="0.3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</row>
    <row r="782" spans="1:31" x14ac:dyDescent="0.3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</row>
    <row r="783" spans="1:31" x14ac:dyDescent="0.3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</row>
    <row r="784" spans="1:31" x14ac:dyDescent="0.3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</row>
    <row r="785" spans="1:31" x14ac:dyDescent="0.3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</row>
    <row r="786" spans="1:31" x14ac:dyDescent="0.3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</row>
    <row r="787" spans="1:31" x14ac:dyDescent="0.3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</row>
    <row r="788" spans="1:31" x14ac:dyDescent="0.3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</row>
    <row r="789" spans="1:31" x14ac:dyDescent="0.3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</row>
    <row r="790" spans="1:31" x14ac:dyDescent="0.3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</row>
    <row r="791" spans="1:31" x14ac:dyDescent="0.3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</row>
    <row r="792" spans="1:31" x14ac:dyDescent="0.3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</row>
    <row r="793" spans="1:31" x14ac:dyDescent="0.3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</row>
    <row r="794" spans="1:31" x14ac:dyDescent="0.3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</row>
    <row r="795" spans="1:31" x14ac:dyDescent="0.3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</row>
    <row r="796" spans="1:31" x14ac:dyDescent="0.3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</row>
    <row r="797" spans="1:31" x14ac:dyDescent="0.3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</row>
    <row r="798" spans="1:31" x14ac:dyDescent="0.3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</row>
    <row r="799" spans="1:31" x14ac:dyDescent="0.3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</row>
    <row r="800" spans="1:31" x14ac:dyDescent="0.3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</row>
    <row r="801" spans="1:31" x14ac:dyDescent="0.3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</row>
    <row r="802" spans="1:31" x14ac:dyDescent="0.3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</row>
    <row r="803" spans="1:31" x14ac:dyDescent="0.3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</row>
    <row r="804" spans="1:31" x14ac:dyDescent="0.3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</row>
    <row r="805" spans="1:31" x14ac:dyDescent="0.3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</row>
    <row r="806" spans="1:31" x14ac:dyDescent="0.3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</row>
    <row r="807" spans="1:31" x14ac:dyDescent="0.3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</row>
    <row r="808" spans="1:31" x14ac:dyDescent="0.3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</row>
    <row r="809" spans="1:31" x14ac:dyDescent="0.3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</row>
    <row r="810" spans="1:31" x14ac:dyDescent="0.3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</row>
    <row r="811" spans="1:31" x14ac:dyDescent="0.3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</row>
    <row r="812" spans="1:31" x14ac:dyDescent="0.3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</row>
    <row r="813" spans="1:31" x14ac:dyDescent="0.3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</row>
    <row r="814" spans="1:31" x14ac:dyDescent="0.3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</row>
    <row r="815" spans="1:31" x14ac:dyDescent="0.3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</row>
    <row r="816" spans="1:31" x14ac:dyDescent="0.3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</row>
    <row r="817" spans="1:31" x14ac:dyDescent="0.3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</row>
    <row r="818" spans="1:31" x14ac:dyDescent="0.3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</row>
    <row r="819" spans="1:31" x14ac:dyDescent="0.3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</row>
    <row r="820" spans="1:31" x14ac:dyDescent="0.3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</row>
    <row r="821" spans="1:31" x14ac:dyDescent="0.3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</row>
    <row r="822" spans="1:31" x14ac:dyDescent="0.3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</row>
    <row r="823" spans="1:31" x14ac:dyDescent="0.3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</row>
    <row r="824" spans="1:31" x14ac:dyDescent="0.3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</row>
    <row r="825" spans="1:31" x14ac:dyDescent="0.3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</row>
    <row r="826" spans="1:31" x14ac:dyDescent="0.3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</row>
    <row r="827" spans="1:31" x14ac:dyDescent="0.3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</row>
    <row r="828" spans="1:31" x14ac:dyDescent="0.3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</row>
    <row r="829" spans="1:31" x14ac:dyDescent="0.3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</row>
    <row r="830" spans="1:31" x14ac:dyDescent="0.3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</row>
    <row r="831" spans="1:31" x14ac:dyDescent="0.3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</row>
    <row r="832" spans="1:31" x14ac:dyDescent="0.3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</row>
    <row r="833" spans="1:31" x14ac:dyDescent="0.3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</row>
    <row r="834" spans="1:31" x14ac:dyDescent="0.3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</row>
    <row r="835" spans="1:31" x14ac:dyDescent="0.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</row>
    <row r="836" spans="1:31" x14ac:dyDescent="0.3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</row>
    <row r="837" spans="1:31" x14ac:dyDescent="0.3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</row>
    <row r="838" spans="1:31" x14ac:dyDescent="0.3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</row>
    <row r="839" spans="1:31" x14ac:dyDescent="0.3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</row>
    <row r="840" spans="1:31" x14ac:dyDescent="0.3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</row>
    <row r="841" spans="1:31" x14ac:dyDescent="0.3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</row>
    <row r="842" spans="1:31" x14ac:dyDescent="0.3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</row>
    <row r="843" spans="1:31" x14ac:dyDescent="0.3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</row>
    <row r="844" spans="1:31" x14ac:dyDescent="0.3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</row>
    <row r="845" spans="1:31" x14ac:dyDescent="0.3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</row>
    <row r="846" spans="1:31" x14ac:dyDescent="0.3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</row>
    <row r="847" spans="1:31" x14ac:dyDescent="0.3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</row>
    <row r="848" spans="1:31" x14ac:dyDescent="0.3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</row>
    <row r="849" spans="1:31" x14ac:dyDescent="0.3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</row>
    <row r="850" spans="1:31" x14ac:dyDescent="0.3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</row>
    <row r="851" spans="1:31" x14ac:dyDescent="0.3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</row>
    <row r="852" spans="1:31" x14ac:dyDescent="0.3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</row>
    <row r="853" spans="1:31" x14ac:dyDescent="0.3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</row>
    <row r="854" spans="1:31" x14ac:dyDescent="0.3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</row>
    <row r="855" spans="1:31" x14ac:dyDescent="0.3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</row>
    <row r="856" spans="1:31" x14ac:dyDescent="0.3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</row>
    <row r="857" spans="1:31" x14ac:dyDescent="0.3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</row>
    <row r="858" spans="1:31" x14ac:dyDescent="0.3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</row>
    <row r="859" spans="1:31" x14ac:dyDescent="0.3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</row>
    <row r="860" spans="1:31" x14ac:dyDescent="0.3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</row>
    <row r="861" spans="1:31" x14ac:dyDescent="0.3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</row>
    <row r="862" spans="1:31" x14ac:dyDescent="0.3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</row>
    <row r="863" spans="1:31" x14ac:dyDescent="0.3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</row>
    <row r="864" spans="1:31" x14ac:dyDescent="0.3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</row>
    <row r="865" spans="1:31" x14ac:dyDescent="0.3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</row>
    <row r="866" spans="1:31" x14ac:dyDescent="0.3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</row>
    <row r="867" spans="1:31" x14ac:dyDescent="0.3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</row>
    <row r="868" spans="1:31" x14ac:dyDescent="0.3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</row>
    <row r="869" spans="1:31" x14ac:dyDescent="0.3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</row>
    <row r="870" spans="1:31" x14ac:dyDescent="0.3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</row>
    <row r="871" spans="1:31" x14ac:dyDescent="0.3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</row>
    <row r="872" spans="1:31" x14ac:dyDescent="0.3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</row>
    <row r="873" spans="1:31" x14ac:dyDescent="0.3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</row>
    <row r="874" spans="1:31" x14ac:dyDescent="0.3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</row>
    <row r="875" spans="1:31" x14ac:dyDescent="0.3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</row>
    <row r="876" spans="1:31" x14ac:dyDescent="0.3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</row>
    <row r="877" spans="1:31" x14ac:dyDescent="0.3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</row>
    <row r="878" spans="1:31" x14ac:dyDescent="0.3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</row>
    <row r="879" spans="1:31" x14ac:dyDescent="0.3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</row>
    <row r="880" spans="1:31" x14ac:dyDescent="0.3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</row>
    <row r="881" spans="1:31" x14ac:dyDescent="0.3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</row>
    <row r="882" spans="1:31" x14ac:dyDescent="0.3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</row>
    <row r="883" spans="1:31" x14ac:dyDescent="0.3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</row>
    <row r="884" spans="1:31" x14ac:dyDescent="0.3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</row>
    <row r="885" spans="1:31" x14ac:dyDescent="0.3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</row>
    <row r="886" spans="1:31" x14ac:dyDescent="0.3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</row>
    <row r="887" spans="1:31" x14ac:dyDescent="0.3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</row>
    <row r="888" spans="1:31" x14ac:dyDescent="0.3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</row>
    <row r="889" spans="1:31" x14ac:dyDescent="0.3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</row>
    <row r="890" spans="1:31" x14ac:dyDescent="0.3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</row>
    <row r="891" spans="1:31" x14ac:dyDescent="0.3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</row>
    <row r="892" spans="1:31" x14ac:dyDescent="0.3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</row>
    <row r="893" spans="1:31" x14ac:dyDescent="0.3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</row>
    <row r="894" spans="1:31" x14ac:dyDescent="0.3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</row>
    <row r="895" spans="1:31" x14ac:dyDescent="0.3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</row>
    <row r="896" spans="1:31" x14ac:dyDescent="0.3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</row>
    <row r="897" spans="1:31" x14ac:dyDescent="0.3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</row>
    <row r="898" spans="1:31" x14ac:dyDescent="0.3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</row>
    <row r="899" spans="1:31" x14ac:dyDescent="0.3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</row>
    <row r="900" spans="1:31" x14ac:dyDescent="0.3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</row>
    <row r="901" spans="1:31" x14ac:dyDescent="0.3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</row>
    <row r="902" spans="1:31" x14ac:dyDescent="0.3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</row>
    <row r="903" spans="1:31" x14ac:dyDescent="0.3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</row>
    <row r="904" spans="1:31" x14ac:dyDescent="0.3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</row>
    <row r="905" spans="1:31" x14ac:dyDescent="0.3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</row>
    <row r="906" spans="1:31" x14ac:dyDescent="0.3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</row>
    <row r="907" spans="1:31" x14ac:dyDescent="0.3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</row>
    <row r="908" spans="1:31" x14ac:dyDescent="0.3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</row>
    <row r="909" spans="1:31" x14ac:dyDescent="0.3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</row>
    <row r="910" spans="1:31" x14ac:dyDescent="0.3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</row>
    <row r="911" spans="1:31" x14ac:dyDescent="0.3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</row>
    <row r="912" spans="1:31" x14ac:dyDescent="0.3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</row>
    <row r="913" spans="1:31" x14ac:dyDescent="0.3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</row>
    <row r="914" spans="1:31" x14ac:dyDescent="0.3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</row>
    <row r="915" spans="1:31" x14ac:dyDescent="0.3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</row>
    <row r="916" spans="1:31" x14ac:dyDescent="0.3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</row>
    <row r="917" spans="1:31" x14ac:dyDescent="0.3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</row>
    <row r="918" spans="1:31" x14ac:dyDescent="0.3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</row>
    <row r="919" spans="1:31" x14ac:dyDescent="0.3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</row>
    <row r="920" spans="1:31" x14ac:dyDescent="0.3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</row>
    <row r="921" spans="1:31" x14ac:dyDescent="0.3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</row>
    <row r="922" spans="1:31" x14ac:dyDescent="0.3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</row>
    <row r="923" spans="1:31" x14ac:dyDescent="0.3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</row>
    <row r="924" spans="1:31" x14ac:dyDescent="0.3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</row>
    <row r="925" spans="1:31" x14ac:dyDescent="0.3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</row>
    <row r="926" spans="1:31" x14ac:dyDescent="0.3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</row>
    <row r="927" spans="1:31" x14ac:dyDescent="0.3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</row>
    <row r="928" spans="1:31" x14ac:dyDescent="0.3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</row>
    <row r="929" spans="1:31" x14ac:dyDescent="0.3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</row>
    <row r="930" spans="1:31" x14ac:dyDescent="0.3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</row>
    <row r="931" spans="1:31" x14ac:dyDescent="0.3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</row>
    <row r="932" spans="1:31" x14ac:dyDescent="0.3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</row>
    <row r="933" spans="1:31" x14ac:dyDescent="0.3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</row>
    <row r="934" spans="1:31" x14ac:dyDescent="0.3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</row>
    <row r="935" spans="1:31" x14ac:dyDescent="0.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</row>
    <row r="936" spans="1:31" x14ac:dyDescent="0.3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</row>
    <row r="937" spans="1:31" x14ac:dyDescent="0.3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</row>
    <row r="938" spans="1:31" x14ac:dyDescent="0.3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</row>
    <row r="939" spans="1:31" x14ac:dyDescent="0.3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</row>
    <row r="940" spans="1:31" x14ac:dyDescent="0.3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</row>
    <row r="941" spans="1:31" x14ac:dyDescent="0.3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</row>
    <row r="942" spans="1:31" x14ac:dyDescent="0.3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</row>
    <row r="943" spans="1:31" x14ac:dyDescent="0.3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</row>
    <row r="944" spans="1:31" x14ac:dyDescent="0.3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</row>
    <row r="945" spans="1:31" x14ac:dyDescent="0.3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</row>
    <row r="946" spans="1:31" x14ac:dyDescent="0.3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</row>
    <row r="947" spans="1:31" x14ac:dyDescent="0.3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</row>
    <row r="948" spans="1:31" x14ac:dyDescent="0.3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</row>
    <row r="949" spans="1:31" x14ac:dyDescent="0.3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</row>
    <row r="950" spans="1:31" x14ac:dyDescent="0.3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</row>
    <row r="951" spans="1:31" x14ac:dyDescent="0.3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</row>
    <row r="952" spans="1:31" x14ac:dyDescent="0.3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</row>
    <row r="953" spans="1:31" x14ac:dyDescent="0.3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</row>
    <row r="954" spans="1:31" x14ac:dyDescent="0.3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</row>
    <row r="955" spans="1:31" x14ac:dyDescent="0.3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</row>
    <row r="956" spans="1:31" x14ac:dyDescent="0.3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</row>
    <row r="957" spans="1:31" x14ac:dyDescent="0.3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</row>
    <row r="958" spans="1:31" x14ac:dyDescent="0.3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</row>
    <row r="959" spans="1:31" x14ac:dyDescent="0.3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</row>
    <row r="960" spans="1:31" x14ac:dyDescent="0.3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</row>
    <row r="961" spans="1:31" x14ac:dyDescent="0.3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</row>
    <row r="962" spans="1:31" x14ac:dyDescent="0.3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</row>
    <row r="963" spans="1:31" x14ac:dyDescent="0.3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</row>
    <row r="964" spans="1:31" x14ac:dyDescent="0.3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</row>
    <row r="965" spans="1:31" x14ac:dyDescent="0.3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</row>
    <row r="966" spans="1:31" x14ac:dyDescent="0.3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</row>
    <row r="967" spans="1:31" x14ac:dyDescent="0.3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</row>
    <row r="968" spans="1:31" x14ac:dyDescent="0.3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</row>
    <row r="969" spans="1:31" x14ac:dyDescent="0.3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</row>
    <row r="970" spans="1:31" x14ac:dyDescent="0.3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</row>
    <row r="971" spans="1:31" x14ac:dyDescent="0.3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</row>
    <row r="972" spans="1:31" x14ac:dyDescent="0.3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</row>
    <row r="973" spans="1:31" x14ac:dyDescent="0.3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</row>
    <row r="974" spans="1:31" x14ac:dyDescent="0.3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</row>
    <row r="975" spans="1:31" x14ac:dyDescent="0.3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</row>
    <row r="976" spans="1:31" x14ac:dyDescent="0.3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</row>
    <row r="977" spans="1:31" x14ac:dyDescent="0.3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</row>
    <row r="978" spans="1:31" x14ac:dyDescent="0.3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</row>
    <row r="979" spans="1:31" x14ac:dyDescent="0.3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</row>
    <row r="980" spans="1:31" x14ac:dyDescent="0.3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</row>
    <row r="981" spans="1:31" x14ac:dyDescent="0.3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</row>
    <row r="982" spans="1:31" x14ac:dyDescent="0.3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</row>
    <row r="983" spans="1:31" x14ac:dyDescent="0.3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</row>
    <row r="984" spans="1:31" x14ac:dyDescent="0.3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</row>
    <row r="985" spans="1:31" x14ac:dyDescent="0.3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</row>
    <row r="986" spans="1:31" x14ac:dyDescent="0.3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</row>
    <row r="987" spans="1:31" x14ac:dyDescent="0.3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</row>
    <row r="988" spans="1:31" x14ac:dyDescent="0.3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</row>
    <row r="989" spans="1:31" x14ac:dyDescent="0.3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</row>
    <row r="990" spans="1:31" x14ac:dyDescent="0.3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</row>
    <row r="991" spans="1:31" x14ac:dyDescent="0.3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</row>
    <row r="992" spans="1:31" x14ac:dyDescent="0.35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</row>
    <row r="993" spans="1:31" x14ac:dyDescent="0.35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</row>
    <row r="994" spans="1:31" x14ac:dyDescent="0.35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</row>
    <row r="995" spans="1:31" x14ac:dyDescent="0.3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</row>
    <row r="996" spans="1:31" x14ac:dyDescent="0.35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</row>
    <row r="997" spans="1:31" x14ac:dyDescent="0.35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</row>
    <row r="998" spans="1:31" x14ac:dyDescent="0.35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</row>
    <row r="999" spans="1:31" x14ac:dyDescent="0.35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</row>
    <row r="1000" spans="1:31" x14ac:dyDescent="0.35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</row>
    <row r="1001" spans="1:31" x14ac:dyDescent="0.35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zoomScale="90" zoomScaleNormal="90" workbookViewId="0"/>
  </sheetViews>
  <sheetFormatPr defaultColWidth="12.58203125" defaultRowHeight="14.5" x14ac:dyDescent="0.35"/>
  <cols>
    <col min="1" max="1" width="16.25" style="32" bestFit="1" customWidth="1"/>
    <col min="2" max="2" width="88.1640625" style="32" bestFit="1" customWidth="1"/>
    <col min="3" max="3" width="8.75" style="32" bestFit="1" customWidth="1"/>
    <col min="4" max="4" width="95" style="32" bestFit="1" customWidth="1"/>
    <col min="5" max="5" width="16.33203125" style="32" customWidth="1"/>
    <col min="6" max="26" width="7.58203125" style="32" customWidth="1"/>
    <col min="27" max="16384" width="12.58203125" style="32"/>
  </cols>
  <sheetData>
    <row r="1" spans="1:4" x14ac:dyDescent="0.35">
      <c r="A1" s="10" t="s">
        <v>304</v>
      </c>
      <c r="B1" s="10" t="s">
        <v>305</v>
      </c>
      <c r="C1" s="10" t="s">
        <v>306</v>
      </c>
      <c r="D1" s="10" t="s">
        <v>307</v>
      </c>
    </row>
    <row r="2" spans="1:4" x14ac:dyDescent="0.35">
      <c r="A2" s="32" t="s">
        <v>546</v>
      </c>
      <c r="B2" s="32" t="s">
        <v>3</v>
      </c>
      <c r="C2" s="32" t="s">
        <v>715</v>
      </c>
      <c r="D2" s="32" t="s">
        <v>547</v>
      </c>
    </row>
    <row r="3" spans="1:4" x14ac:dyDescent="0.35">
      <c r="A3" s="32" t="s">
        <v>546</v>
      </c>
      <c r="B3" s="32" t="s">
        <v>5</v>
      </c>
      <c r="C3" s="32" t="s">
        <v>715</v>
      </c>
      <c r="D3" s="32" t="s">
        <v>702</v>
      </c>
    </row>
    <row r="4" spans="1:4" x14ac:dyDescent="0.35">
      <c r="A4" s="32" t="s">
        <v>546</v>
      </c>
      <c r="B4" s="32" t="s">
        <v>8</v>
      </c>
      <c r="C4" s="32" t="s">
        <v>715</v>
      </c>
      <c r="D4" s="32" t="s">
        <v>701</v>
      </c>
    </row>
    <row r="5" spans="1:4" x14ac:dyDescent="0.35">
      <c r="A5" s="32" t="s">
        <v>546</v>
      </c>
      <c r="B5" s="32" t="s">
        <v>14</v>
      </c>
      <c r="C5" s="32" t="s">
        <v>715</v>
      </c>
      <c r="D5" s="32" t="s">
        <v>547</v>
      </c>
    </row>
    <row r="6" spans="1:4" x14ac:dyDescent="0.35">
      <c r="A6" s="32" t="s">
        <v>546</v>
      </c>
      <c r="B6" s="32" t="s">
        <v>11</v>
      </c>
      <c r="C6" s="32" t="s">
        <v>716</v>
      </c>
      <c r="D6" s="32" t="s">
        <v>547</v>
      </c>
    </row>
    <row r="7" spans="1:4" x14ac:dyDescent="0.35">
      <c r="A7" s="32" t="s">
        <v>546</v>
      </c>
      <c r="B7" s="32" t="s">
        <v>35</v>
      </c>
      <c r="C7" s="80" t="s">
        <v>715</v>
      </c>
      <c r="D7" s="80" t="s">
        <v>553</v>
      </c>
    </row>
    <row r="8" spans="1:4" x14ac:dyDescent="0.35">
      <c r="A8" s="32" t="s">
        <v>546</v>
      </c>
      <c r="B8" s="32" t="s">
        <v>32</v>
      </c>
      <c r="C8" s="80"/>
      <c r="D8" s="80"/>
    </row>
    <row r="9" spans="1:4" x14ac:dyDescent="0.35">
      <c r="A9" s="32" t="s">
        <v>546</v>
      </c>
      <c r="B9" s="32" t="s">
        <v>31</v>
      </c>
      <c r="C9" s="80"/>
      <c r="D9" s="80"/>
    </row>
    <row r="10" spans="1:4" x14ac:dyDescent="0.35">
      <c r="A10" s="32" t="s">
        <v>546</v>
      </c>
      <c r="B10" s="32" t="s">
        <v>559</v>
      </c>
      <c r="C10" s="36">
        <v>2014</v>
      </c>
      <c r="D10" s="32" t="s">
        <v>560</v>
      </c>
    </row>
    <row r="12" spans="1:4" x14ac:dyDescent="0.35">
      <c r="A12" s="32" t="s">
        <v>718</v>
      </c>
      <c r="B12" s="32" t="s">
        <v>179</v>
      </c>
      <c r="C12" s="32" t="s">
        <v>681</v>
      </c>
      <c r="D12" s="32" t="s">
        <v>534</v>
      </c>
    </row>
    <row r="14" spans="1:4" x14ac:dyDescent="0.35">
      <c r="A14" s="32" t="s">
        <v>309</v>
      </c>
      <c r="B14" s="34" t="s">
        <v>177</v>
      </c>
      <c r="C14" s="32" t="s">
        <v>717</v>
      </c>
      <c r="D14" s="32" t="s">
        <v>533</v>
      </c>
    </row>
    <row r="15" spans="1:4" x14ac:dyDescent="0.35">
      <c r="A15" s="32" t="s">
        <v>309</v>
      </c>
      <c r="B15" s="35" t="s">
        <v>271</v>
      </c>
      <c r="C15" s="32" t="s">
        <v>536</v>
      </c>
      <c r="D15" s="32" t="s">
        <v>534</v>
      </c>
    </row>
  </sheetData>
  <mergeCells count="2">
    <mergeCell ref="C7:C9"/>
    <mergeCell ref="D7:D9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A389A-75F2-4A97-95BE-8B1605299D37}">
  <dimension ref="A1:B207"/>
  <sheetViews>
    <sheetView topLeftCell="A186" workbookViewId="0">
      <selection activeCell="A2" sqref="A2:B207"/>
    </sheetView>
  </sheetViews>
  <sheetFormatPr defaultColWidth="9" defaultRowHeight="14" x14ac:dyDescent="0.3"/>
  <cols>
    <col min="1" max="1" width="28.83203125" style="73" bestFit="1" customWidth="1"/>
    <col min="2" max="2" width="9.58203125" style="73" bestFit="1" customWidth="1"/>
    <col min="3" max="16384" width="9" style="73"/>
  </cols>
  <sheetData>
    <row r="1" spans="1:2" x14ac:dyDescent="0.3">
      <c r="A1" s="72" t="s">
        <v>753</v>
      </c>
      <c r="B1" s="72" t="s">
        <v>754</v>
      </c>
    </row>
    <row r="2" spans="1:2" x14ac:dyDescent="0.3">
      <c r="A2" s="73" t="s">
        <v>207</v>
      </c>
      <c r="B2" s="73">
        <v>10701</v>
      </c>
    </row>
    <row r="3" spans="1:2" x14ac:dyDescent="0.3">
      <c r="A3" s="73" t="s">
        <v>208</v>
      </c>
      <c r="B3" s="73">
        <v>10702</v>
      </c>
    </row>
    <row r="4" spans="1:2" x14ac:dyDescent="0.3">
      <c r="A4" s="74" t="s">
        <v>185</v>
      </c>
      <c r="B4" s="73">
        <v>10703</v>
      </c>
    </row>
    <row r="5" spans="1:2" x14ac:dyDescent="0.3">
      <c r="A5" s="73" t="s">
        <v>190</v>
      </c>
      <c r="B5" s="73">
        <v>10704</v>
      </c>
    </row>
    <row r="6" spans="1:2" x14ac:dyDescent="0.3">
      <c r="A6" s="73" t="s">
        <v>194</v>
      </c>
      <c r="B6" s="73">
        <v>10705</v>
      </c>
    </row>
    <row r="7" spans="1:2" x14ac:dyDescent="0.3">
      <c r="A7" s="74" t="s">
        <v>237</v>
      </c>
      <c r="B7" s="73">
        <v>10706</v>
      </c>
    </row>
    <row r="8" spans="1:2" x14ac:dyDescent="0.3">
      <c r="A8" s="74" t="s">
        <v>245</v>
      </c>
      <c r="B8" s="73">
        <v>10798</v>
      </c>
    </row>
    <row r="9" spans="1:2" x14ac:dyDescent="0.3">
      <c r="A9" s="75" t="s">
        <v>246</v>
      </c>
      <c r="B9" s="73">
        <v>10799</v>
      </c>
    </row>
    <row r="10" spans="1:2" x14ac:dyDescent="0.3">
      <c r="A10" s="75" t="s">
        <v>247</v>
      </c>
      <c r="B10" s="73">
        <v>10800</v>
      </c>
    </row>
    <row r="11" spans="1:2" x14ac:dyDescent="0.3">
      <c r="A11" s="73" t="s">
        <v>723</v>
      </c>
      <c r="B11" s="73">
        <v>10801</v>
      </c>
    </row>
    <row r="12" spans="1:2" x14ac:dyDescent="0.3">
      <c r="A12" s="73" t="s">
        <v>724</v>
      </c>
      <c r="B12" s="73">
        <v>10802</v>
      </c>
    </row>
    <row r="13" spans="1:2" x14ac:dyDescent="0.3">
      <c r="A13" s="73" t="s">
        <v>725</v>
      </c>
      <c r="B13" s="73">
        <v>10803</v>
      </c>
    </row>
    <row r="14" spans="1:2" x14ac:dyDescent="0.3">
      <c r="A14" s="73" t="s">
        <v>726</v>
      </c>
      <c r="B14" s="73">
        <v>10804</v>
      </c>
    </row>
    <row r="15" spans="1:2" x14ac:dyDescent="0.3">
      <c r="A15" s="73" t="s">
        <v>727</v>
      </c>
      <c r="B15" s="73">
        <v>10805</v>
      </c>
    </row>
    <row r="16" spans="1:2" x14ac:dyDescent="0.3">
      <c r="A16" s="73" t="s">
        <v>728</v>
      </c>
      <c r="B16" s="73">
        <v>10806</v>
      </c>
    </row>
    <row r="17" spans="1:2" x14ac:dyDescent="0.3">
      <c r="A17" s="73" t="s">
        <v>729</v>
      </c>
      <c r="B17" s="73">
        <v>10807</v>
      </c>
    </row>
    <row r="18" spans="1:2" x14ac:dyDescent="0.3">
      <c r="A18" s="73" t="s">
        <v>730</v>
      </c>
      <c r="B18" s="73">
        <v>10808</v>
      </c>
    </row>
    <row r="19" spans="1:2" x14ac:dyDescent="0.3">
      <c r="A19" s="73" t="s">
        <v>731</v>
      </c>
      <c r="B19" s="73">
        <v>10809</v>
      </c>
    </row>
    <row r="20" spans="1:2" x14ac:dyDescent="0.3">
      <c r="A20" s="73" t="s">
        <v>732</v>
      </c>
      <c r="B20" s="73">
        <v>10810</v>
      </c>
    </row>
    <row r="21" spans="1:2" x14ac:dyDescent="0.3">
      <c r="A21" s="73" t="s">
        <v>733</v>
      </c>
      <c r="B21" s="73">
        <v>10811</v>
      </c>
    </row>
    <row r="22" spans="1:2" x14ac:dyDescent="0.3">
      <c r="A22" s="73" t="s">
        <v>734</v>
      </c>
      <c r="B22" s="73">
        <v>10812</v>
      </c>
    </row>
    <row r="23" spans="1:2" x14ac:dyDescent="0.3">
      <c r="A23" s="73" t="s">
        <v>735</v>
      </c>
      <c r="B23" s="73">
        <v>10813</v>
      </c>
    </row>
    <row r="24" spans="1:2" x14ac:dyDescent="0.3">
      <c r="A24" s="73" t="s">
        <v>736</v>
      </c>
      <c r="B24" s="73">
        <v>10814</v>
      </c>
    </row>
    <row r="25" spans="1:2" x14ac:dyDescent="0.3">
      <c r="A25" s="73" t="s">
        <v>737</v>
      </c>
      <c r="B25" s="73">
        <v>10815</v>
      </c>
    </row>
    <row r="26" spans="1:2" x14ac:dyDescent="0.3">
      <c r="A26" s="73" t="s">
        <v>738</v>
      </c>
      <c r="B26" s="73">
        <v>10816</v>
      </c>
    </row>
    <row r="27" spans="1:2" x14ac:dyDescent="0.3">
      <c r="A27" s="73" t="s">
        <v>739</v>
      </c>
      <c r="B27" s="73">
        <v>10817</v>
      </c>
    </row>
    <row r="28" spans="1:2" x14ac:dyDescent="0.3">
      <c r="A28" s="73" t="s">
        <v>740</v>
      </c>
      <c r="B28" s="73">
        <v>10818</v>
      </c>
    </row>
    <row r="29" spans="1:2" x14ac:dyDescent="0.3">
      <c r="A29" s="73" t="s">
        <v>741</v>
      </c>
      <c r="B29" s="73">
        <v>10819</v>
      </c>
    </row>
    <row r="30" spans="1:2" x14ac:dyDescent="0.3">
      <c r="A30" s="73" t="s">
        <v>742</v>
      </c>
      <c r="B30" s="73">
        <v>10820</v>
      </c>
    </row>
    <row r="31" spans="1:2" x14ac:dyDescent="0.3">
      <c r="A31" s="73" t="s">
        <v>743</v>
      </c>
      <c r="B31" s="73">
        <v>10821</v>
      </c>
    </row>
    <row r="32" spans="1:2" x14ac:dyDescent="0.3">
      <c r="A32" s="73" t="s">
        <v>744</v>
      </c>
      <c r="B32" s="73">
        <v>10822</v>
      </c>
    </row>
    <row r="33" spans="1:2" x14ac:dyDescent="0.3">
      <c r="A33" s="73" t="s">
        <v>745</v>
      </c>
      <c r="B33" s="73">
        <v>10823</v>
      </c>
    </row>
    <row r="34" spans="1:2" x14ac:dyDescent="0.3">
      <c r="A34" s="73" t="s">
        <v>746</v>
      </c>
      <c r="B34" s="73">
        <v>10824</v>
      </c>
    </row>
    <row r="35" spans="1:2" x14ac:dyDescent="0.3">
      <c r="A35" s="73" t="s">
        <v>747</v>
      </c>
      <c r="B35" s="73">
        <v>10825</v>
      </c>
    </row>
    <row r="36" spans="1:2" x14ac:dyDescent="0.3">
      <c r="A36" s="73" t="s">
        <v>748</v>
      </c>
      <c r="B36" s="73">
        <v>10826</v>
      </c>
    </row>
    <row r="37" spans="1:2" x14ac:dyDescent="0.3">
      <c r="A37" s="73" t="s">
        <v>749</v>
      </c>
      <c r="B37" s="73">
        <v>10827</v>
      </c>
    </row>
    <row r="38" spans="1:2" x14ac:dyDescent="0.3">
      <c r="A38" s="74" t="s">
        <v>248</v>
      </c>
      <c r="B38" s="73">
        <v>10828</v>
      </c>
    </row>
    <row r="39" spans="1:2" x14ac:dyDescent="0.3">
      <c r="A39" s="73" t="s">
        <v>244</v>
      </c>
      <c r="B39" s="73">
        <v>10829</v>
      </c>
    </row>
    <row r="40" spans="1:2" x14ac:dyDescent="0.3">
      <c r="A40" s="73" t="s">
        <v>755</v>
      </c>
      <c r="B40" s="73">
        <v>10830</v>
      </c>
    </row>
    <row r="41" spans="1:2" x14ac:dyDescent="0.3">
      <c r="A41" s="73" t="s">
        <v>756</v>
      </c>
      <c r="B41" s="73">
        <v>10831</v>
      </c>
    </row>
    <row r="42" spans="1:2" x14ac:dyDescent="0.3">
      <c r="A42" s="73" t="s">
        <v>757</v>
      </c>
      <c r="B42" s="73">
        <v>10832</v>
      </c>
    </row>
    <row r="43" spans="1:2" x14ac:dyDescent="0.3">
      <c r="A43" s="73" t="s">
        <v>758</v>
      </c>
      <c r="B43" s="73">
        <v>10833</v>
      </c>
    </row>
    <row r="44" spans="1:2" x14ac:dyDescent="0.3">
      <c r="A44" s="73" t="s">
        <v>759</v>
      </c>
      <c r="B44" s="73">
        <v>10834</v>
      </c>
    </row>
    <row r="45" spans="1:2" x14ac:dyDescent="0.3">
      <c r="A45" s="73" t="s">
        <v>760</v>
      </c>
      <c r="B45" s="73">
        <v>10835</v>
      </c>
    </row>
    <row r="46" spans="1:2" x14ac:dyDescent="0.3">
      <c r="A46" s="73" t="s">
        <v>761</v>
      </c>
      <c r="B46" s="73">
        <v>10836</v>
      </c>
    </row>
    <row r="47" spans="1:2" x14ac:dyDescent="0.3">
      <c r="A47" s="73" t="s">
        <v>762</v>
      </c>
      <c r="B47" s="73">
        <v>10837</v>
      </c>
    </row>
    <row r="48" spans="1:2" x14ac:dyDescent="0.3">
      <c r="A48" s="73" t="s">
        <v>763</v>
      </c>
      <c r="B48" s="73">
        <v>10838</v>
      </c>
    </row>
    <row r="49" spans="1:2" x14ac:dyDescent="0.3">
      <c r="A49" s="73" t="s">
        <v>764</v>
      </c>
      <c r="B49" s="73">
        <v>10839</v>
      </c>
    </row>
    <row r="50" spans="1:2" x14ac:dyDescent="0.3">
      <c r="A50" s="73" t="s">
        <v>765</v>
      </c>
      <c r="B50" s="73">
        <v>10842</v>
      </c>
    </row>
    <row r="51" spans="1:2" x14ac:dyDescent="0.3">
      <c r="A51" s="73" t="s">
        <v>766</v>
      </c>
      <c r="B51" s="73">
        <v>10843</v>
      </c>
    </row>
    <row r="52" spans="1:2" x14ac:dyDescent="0.3">
      <c r="A52" s="73" t="s">
        <v>186</v>
      </c>
      <c r="B52" s="73">
        <v>10845</v>
      </c>
    </row>
    <row r="53" spans="1:2" x14ac:dyDescent="0.3">
      <c r="A53" s="73" t="s">
        <v>767</v>
      </c>
      <c r="B53" s="73">
        <v>10850</v>
      </c>
    </row>
    <row r="54" spans="1:2" x14ac:dyDescent="0.3">
      <c r="A54" s="73" t="s">
        <v>768</v>
      </c>
      <c r="B54" s="73">
        <v>10851</v>
      </c>
    </row>
    <row r="55" spans="1:2" x14ac:dyDescent="0.3">
      <c r="A55" s="73" t="s">
        <v>769</v>
      </c>
      <c r="B55" s="73">
        <v>10852</v>
      </c>
    </row>
    <row r="56" spans="1:2" x14ac:dyDescent="0.3">
      <c r="A56" s="73" t="s">
        <v>770</v>
      </c>
      <c r="B56" s="73">
        <v>10853</v>
      </c>
    </row>
    <row r="57" spans="1:2" x14ac:dyDescent="0.3">
      <c r="A57" s="73" t="s">
        <v>771</v>
      </c>
      <c r="B57" s="73">
        <v>10860</v>
      </c>
    </row>
    <row r="58" spans="1:2" x14ac:dyDescent="0.3">
      <c r="A58" s="73" t="s">
        <v>772</v>
      </c>
      <c r="B58" s="73">
        <v>10861</v>
      </c>
    </row>
    <row r="59" spans="1:2" x14ac:dyDescent="0.3">
      <c r="A59" s="73" t="s">
        <v>773</v>
      </c>
      <c r="B59" s="73">
        <v>10862</v>
      </c>
    </row>
    <row r="60" spans="1:2" x14ac:dyDescent="0.3">
      <c r="A60" s="73" t="s">
        <v>774</v>
      </c>
      <c r="B60" s="73">
        <v>10863</v>
      </c>
    </row>
    <row r="61" spans="1:2" x14ac:dyDescent="0.3">
      <c r="A61" s="73" t="s">
        <v>775</v>
      </c>
      <c r="B61" s="73">
        <v>10864</v>
      </c>
    </row>
    <row r="62" spans="1:2" x14ac:dyDescent="0.3">
      <c r="A62" s="73" t="s">
        <v>776</v>
      </c>
      <c r="B62" s="73">
        <v>10865</v>
      </c>
    </row>
    <row r="63" spans="1:2" x14ac:dyDescent="0.3">
      <c r="A63" s="73" t="s">
        <v>777</v>
      </c>
      <c r="B63" s="73">
        <v>10866</v>
      </c>
    </row>
    <row r="64" spans="1:2" x14ac:dyDescent="0.3">
      <c r="A64" s="73" t="s">
        <v>778</v>
      </c>
      <c r="B64" s="73">
        <v>10867</v>
      </c>
    </row>
    <row r="65" spans="1:2" x14ac:dyDescent="0.3">
      <c r="A65" s="73" t="s">
        <v>779</v>
      </c>
      <c r="B65" s="73">
        <v>10868</v>
      </c>
    </row>
    <row r="66" spans="1:2" x14ac:dyDescent="0.3">
      <c r="A66" s="73" t="s">
        <v>780</v>
      </c>
      <c r="B66" s="73">
        <v>10869</v>
      </c>
    </row>
    <row r="67" spans="1:2" x14ac:dyDescent="0.3">
      <c r="A67" s="73" t="s">
        <v>781</v>
      </c>
      <c r="B67" s="73">
        <v>10870</v>
      </c>
    </row>
    <row r="68" spans="1:2" x14ac:dyDescent="0.3">
      <c r="A68" s="73" t="s">
        <v>782</v>
      </c>
      <c r="B68" s="73">
        <v>10871</v>
      </c>
    </row>
    <row r="69" spans="1:2" x14ac:dyDescent="0.3">
      <c r="A69" s="73" t="s">
        <v>783</v>
      </c>
      <c r="B69" s="73">
        <v>10872</v>
      </c>
    </row>
    <row r="70" spans="1:2" x14ac:dyDescent="0.3">
      <c r="A70" s="73" t="s">
        <v>784</v>
      </c>
      <c r="B70" s="73">
        <v>10873</v>
      </c>
    </row>
    <row r="71" spans="1:2" x14ac:dyDescent="0.3">
      <c r="A71" s="73" t="s">
        <v>785</v>
      </c>
      <c r="B71" s="73">
        <v>10874</v>
      </c>
    </row>
    <row r="72" spans="1:2" x14ac:dyDescent="0.3">
      <c r="A72" s="73" t="s">
        <v>786</v>
      </c>
      <c r="B72" s="73">
        <v>10875</v>
      </c>
    </row>
    <row r="73" spans="1:2" x14ac:dyDescent="0.3">
      <c r="A73" s="73" t="s">
        <v>787</v>
      </c>
      <c r="B73" s="73">
        <v>10876</v>
      </c>
    </row>
    <row r="74" spans="1:2" x14ac:dyDescent="0.3">
      <c r="A74" s="73" t="s">
        <v>788</v>
      </c>
      <c r="B74" s="73">
        <v>10877</v>
      </c>
    </row>
    <row r="75" spans="1:2" x14ac:dyDescent="0.3">
      <c r="A75" s="73" t="s">
        <v>789</v>
      </c>
      <c r="B75" s="73">
        <v>10878</v>
      </c>
    </row>
    <row r="76" spans="1:2" x14ac:dyDescent="0.3">
      <c r="A76" s="73" t="s">
        <v>790</v>
      </c>
      <c r="B76" s="73">
        <v>10879</v>
      </c>
    </row>
    <row r="77" spans="1:2" x14ac:dyDescent="0.3">
      <c r="A77" s="73" t="s">
        <v>791</v>
      </c>
      <c r="B77" s="73">
        <v>10880</v>
      </c>
    </row>
    <row r="78" spans="1:2" x14ac:dyDescent="0.3">
      <c r="A78" s="73" t="s">
        <v>792</v>
      </c>
      <c r="B78" s="73">
        <v>10881</v>
      </c>
    </row>
    <row r="79" spans="1:2" x14ac:dyDescent="0.3">
      <c r="A79" s="73" t="s">
        <v>793</v>
      </c>
      <c r="B79" s="73">
        <v>10882</v>
      </c>
    </row>
    <row r="80" spans="1:2" x14ac:dyDescent="0.3">
      <c r="A80" s="73" t="s">
        <v>794</v>
      </c>
      <c r="B80" s="73">
        <v>10883</v>
      </c>
    </row>
    <row r="81" spans="1:2" x14ac:dyDescent="0.3">
      <c r="A81" s="73" t="s">
        <v>795</v>
      </c>
      <c r="B81" s="73">
        <v>10884</v>
      </c>
    </row>
    <row r="82" spans="1:2" x14ac:dyDescent="0.3">
      <c r="A82" s="73" t="s">
        <v>796</v>
      </c>
      <c r="B82" s="73">
        <v>10885</v>
      </c>
    </row>
    <row r="83" spans="1:2" x14ac:dyDescent="0.3">
      <c r="A83" s="73" t="s">
        <v>797</v>
      </c>
      <c r="B83" s="73">
        <v>10886</v>
      </c>
    </row>
    <row r="84" spans="1:2" x14ac:dyDescent="0.3">
      <c r="A84" s="73" t="s">
        <v>798</v>
      </c>
      <c r="B84" s="73">
        <v>10887</v>
      </c>
    </row>
    <row r="85" spans="1:2" x14ac:dyDescent="0.3">
      <c r="A85" s="73" t="s">
        <v>799</v>
      </c>
      <c r="B85" s="73">
        <v>10889</v>
      </c>
    </row>
    <row r="86" spans="1:2" x14ac:dyDescent="0.3">
      <c r="A86" s="73" t="s">
        <v>800</v>
      </c>
      <c r="B86" s="73">
        <v>10890</v>
      </c>
    </row>
    <row r="87" spans="1:2" x14ac:dyDescent="0.3">
      <c r="A87" s="73" t="s">
        <v>801</v>
      </c>
      <c r="B87" s="73">
        <v>10891</v>
      </c>
    </row>
    <row r="88" spans="1:2" x14ac:dyDescent="0.3">
      <c r="A88" s="73" t="s">
        <v>802</v>
      </c>
      <c r="B88" s="73">
        <v>10892</v>
      </c>
    </row>
    <row r="89" spans="1:2" x14ac:dyDescent="0.3">
      <c r="A89" s="73" t="s">
        <v>803</v>
      </c>
      <c r="B89" s="73">
        <v>10893</v>
      </c>
    </row>
    <row r="90" spans="1:2" x14ac:dyDescent="0.3">
      <c r="A90" s="73" t="s">
        <v>804</v>
      </c>
      <c r="B90" s="73">
        <v>10894</v>
      </c>
    </row>
    <row r="91" spans="1:2" x14ac:dyDescent="0.3">
      <c r="A91" s="73" t="s">
        <v>805</v>
      </c>
      <c r="B91" s="73">
        <v>10895</v>
      </c>
    </row>
    <row r="92" spans="1:2" x14ac:dyDescent="0.3">
      <c r="A92" s="73" t="s">
        <v>806</v>
      </c>
      <c r="B92" s="73">
        <v>10896</v>
      </c>
    </row>
    <row r="93" spans="1:2" x14ac:dyDescent="0.3">
      <c r="A93" s="73" t="s">
        <v>807</v>
      </c>
      <c r="B93" s="73">
        <v>10897</v>
      </c>
    </row>
    <row r="94" spans="1:2" x14ac:dyDescent="0.3">
      <c r="A94" s="73" t="s">
        <v>808</v>
      </c>
      <c r="B94" s="73">
        <v>10898</v>
      </c>
    </row>
    <row r="95" spans="1:2" x14ac:dyDescent="0.3">
      <c r="A95" s="73" t="s">
        <v>809</v>
      </c>
      <c r="B95" s="73">
        <v>10899</v>
      </c>
    </row>
    <row r="96" spans="1:2" x14ac:dyDescent="0.3">
      <c r="A96" s="73" t="s">
        <v>810</v>
      </c>
      <c r="B96" s="73">
        <v>10900</v>
      </c>
    </row>
    <row r="97" spans="1:2" x14ac:dyDescent="0.3">
      <c r="A97" s="73" t="s">
        <v>811</v>
      </c>
      <c r="B97" s="73">
        <v>10901</v>
      </c>
    </row>
    <row r="98" spans="1:2" x14ac:dyDescent="0.3">
      <c r="A98" s="73" t="s">
        <v>812</v>
      </c>
      <c r="B98" s="73">
        <v>10902</v>
      </c>
    </row>
    <row r="99" spans="1:2" x14ac:dyDescent="0.3">
      <c r="A99" s="73" t="s">
        <v>813</v>
      </c>
      <c r="B99" s="73">
        <v>10903</v>
      </c>
    </row>
    <row r="100" spans="1:2" x14ac:dyDescent="0.3">
      <c r="A100" s="73" t="s">
        <v>814</v>
      </c>
      <c r="B100" s="73">
        <v>10904</v>
      </c>
    </row>
    <row r="101" spans="1:2" x14ac:dyDescent="0.3">
      <c r="A101" s="73" t="s">
        <v>815</v>
      </c>
      <c r="B101" s="73">
        <v>10905</v>
      </c>
    </row>
    <row r="102" spans="1:2" x14ac:dyDescent="0.3">
      <c r="A102" s="73" t="s">
        <v>816</v>
      </c>
      <c r="B102" s="73">
        <v>10906</v>
      </c>
    </row>
    <row r="103" spans="1:2" x14ac:dyDescent="0.3">
      <c r="A103" s="73" t="s">
        <v>817</v>
      </c>
      <c r="B103" s="73">
        <v>10907</v>
      </c>
    </row>
    <row r="104" spans="1:2" x14ac:dyDescent="0.3">
      <c r="A104" s="73" t="s">
        <v>771</v>
      </c>
      <c r="B104" s="73">
        <v>10908</v>
      </c>
    </row>
    <row r="105" spans="1:2" x14ac:dyDescent="0.3">
      <c r="A105" s="73" t="s">
        <v>818</v>
      </c>
      <c r="B105" s="73">
        <v>10909</v>
      </c>
    </row>
    <row r="106" spans="1:2" x14ac:dyDescent="0.3">
      <c r="A106" s="73" t="s">
        <v>819</v>
      </c>
      <c r="B106" s="73">
        <v>10910</v>
      </c>
    </row>
    <row r="107" spans="1:2" x14ac:dyDescent="0.3">
      <c r="A107" s="73" t="s">
        <v>820</v>
      </c>
      <c r="B107" s="73">
        <v>10911</v>
      </c>
    </row>
    <row r="108" spans="1:2" x14ac:dyDescent="0.3">
      <c r="A108" s="73" t="s">
        <v>821</v>
      </c>
      <c r="B108" s="73">
        <v>10912</v>
      </c>
    </row>
    <row r="109" spans="1:2" x14ac:dyDescent="0.3">
      <c r="A109" s="73" t="s">
        <v>822</v>
      </c>
      <c r="B109" s="73">
        <v>10913</v>
      </c>
    </row>
    <row r="110" spans="1:2" x14ac:dyDescent="0.3">
      <c r="A110" s="73" t="s">
        <v>823</v>
      </c>
      <c r="B110" s="73">
        <v>10914</v>
      </c>
    </row>
    <row r="111" spans="1:2" x14ac:dyDescent="0.3">
      <c r="A111" s="73" t="s">
        <v>824</v>
      </c>
      <c r="B111" s="73">
        <v>10915</v>
      </c>
    </row>
    <row r="112" spans="1:2" x14ac:dyDescent="0.3">
      <c r="A112" s="73" t="s">
        <v>825</v>
      </c>
      <c r="B112" s="73">
        <v>10916</v>
      </c>
    </row>
    <row r="113" spans="1:2" x14ac:dyDescent="0.3">
      <c r="A113" s="73" t="s">
        <v>826</v>
      </c>
      <c r="B113" s="73">
        <v>10917</v>
      </c>
    </row>
    <row r="114" spans="1:2" x14ac:dyDescent="0.3">
      <c r="A114" s="73" t="s">
        <v>827</v>
      </c>
      <c r="B114" s="73">
        <v>10918</v>
      </c>
    </row>
    <row r="115" spans="1:2" x14ac:dyDescent="0.3">
      <c r="A115" s="73" t="s">
        <v>828</v>
      </c>
      <c r="B115" s="73">
        <v>10919</v>
      </c>
    </row>
    <row r="116" spans="1:2" x14ac:dyDescent="0.3">
      <c r="A116" s="73" t="s">
        <v>829</v>
      </c>
      <c r="B116" s="73">
        <v>10920</v>
      </c>
    </row>
    <row r="117" spans="1:2" x14ac:dyDescent="0.3">
      <c r="A117" s="73" t="s">
        <v>830</v>
      </c>
      <c r="B117" s="73">
        <v>10921</v>
      </c>
    </row>
    <row r="118" spans="1:2" x14ac:dyDescent="0.3">
      <c r="A118" s="73" t="s">
        <v>831</v>
      </c>
      <c r="B118" s="73">
        <v>10922</v>
      </c>
    </row>
    <row r="119" spans="1:2" x14ac:dyDescent="0.3">
      <c r="A119" s="73" t="s">
        <v>832</v>
      </c>
      <c r="B119" s="73">
        <v>10923</v>
      </c>
    </row>
    <row r="120" spans="1:2" x14ac:dyDescent="0.3">
      <c r="A120" s="73" t="s">
        <v>833</v>
      </c>
      <c r="B120" s="73">
        <v>10924</v>
      </c>
    </row>
    <row r="121" spans="1:2" x14ac:dyDescent="0.3">
      <c r="A121" s="73" t="s">
        <v>834</v>
      </c>
      <c r="B121" s="73">
        <v>10925</v>
      </c>
    </row>
    <row r="122" spans="1:2" x14ac:dyDescent="0.3">
      <c r="A122" s="73" t="s">
        <v>835</v>
      </c>
      <c r="B122" s="73">
        <v>10926</v>
      </c>
    </row>
    <row r="123" spans="1:2" x14ac:dyDescent="0.3">
      <c r="A123" s="73" t="s">
        <v>836</v>
      </c>
      <c r="B123" s="73">
        <v>10927</v>
      </c>
    </row>
    <row r="124" spans="1:2" x14ac:dyDescent="0.3">
      <c r="A124" s="73" t="s">
        <v>837</v>
      </c>
      <c r="B124" s="73">
        <v>10928</v>
      </c>
    </row>
    <row r="125" spans="1:2" x14ac:dyDescent="0.3">
      <c r="A125" s="73" t="s">
        <v>838</v>
      </c>
      <c r="B125" s="73">
        <v>10929</v>
      </c>
    </row>
    <row r="126" spans="1:2" x14ac:dyDescent="0.3">
      <c r="A126" s="73" t="s">
        <v>839</v>
      </c>
      <c r="B126" s="73">
        <v>10930</v>
      </c>
    </row>
    <row r="127" spans="1:2" x14ac:dyDescent="0.3">
      <c r="A127" s="73" t="s">
        <v>840</v>
      </c>
      <c r="B127" s="73">
        <v>10931</v>
      </c>
    </row>
    <row r="128" spans="1:2" x14ac:dyDescent="0.3">
      <c r="A128" s="73" t="s">
        <v>841</v>
      </c>
      <c r="B128" s="73">
        <v>10932</v>
      </c>
    </row>
    <row r="129" spans="1:2" x14ac:dyDescent="0.3">
      <c r="A129" s="73" t="s">
        <v>842</v>
      </c>
      <c r="B129" s="73">
        <v>10933</v>
      </c>
    </row>
    <row r="130" spans="1:2" x14ac:dyDescent="0.3">
      <c r="A130" s="73" t="s">
        <v>843</v>
      </c>
      <c r="B130" s="73">
        <v>10934</v>
      </c>
    </row>
    <row r="131" spans="1:2" x14ac:dyDescent="0.3">
      <c r="A131" s="73" t="s">
        <v>844</v>
      </c>
      <c r="B131" s="73">
        <v>10935</v>
      </c>
    </row>
    <row r="132" spans="1:2" x14ac:dyDescent="0.3">
      <c r="A132" s="73" t="s">
        <v>845</v>
      </c>
      <c r="B132" s="73">
        <v>10936</v>
      </c>
    </row>
    <row r="133" spans="1:2" x14ac:dyDescent="0.3">
      <c r="A133" s="73" t="s">
        <v>846</v>
      </c>
      <c r="B133" s="73">
        <v>10937</v>
      </c>
    </row>
    <row r="134" spans="1:2" x14ac:dyDescent="0.3">
      <c r="A134" s="73" t="s">
        <v>847</v>
      </c>
      <c r="B134" s="73">
        <v>10938</v>
      </c>
    </row>
    <row r="135" spans="1:2" x14ac:dyDescent="0.3">
      <c r="A135" s="73" t="s">
        <v>848</v>
      </c>
      <c r="B135" s="73">
        <v>10939</v>
      </c>
    </row>
    <row r="136" spans="1:2" x14ac:dyDescent="0.3">
      <c r="A136" s="73" t="s">
        <v>849</v>
      </c>
      <c r="B136" s="73">
        <v>10940</v>
      </c>
    </row>
    <row r="137" spans="1:2" x14ac:dyDescent="0.3">
      <c r="A137" s="73" t="s">
        <v>850</v>
      </c>
      <c r="B137" s="73">
        <v>10941</v>
      </c>
    </row>
    <row r="138" spans="1:2" x14ac:dyDescent="0.3">
      <c r="A138" s="73" t="s">
        <v>851</v>
      </c>
      <c r="B138" s="73">
        <v>10942</v>
      </c>
    </row>
    <row r="139" spans="1:2" x14ac:dyDescent="0.3">
      <c r="A139" s="73" t="s">
        <v>852</v>
      </c>
      <c r="B139" s="73">
        <v>10943</v>
      </c>
    </row>
    <row r="140" spans="1:2" x14ac:dyDescent="0.3">
      <c r="A140" s="73" t="s">
        <v>853</v>
      </c>
      <c r="B140" s="73">
        <v>10944</v>
      </c>
    </row>
    <row r="141" spans="1:2" x14ac:dyDescent="0.3">
      <c r="A141" s="73" t="s">
        <v>854</v>
      </c>
      <c r="B141" s="73">
        <v>10945</v>
      </c>
    </row>
    <row r="142" spans="1:2" x14ac:dyDescent="0.3">
      <c r="A142" s="73" t="s">
        <v>855</v>
      </c>
      <c r="B142" s="73">
        <v>10946</v>
      </c>
    </row>
    <row r="143" spans="1:2" x14ac:dyDescent="0.3">
      <c r="A143" s="73" t="s">
        <v>856</v>
      </c>
      <c r="B143" s="73">
        <v>10947</v>
      </c>
    </row>
    <row r="144" spans="1:2" x14ac:dyDescent="0.3">
      <c r="A144" s="73" t="s">
        <v>857</v>
      </c>
      <c r="B144" s="73">
        <v>10948</v>
      </c>
    </row>
    <row r="145" spans="1:2" x14ac:dyDescent="0.3">
      <c r="A145" s="73" t="s">
        <v>858</v>
      </c>
      <c r="B145" s="73">
        <v>10949</v>
      </c>
    </row>
    <row r="146" spans="1:2" x14ac:dyDescent="0.3">
      <c r="A146" s="73" t="s">
        <v>859</v>
      </c>
      <c r="B146" s="73">
        <v>10950</v>
      </c>
    </row>
    <row r="147" spans="1:2" x14ac:dyDescent="0.3">
      <c r="A147" s="73" t="s">
        <v>860</v>
      </c>
      <c r="B147" s="73">
        <v>10951</v>
      </c>
    </row>
    <row r="148" spans="1:2" x14ac:dyDescent="0.3">
      <c r="A148" s="73" t="s">
        <v>861</v>
      </c>
      <c r="B148" s="73">
        <v>10952</v>
      </c>
    </row>
    <row r="149" spans="1:2" x14ac:dyDescent="0.3">
      <c r="A149" s="73" t="s">
        <v>862</v>
      </c>
      <c r="B149" s="73">
        <v>10953</v>
      </c>
    </row>
    <row r="150" spans="1:2" x14ac:dyDescent="0.3">
      <c r="A150" s="73" t="s">
        <v>863</v>
      </c>
      <c r="B150" s="73">
        <v>10954</v>
      </c>
    </row>
    <row r="151" spans="1:2" x14ac:dyDescent="0.3">
      <c r="A151" s="73" t="s">
        <v>864</v>
      </c>
      <c r="B151" s="73">
        <v>10955</v>
      </c>
    </row>
    <row r="152" spans="1:2" x14ac:dyDescent="0.3">
      <c r="A152" s="73" t="s">
        <v>865</v>
      </c>
      <c r="B152" s="73">
        <v>10956</v>
      </c>
    </row>
    <row r="153" spans="1:2" x14ac:dyDescent="0.3">
      <c r="A153" s="73" t="s">
        <v>866</v>
      </c>
      <c r="B153" s="73">
        <v>10957</v>
      </c>
    </row>
    <row r="154" spans="1:2" x14ac:dyDescent="0.3">
      <c r="A154" s="73" t="s">
        <v>867</v>
      </c>
      <c r="B154" s="73">
        <v>10958</v>
      </c>
    </row>
    <row r="155" spans="1:2" x14ac:dyDescent="0.3">
      <c r="A155" s="73" t="s">
        <v>868</v>
      </c>
      <c r="B155" s="73">
        <v>10959</v>
      </c>
    </row>
    <row r="156" spans="1:2" x14ac:dyDescent="0.3">
      <c r="A156" s="73" t="s">
        <v>869</v>
      </c>
      <c r="B156" s="73">
        <v>10960</v>
      </c>
    </row>
    <row r="157" spans="1:2" x14ac:dyDescent="0.3">
      <c r="A157" s="73" t="s">
        <v>870</v>
      </c>
      <c r="B157" s="73">
        <v>10961</v>
      </c>
    </row>
    <row r="158" spans="1:2" x14ac:dyDescent="0.3">
      <c r="A158" s="73" t="s">
        <v>871</v>
      </c>
      <c r="B158" s="73">
        <v>10962</v>
      </c>
    </row>
    <row r="159" spans="1:2" x14ac:dyDescent="0.3">
      <c r="A159" s="73" t="s">
        <v>872</v>
      </c>
      <c r="B159" s="73">
        <v>10963</v>
      </c>
    </row>
    <row r="160" spans="1:2" x14ac:dyDescent="0.3">
      <c r="A160" s="73" t="s">
        <v>873</v>
      </c>
      <c r="B160" s="73">
        <v>10964</v>
      </c>
    </row>
    <row r="161" spans="1:2" x14ac:dyDescent="0.3">
      <c r="A161" s="73" t="s">
        <v>874</v>
      </c>
      <c r="B161" s="73">
        <v>10965</v>
      </c>
    </row>
    <row r="162" spans="1:2" x14ac:dyDescent="0.3">
      <c r="A162" s="73" t="s">
        <v>875</v>
      </c>
      <c r="B162" s="73">
        <v>10966</v>
      </c>
    </row>
    <row r="163" spans="1:2" x14ac:dyDescent="0.3">
      <c r="A163" s="73" t="s">
        <v>876</v>
      </c>
      <c r="B163" s="73">
        <v>10967</v>
      </c>
    </row>
    <row r="164" spans="1:2" x14ac:dyDescent="0.3">
      <c r="A164" s="73" t="s">
        <v>877</v>
      </c>
      <c r="B164" s="73">
        <v>10968</v>
      </c>
    </row>
    <row r="165" spans="1:2" x14ac:dyDescent="0.3">
      <c r="A165" s="73" t="s">
        <v>878</v>
      </c>
      <c r="B165" s="73">
        <v>10969</v>
      </c>
    </row>
    <row r="166" spans="1:2" x14ac:dyDescent="0.3">
      <c r="A166" s="73" t="s">
        <v>879</v>
      </c>
      <c r="B166" s="73">
        <v>10970</v>
      </c>
    </row>
    <row r="167" spans="1:2" x14ac:dyDescent="0.3">
      <c r="A167" s="73" t="s">
        <v>880</v>
      </c>
      <c r="B167" s="73">
        <v>10971</v>
      </c>
    </row>
    <row r="168" spans="1:2" x14ac:dyDescent="0.3">
      <c r="A168" s="73" t="s">
        <v>881</v>
      </c>
      <c r="B168" s="73">
        <v>10972</v>
      </c>
    </row>
    <row r="169" spans="1:2" x14ac:dyDescent="0.3">
      <c r="A169" s="73" t="s">
        <v>882</v>
      </c>
      <c r="B169" s="73">
        <v>10973</v>
      </c>
    </row>
    <row r="170" spans="1:2" x14ac:dyDescent="0.3">
      <c r="A170" s="73" t="s">
        <v>883</v>
      </c>
      <c r="B170" s="73">
        <v>10974</v>
      </c>
    </row>
    <row r="171" spans="1:2" x14ac:dyDescent="0.3">
      <c r="A171" s="73" t="s">
        <v>884</v>
      </c>
      <c r="B171" s="73">
        <v>10975</v>
      </c>
    </row>
    <row r="172" spans="1:2" x14ac:dyDescent="0.3">
      <c r="A172" s="73" t="s">
        <v>885</v>
      </c>
      <c r="B172" s="73">
        <v>10976</v>
      </c>
    </row>
    <row r="173" spans="1:2" x14ac:dyDescent="0.3">
      <c r="A173" s="73" t="s">
        <v>886</v>
      </c>
      <c r="B173" s="73">
        <v>10977</v>
      </c>
    </row>
    <row r="174" spans="1:2" x14ac:dyDescent="0.3">
      <c r="A174" s="73" t="s">
        <v>887</v>
      </c>
      <c r="B174" s="73">
        <v>10978</v>
      </c>
    </row>
    <row r="175" spans="1:2" x14ac:dyDescent="0.3">
      <c r="A175" s="73" t="s">
        <v>888</v>
      </c>
      <c r="B175" s="73">
        <v>10979</v>
      </c>
    </row>
    <row r="176" spans="1:2" x14ac:dyDescent="0.3">
      <c r="A176" s="73" t="s">
        <v>889</v>
      </c>
      <c r="B176" s="73">
        <v>10980</v>
      </c>
    </row>
    <row r="177" spans="1:2" x14ac:dyDescent="0.3">
      <c r="A177" s="73" t="s">
        <v>890</v>
      </c>
      <c r="B177" s="73">
        <v>10981</v>
      </c>
    </row>
    <row r="178" spans="1:2" x14ac:dyDescent="0.3">
      <c r="A178" s="73" t="s">
        <v>891</v>
      </c>
      <c r="B178" s="73">
        <v>10982</v>
      </c>
    </row>
    <row r="179" spans="1:2" x14ac:dyDescent="0.3">
      <c r="A179" s="73" t="s">
        <v>892</v>
      </c>
      <c r="B179" s="73">
        <v>10983</v>
      </c>
    </row>
    <row r="180" spans="1:2" x14ac:dyDescent="0.3">
      <c r="A180" s="73" t="s">
        <v>893</v>
      </c>
      <c r="B180" s="73">
        <v>10984</v>
      </c>
    </row>
    <row r="181" spans="1:2" x14ac:dyDescent="0.3">
      <c r="A181" s="73" t="s">
        <v>894</v>
      </c>
      <c r="B181" s="73">
        <v>10985</v>
      </c>
    </row>
    <row r="182" spans="1:2" x14ac:dyDescent="0.3">
      <c r="A182" s="73" t="s">
        <v>895</v>
      </c>
      <c r="B182" s="73">
        <v>10986</v>
      </c>
    </row>
    <row r="183" spans="1:2" x14ac:dyDescent="0.3">
      <c r="A183" s="73" t="s">
        <v>896</v>
      </c>
      <c r="B183" s="73">
        <v>10987</v>
      </c>
    </row>
    <row r="184" spans="1:2" x14ac:dyDescent="0.3">
      <c r="A184" s="73" t="s">
        <v>752</v>
      </c>
      <c r="B184" s="73">
        <v>10988</v>
      </c>
    </row>
    <row r="185" spans="1:2" x14ac:dyDescent="0.3">
      <c r="A185" s="73" t="s">
        <v>897</v>
      </c>
      <c r="B185" s="73">
        <v>10989</v>
      </c>
    </row>
    <row r="186" spans="1:2" x14ac:dyDescent="0.3">
      <c r="A186" s="73" t="s">
        <v>898</v>
      </c>
      <c r="B186" s="73">
        <v>10990</v>
      </c>
    </row>
    <row r="187" spans="1:2" x14ac:dyDescent="0.3">
      <c r="A187" s="73" t="s">
        <v>899</v>
      </c>
      <c r="B187" s="73">
        <v>10991</v>
      </c>
    </row>
    <row r="188" spans="1:2" x14ac:dyDescent="0.3">
      <c r="A188" s="73" t="s">
        <v>900</v>
      </c>
      <c r="B188" s="73">
        <v>10992</v>
      </c>
    </row>
    <row r="189" spans="1:2" x14ac:dyDescent="0.3">
      <c r="A189" s="73" t="s">
        <v>901</v>
      </c>
      <c r="B189" s="73">
        <v>10993</v>
      </c>
    </row>
    <row r="190" spans="1:2" x14ac:dyDescent="0.3">
      <c r="A190" s="73" t="s">
        <v>902</v>
      </c>
      <c r="B190" s="73">
        <v>10994</v>
      </c>
    </row>
    <row r="191" spans="1:2" x14ac:dyDescent="0.3">
      <c r="A191" s="73" t="s">
        <v>903</v>
      </c>
      <c r="B191" s="73">
        <v>10995</v>
      </c>
    </row>
    <row r="192" spans="1:2" x14ac:dyDescent="0.3">
      <c r="A192" s="73" t="s">
        <v>904</v>
      </c>
      <c r="B192" s="73">
        <v>10996</v>
      </c>
    </row>
    <row r="193" spans="1:2" x14ac:dyDescent="0.3">
      <c r="A193" s="73" t="s">
        <v>905</v>
      </c>
      <c r="B193" s="73">
        <v>10997</v>
      </c>
    </row>
    <row r="194" spans="1:2" x14ac:dyDescent="0.3">
      <c r="A194" s="73" t="s">
        <v>906</v>
      </c>
      <c r="B194" s="73">
        <v>10998</v>
      </c>
    </row>
    <row r="195" spans="1:2" x14ac:dyDescent="0.3">
      <c r="A195" s="73" t="s">
        <v>907</v>
      </c>
      <c r="B195" s="73">
        <v>10999</v>
      </c>
    </row>
    <row r="196" spans="1:2" x14ac:dyDescent="0.3">
      <c r="A196" s="73" t="s">
        <v>908</v>
      </c>
      <c r="B196" s="73">
        <v>11000</v>
      </c>
    </row>
    <row r="197" spans="1:2" x14ac:dyDescent="0.3">
      <c r="A197" s="73" t="s">
        <v>909</v>
      </c>
      <c r="B197" s="73">
        <v>11001</v>
      </c>
    </row>
    <row r="198" spans="1:2" x14ac:dyDescent="0.3">
      <c r="A198" s="73" t="s">
        <v>910</v>
      </c>
      <c r="B198" s="73">
        <v>11002</v>
      </c>
    </row>
    <row r="199" spans="1:2" x14ac:dyDescent="0.3">
      <c r="A199" s="73" t="s">
        <v>911</v>
      </c>
      <c r="B199" s="73">
        <v>11003</v>
      </c>
    </row>
    <row r="200" spans="1:2" x14ac:dyDescent="0.3">
      <c r="A200" s="73" t="s">
        <v>912</v>
      </c>
      <c r="B200" s="73">
        <v>11004</v>
      </c>
    </row>
    <row r="201" spans="1:2" x14ac:dyDescent="0.3">
      <c r="A201" s="73" t="s">
        <v>751</v>
      </c>
      <c r="B201" s="73">
        <v>11005</v>
      </c>
    </row>
    <row r="202" spans="1:2" x14ac:dyDescent="0.3">
      <c r="A202" s="73" t="s">
        <v>913</v>
      </c>
      <c r="B202" s="73">
        <v>11006</v>
      </c>
    </row>
    <row r="203" spans="1:2" x14ac:dyDescent="0.3">
      <c r="A203" s="73" t="s">
        <v>914</v>
      </c>
      <c r="B203" s="73">
        <v>11007</v>
      </c>
    </row>
    <row r="204" spans="1:2" x14ac:dyDescent="0.3">
      <c r="A204" s="73" t="s">
        <v>915</v>
      </c>
      <c r="B204" s="73">
        <v>11008</v>
      </c>
    </row>
    <row r="205" spans="1:2" x14ac:dyDescent="0.3">
      <c r="A205" s="73" t="s">
        <v>916</v>
      </c>
      <c r="B205" s="73">
        <v>11013</v>
      </c>
    </row>
    <row r="206" spans="1:2" x14ac:dyDescent="0.3">
      <c r="A206" s="73" t="s">
        <v>917</v>
      </c>
      <c r="B206" s="73">
        <v>11014</v>
      </c>
    </row>
    <row r="207" spans="1:2" x14ac:dyDescent="0.3">
      <c r="A207" s="73" t="s">
        <v>918</v>
      </c>
      <c r="B207" s="73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2905-C6BC-4373-A5DF-469C107ECB44}">
  <dimension ref="A1:H2818"/>
  <sheetViews>
    <sheetView workbookViewId="0">
      <selection activeCell="B1" sqref="B1"/>
    </sheetView>
  </sheetViews>
  <sheetFormatPr defaultColWidth="9" defaultRowHeight="14" x14ac:dyDescent="0.3"/>
  <cols>
    <col min="1" max="1" width="15.83203125" style="73" bestFit="1" customWidth="1"/>
    <col min="2" max="6" width="9" style="73"/>
    <col min="7" max="7" width="14.25" style="73" bestFit="1" customWidth="1"/>
    <col min="8" max="8" width="13" style="73" bestFit="1" customWidth="1"/>
    <col min="9" max="16384" width="9" style="73"/>
  </cols>
  <sheetData>
    <row r="1" spans="1:8" x14ac:dyDescent="0.3">
      <c r="A1" s="73" t="s">
        <v>919</v>
      </c>
      <c r="B1" s="77">
        <v>1005</v>
      </c>
    </row>
    <row r="3" spans="1:8" x14ac:dyDescent="0.3">
      <c r="A3" s="73" t="s">
        <v>920</v>
      </c>
      <c r="B3" s="73" t="s">
        <v>921</v>
      </c>
      <c r="C3" s="73" t="s">
        <v>922</v>
      </c>
      <c r="E3" s="73" t="s">
        <v>923</v>
      </c>
      <c r="F3" s="73" t="s">
        <v>924</v>
      </c>
      <c r="G3" s="73" t="s">
        <v>925</v>
      </c>
      <c r="H3" s="76" t="s">
        <v>926</v>
      </c>
    </row>
    <row r="4" spans="1:8" x14ac:dyDescent="0.3">
      <c r="A4" s="73" t="s">
        <v>546</v>
      </c>
      <c r="B4" s="73">
        <v>3</v>
      </c>
      <c r="C4" s="73">
        <v>3</v>
      </c>
      <c r="E4" s="73">
        <f t="shared" ref="E4" si="0">plan_id</f>
        <v>1005</v>
      </c>
      <c r="F4" s="73">
        <f ca="1">INDIRECT(CHAR(39)&amp;$A4&amp;CHAR(39)&amp;"!r"&amp;$B4&amp;"c2",0)</f>
        <v>2014</v>
      </c>
      <c r="G4" s="73">
        <f t="shared" ref="G4" ca="1" si="1">VLOOKUP(INDIRECT(CHAR(39)&amp;$A4&amp;CHAR(39)&amp;"!r2c"&amp;$C4,0),variables,2,0)</f>
        <v>10861</v>
      </c>
      <c r="H4" s="76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73" t="s">
        <v>546</v>
      </c>
      <c r="B5" s="73">
        <f>B4</f>
        <v>3</v>
      </c>
      <c r="C5" s="73">
        <f>C4+1</f>
        <v>4</v>
      </c>
      <c r="E5" s="73">
        <f t="shared" ref="E5" si="2">plan_id</f>
        <v>1005</v>
      </c>
      <c r="F5" s="73">
        <f t="shared" ref="F5:F69" ca="1" si="3">INDIRECT(CHAR(39)&amp;$A5&amp;CHAR(39)&amp;"!r"&amp;$B5&amp;"c2",0)</f>
        <v>2014</v>
      </c>
      <c r="G5" s="73">
        <f t="shared" ref="G5" ca="1" si="4">VLOOKUP(INDIRECT(CHAR(39)&amp;$A5&amp;CHAR(39)&amp;"!r2c"&amp;$C5,0),variables,2,0)</f>
        <v>10862</v>
      </c>
      <c r="H5" s="76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73" t="s">
        <v>546</v>
      </c>
      <c r="B6" s="73">
        <f t="shared" ref="B6:B68" si="5">B5</f>
        <v>3</v>
      </c>
      <c r="C6" s="73">
        <f t="shared" ref="C6:C68" si="6">C5+1</f>
        <v>5</v>
      </c>
      <c r="E6" s="73">
        <f t="shared" ref="E6" si="7">plan_id</f>
        <v>1005</v>
      </c>
      <c r="F6" s="73">
        <f t="shared" ca="1" si="3"/>
        <v>2014</v>
      </c>
      <c r="G6" s="73">
        <f t="shared" ref="G6" ca="1" si="8">VLOOKUP(INDIRECT(CHAR(39)&amp;$A6&amp;CHAR(39)&amp;"!r2c"&amp;$C6,0),variables,2,0)</f>
        <v>10863</v>
      </c>
      <c r="H6" s="76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73" t="s">
        <v>546</v>
      </c>
      <c r="B7" s="73">
        <f t="shared" si="5"/>
        <v>3</v>
      </c>
      <c r="C7" s="73">
        <f t="shared" si="6"/>
        <v>6</v>
      </c>
      <c r="E7" s="73">
        <f t="shared" ref="E7" si="9">plan_id</f>
        <v>1005</v>
      </c>
      <c r="F7" s="73">
        <f t="shared" ca="1" si="3"/>
        <v>2014</v>
      </c>
      <c r="G7" s="73">
        <f t="shared" ref="G7" ca="1" si="10">VLOOKUP(INDIRECT(CHAR(39)&amp;$A7&amp;CHAR(39)&amp;"!r2c"&amp;$C7,0),variables,2,0)</f>
        <v>10864</v>
      </c>
      <c r="H7" s="76">
        <f t="array" aca="1" ref="H7" ca="1">IF(AND(G7&gt;=10861,G7&lt;=10863),TEXT(INDIRECT(CHAR(39)&amp;$A7&amp;CHAR(39)&amp;"!r"&amp;$B7&amp;"c"&amp;$C7,0),"dd-mmm-yyyy"),(INDIRECT(CHAR(39)&amp;$A7&amp;CHAR(39)&amp;"!r"&amp;$B7&amp;"c"&amp;$C7,0)))</f>
        <v>10039</v>
      </c>
    </row>
    <row r="8" spans="1:8" x14ac:dyDescent="0.3">
      <c r="A8" s="73" t="s">
        <v>546</v>
      </c>
      <c r="B8" s="73">
        <f t="shared" si="5"/>
        <v>3</v>
      </c>
      <c r="C8" s="73">
        <f t="shared" si="6"/>
        <v>7</v>
      </c>
      <c r="E8" s="73">
        <f t="shared" ref="E8" si="11">plan_id</f>
        <v>1005</v>
      </c>
      <c r="F8" s="73">
        <f t="shared" ca="1" si="3"/>
        <v>2014</v>
      </c>
      <c r="G8" s="73">
        <f t="shared" ref="G8" ca="1" si="12">VLOOKUP(INDIRECT(CHAR(39)&amp;$A8&amp;CHAR(39)&amp;"!r2c"&amp;$C8,0),variables,2,0)</f>
        <v>10865</v>
      </c>
      <c r="H8" s="76">
        <f t="array" aca="1" ref="H8" ca="1">IF(AND(G8&gt;=10861,G8&lt;=10863),TEXT(INDIRECT(CHAR(39)&amp;$A8&amp;CHAR(39)&amp;"!r"&amp;$B8&amp;"c"&amp;$C8,0),"dd-mmm-yyyy"),(INDIRECT(CHAR(39)&amp;$A8&amp;CHAR(39)&amp;"!r"&amp;$B8&amp;"c"&amp;$C8,0)))</f>
        <v>1481</v>
      </c>
    </row>
    <row r="9" spans="1:8" x14ac:dyDescent="0.3">
      <c r="A9" s="73" t="s">
        <v>546</v>
      </c>
      <c r="B9" s="73">
        <f t="shared" si="5"/>
        <v>3</v>
      </c>
      <c r="C9" s="73">
        <f t="shared" si="6"/>
        <v>8</v>
      </c>
      <c r="E9" s="73">
        <f t="shared" ref="E9" si="13">plan_id</f>
        <v>1005</v>
      </c>
      <c r="F9" s="73">
        <f t="shared" ca="1" si="3"/>
        <v>2014</v>
      </c>
      <c r="G9" s="73">
        <f t="shared" ref="G9" ca="1" si="14">VLOOKUP(INDIRECT(CHAR(39)&amp;$A9&amp;CHAR(39)&amp;"!r2c"&amp;$C9,0),variables,2,0)</f>
        <v>10866</v>
      </c>
      <c r="H9" s="76">
        <f t="array" aca="1" ref="H9" ca="1">IF(AND(G9&gt;=10861,G9&lt;=10863),TEXT(INDIRECT(CHAR(39)&amp;$A9&amp;CHAR(39)&amp;"!r"&amp;$B9&amp;"c"&amp;$C9,0),"dd-mmm-yyyy"),(INDIRECT(CHAR(39)&amp;$A9&amp;CHAR(39)&amp;"!r"&amp;$B9&amp;"c"&amp;$C9,0)))</f>
        <v>975</v>
      </c>
    </row>
    <row r="10" spans="1:8" x14ac:dyDescent="0.3">
      <c r="A10" s="73" t="s">
        <v>546</v>
      </c>
      <c r="B10" s="73">
        <f t="shared" si="5"/>
        <v>3</v>
      </c>
      <c r="C10" s="73">
        <f t="shared" si="6"/>
        <v>9</v>
      </c>
      <c r="E10" s="73">
        <f t="shared" ref="E10" si="15">plan_id</f>
        <v>1005</v>
      </c>
      <c r="F10" s="73">
        <f t="shared" ca="1" si="3"/>
        <v>2014</v>
      </c>
      <c r="G10" s="73">
        <f t="shared" ref="G10" ca="1" si="16">VLOOKUP(INDIRECT(CHAR(39)&amp;$A10&amp;CHAR(39)&amp;"!r2c"&amp;$C10,0),variables,2,0)</f>
        <v>10867</v>
      </c>
      <c r="H10" s="76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10879</v>
      </c>
    </row>
    <row r="11" spans="1:8" x14ac:dyDescent="0.3">
      <c r="A11" s="73" t="s">
        <v>546</v>
      </c>
      <c r="B11" s="73">
        <f t="shared" si="5"/>
        <v>3</v>
      </c>
      <c r="C11" s="73">
        <f t="shared" si="6"/>
        <v>10</v>
      </c>
      <c r="E11" s="73">
        <f t="shared" ref="E11" si="17">plan_id</f>
        <v>1005</v>
      </c>
      <c r="F11" s="73">
        <f t="shared" ca="1" si="3"/>
        <v>2014</v>
      </c>
      <c r="G11" s="73">
        <f t="shared" ref="G11" ca="1" si="18">VLOOKUP(INDIRECT(CHAR(39)&amp;$A11&amp;CHAR(39)&amp;"!r2c"&amp;$C11,0),variables,2,0)</f>
        <v>10868</v>
      </c>
      <c r="H11" s="76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23374</v>
      </c>
    </row>
    <row r="12" spans="1:8" x14ac:dyDescent="0.3">
      <c r="A12" s="74" t="s">
        <v>546</v>
      </c>
      <c r="B12" s="73">
        <f t="shared" si="5"/>
        <v>3</v>
      </c>
      <c r="C12" s="73">
        <f t="shared" si="6"/>
        <v>11</v>
      </c>
      <c r="E12" s="73">
        <f t="shared" ref="E12" si="19">plan_id</f>
        <v>1005</v>
      </c>
      <c r="F12" s="73">
        <f t="shared" ca="1" si="3"/>
        <v>2014</v>
      </c>
      <c r="G12" s="73">
        <f t="shared" ref="G12" ca="1" si="20">VLOOKUP(INDIRECT(CHAR(39)&amp;$A12&amp;CHAR(39)&amp;"!r2c"&amp;$C12,0),variables,2,0)</f>
        <v>10869</v>
      </c>
      <c r="H12" s="76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7.9000000000000001E-2</v>
      </c>
    </row>
    <row r="13" spans="1:8" x14ac:dyDescent="0.3">
      <c r="A13" s="73" t="s">
        <v>546</v>
      </c>
      <c r="B13" s="73">
        <f t="shared" si="5"/>
        <v>3</v>
      </c>
      <c r="C13" s="73">
        <f t="shared" si="6"/>
        <v>12</v>
      </c>
      <c r="E13" s="73">
        <f t="shared" ref="E13" si="21">plan_id</f>
        <v>1005</v>
      </c>
      <c r="F13" s="73">
        <f t="shared" ca="1" si="3"/>
        <v>2014</v>
      </c>
      <c r="G13" s="73">
        <f t="shared" ref="G13" ca="1" si="22">VLOOKUP(INDIRECT(CHAR(39)&amp;$A13&amp;CHAR(39)&amp;"!r2c"&amp;$C13,0),variables,2,0)</f>
        <v>10870</v>
      </c>
      <c r="H13" s="76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73" t="s">
        <v>546</v>
      </c>
      <c r="B14" s="73">
        <f t="shared" si="5"/>
        <v>3</v>
      </c>
      <c r="C14" s="73">
        <f t="shared" si="6"/>
        <v>13</v>
      </c>
      <c r="E14" s="73">
        <f t="shared" ref="E14" si="23">plan_id</f>
        <v>1005</v>
      </c>
      <c r="F14" s="73">
        <f t="shared" ca="1" si="3"/>
        <v>2014</v>
      </c>
      <c r="G14" s="73">
        <f t="shared" ref="G14" ca="1" si="24">VLOOKUP(INDIRECT(CHAR(39)&amp;$A14&amp;CHAR(39)&amp;"!r2c"&amp;$C14,0),variables,2,0)</f>
        <v>10871</v>
      </c>
      <c r="H14" s="76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73" t="s">
        <v>546</v>
      </c>
      <c r="B15" s="73">
        <f t="shared" si="5"/>
        <v>3</v>
      </c>
      <c r="C15" s="73">
        <f t="shared" si="6"/>
        <v>14</v>
      </c>
      <c r="E15" s="73">
        <f t="shared" ref="E15" si="25">plan_id</f>
        <v>1005</v>
      </c>
      <c r="F15" s="73">
        <f t="shared" ca="1" si="3"/>
        <v>2014</v>
      </c>
      <c r="G15" s="73">
        <f t="shared" ref="G15" ca="1" si="26">VLOOKUP(INDIRECT(CHAR(39)&amp;$A15&amp;CHAR(39)&amp;"!r2c"&amp;$C15,0),variables,2,0)</f>
        <v>10872</v>
      </c>
      <c r="H15" s="76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73" t="s">
        <v>546</v>
      </c>
      <c r="B16" s="73">
        <f t="shared" si="5"/>
        <v>3</v>
      </c>
      <c r="C16" s="73">
        <f t="shared" si="6"/>
        <v>15</v>
      </c>
      <c r="E16" s="73">
        <f t="shared" ref="E16" si="27">plan_id</f>
        <v>1005</v>
      </c>
      <c r="F16" s="73">
        <f t="shared" ca="1" si="3"/>
        <v>2014</v>
      </c>
      <c r="G16" s="73">
        <f t="shared" ref="G16" ca="1" si="28">VLOOKUP(INDIRECT(CHAR(39)&amp;$A16&amp;CHAR(39)&amp;"!r2c"&amp;$C16,0),variables,2,0)</f>
        <v>10873</v>
      </c>
      <c r="H16" s="76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73" t="s">
        <v>546</v>
      </c>
      <c r="B17" s="73">
        <f t="shared" si="5"/>
        <v>3</v>
      </c>
      <c r="C17" s="73">
        <f t="shared" si="6"/>
        <v>16</v>
      </c>
      <c r="E17" s="73">
        <f t="shared" ref="E17" si="29">plan_id</f>
        <v>1005</v>
      </c>
      <c r="F17" s="73">
        <f t="shared" ca="1" si="3"/>
        <v>2014</v>
      </c>
      <c r="G17" s="73">
        <f t="shared" ref="G17" ca="1" si="30">VLOOKUP(INDIRECT(CHAR(39)&amp;$A17&amp;CHAR(39)&amp;"!r2c"&amp;$C17,0),variables,2,0)</f>
        <v>10874</v>
      </c>
      <c r="H17" s="76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7.9000000000000001E-2</v>
      </c>
    </row>
    <row r="18" spans="1:8" x14ac:dyDescent="0.3">
      <c r="A18" s="73" t="s">
        <v>546</v>
      </c>
      <c r="B18" s="73">
        <f t="shared" si="5"/>
        <v>3</v>
      </c>
      <c r="C18" s="73">
        <f t="shared" si="6"/>
        <v>17</v>
      </c>
      <c r="E18" s="73">
        <f t="shared" ref="E18" si="31">plan_id</f>
        <v>1005</v>
      </c>
      <c r="F18" s="73">
        <f t="shared" ca="1" si="3"/>
        <v>2014</v>
      </c>
      <c r="G18" s="73">
        <f t="shared" ref="G18" ca="1" si="32">VLOOKUP(INDIRECT(CHAR(39)&amp;$A18&amp;CHAR(39)&amp;"!r2c"&amp;$C18,0),variables,2,0)</f>
        <v>10875</v>
      </c>
      <c r="H18" s="76">
        <f t="array" aca="1" ref="H18" ca="1">IF(AND(G18&gt;=10861,G18&lt;=10863),TEXT(INDIRECT(CHAR(39)&amp;$A18&amp;CHAR(39)&amp;"!r"&amp;$B18&amp;"c"&amp;$C18,0),"dd-mmm-yyyy"),(INDIRECT(CHAR(39)&amp;$A18&amp;CHAR(39)&amp;"!r"&amp;$B18&amp;"c"&amp;$C18,0)))</f>
        <v>8353141000</v>
      </c>
    </row>
    <row r="19" spans="1:8" x14ac:dyDescent="0.3">
      <c r="A19" s="73" t="s">
        <v>546</v>
      </c>
      <c r="B19" s="73">
        <f t="shared" si="5"/>
        <v>3</v>
      </c>
      <c r="C19" s="73">
        <f t="shared" si="6"/>
        <v>18</v>
      </c>
      <c r="E19" s="73">
        <f t="shared" ref="E19" si="33">plan_id</f>
        <v>1005</v>
      </c>
      <c r="F19" s="73">
        <f t="shared" ca="1" si="3"/>
        <v>2014</v>
      </c>
      <c r="G19" s="73">
        <f t="shared" ref="G19" ca="1" si="34">VLOOKUP(INDIRECT(CHAR(39)&amp;$A19&amp;CHAR(39)&amp;"!r2c"&amp;$C19,0),variables,2,0)</f>
        <v>10876</v>
      </c>
      <c r="H19" s="76">
        <f t="array" aca="1" ref="H19" ca="1">IF(AND(G19&gt;=10861,G19&lt;=10863),TEXT(INDIRECT(CHAR(39)&amp;$A19&amp;CHAR(39)&amp;"!r"&amp;$B19&amp;"c"&amp;$C19,0),"dd-mmm-yyyy"),(INDIRECT(CHAR(39)&amp;$A19&amp;CHAR(39)&amp;"!r"&amp;$B19&amp;"c"&amp;$C19,0)))</f>
        <v>7273100000</v>
      </c>
    </row>
    <row r="20" spans="1:8" x14ac:dyDescent="0.3">
      <c r="A20" s="73" t="s">
        <v>546</v>
      </c>
      <c r="B20" s="73">
        <f t="shared" si="5"/>
        <v>3</v>
      </c>
      <c r="C20" s="73">
        <f t="shared" si="6"/>
        <v>19</v>
      </c>
      <c r="E20" s="73">
        <f t="shared" ref="E20" si="35">plan_id</f>
        <v>1005</v>
      </c>
      <c r="F20" s="73">
        <f t="shared" ca="1" si="3"/>
        <v>2014</v>
      </c>
      <c r="G20" s="73">
        <f t="shared" ref="G20" ca="1" si="36">VLOOKUP(INDIRECT(CHAR(39)&amp;$A20&amp;CHAR(39)&amp;"!r2c"&amp;$C20,0),variables,2,0)</f>
        <v>10877</v>
      </c>
      <c r="H20" s="76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1080041000</v>
      </c>
    </row>
    <row r="21" spans="1:8" x14ac:dyDescent="0.3">
      <c r="A21" s="73" t="s">
        <v>546</v>
      </c>
      <c r="B21" s="73">
        <f t="shared" si="5"/>
        <v>3</v>
      </c>
      <c r="C21" s="73">
        <f t="shared" si="6"/>
        <v>20</v>
      </c>
      <c r="E21" s="73">
        <f t="shared" ref="E21" si="37">plan_id</f>
        <v>1005</v>
      </c>
      <c r="F21" s="73">
        <f t="shared" ca="1" si="3"/>
        <v>2014</v>
      </c>
      <c r="G21" s="73">
        <f t="shared" ref="G21" ca="1" si="38">VLOOKUP(INDIRECT(CHAR(39)&amp;$A21&amp;CHAR(39)&amp;"!r2c"&amp;$C21,0),variables,2,0)</f>
        <v>10878</v>
      </c>
      <c r="H21" s="76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0.87070000000000003</v>
      </c>
    </row>
    <row r="22" spans="1:8" x14ac:dyDescent="0.3">
      <c r="A22" s="73" t="s">
        <v>546</v>
      </c>
      <c r="B22" s="73">
        <f t="shared" si="5"/>
        <v>3</v>
      </c>
      <c r="C22" s="73">
        <f t="shared" si="6"/>
        <v>21</v>
      </c>
      <c r="E22" s="73">
        <f t="shared" ref="E22" si="39">plan_id</f>
        <v>1005</v>
      </c>
      <c r="F22" s="73">
        <f t="shared" ca="1" si="3"/>
        <v>2014</v>
      </c>
      <c r="G22" s="73">
        <f t="shared" ref="G22" ca="1" si="40">VLOOKUP(INDIRECT(CHAR(39)&amp;$A22&amp;CHAR(39)&amp;"!r2c"&amp;$C22,0),variables,2,0)</f>
        <v>10879</v>
      </c>
      <c r="H22" s="76">
        <f t="array" aca="1" ref="H22" ca="1">IF(AND(G22&gt;=10861,G22&lt;=10863),TEXT(INDIRECT(CHAR(39)&amp;$A22&amp;CHAR(39)&amp;"!r"&amp;$B22&amp;"c"&amp;$C22,0),"dd-mmm-yyyy"),(INDIRECT(CHAR(39)&amp;$A22&amp;CHAR(39)&amp;"!r"&amp;$B22&amp;"c"&amp;$C22,0)))</f>
        <v>820333000</v>
      </c>
    </row>
    <row r="23" spans="1:8" x14ac:dyDescent="0.3">
      <c r="A23" s="73" t="s">
        <v>546</v>
      </c>
      <c r="B23" s="73">
        <f t="shared" si="5"/>
        <v>3</v>
      </c>
      <c r="C23" s="73">
        <f t="shared" si="6"/>
        <v>22</v>
      </c>
      <c r="E23" s="73">
        <f t="shared" ref="E23" si="41">plan_id</f>
        <v>1005</v>
      </c>
      <c r="F23" s="73">
        <f t="shared" ca="1" si="3"/>
        <v>2014</v>
      </c>
      <c r="G23" s="73">
        <f t="shared" ref="G23" ca="1" si="42">VLOOKUP(INDIRECT(CHAR(39)&amp;$A23&amp;CHAR(39)&amp;"!r2c"&amp;$C23,0),variables,2,0)</f>
        <v>10880</v>
      </c>
      <c r="H23" s="76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73" t="s">
        <v>546</v>
      </c>
      <c r="B24" s="73">
        <f t="shared" si="5"/>
        <v>3</v>
      </c>
      <c r="C24" s="73">
        <f t="shared" si="6"/>
        <v>23</v>
      </c>
      <c r="E24" s="73">
        <f t="shared" ref="E24" si="43">plan_id</f>
        <v>1005</v>
      </c>
      <c r="F24" s="73">
        <f t="shared" ca="1" si="3"/>
        <v>2014</v>
      </c>
      <c r="G24" s="73">
        <f t="shared" ref="G24" ca="1" si="44">VLOOKUP(INDIRECT(CHAR(39)&amp;$A24&amp;CHAR(39)&amp;"!r2c"&amp;$C24,0),variables,2,0)</f>
        <v>10881</v>
      </c>
      <c r="H24" s="76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73" t="s">
        <v>546</v>
      </c>
      <c r="B25" s="73">
        <f t="shared" si="5"/>
        <v>3</v>
      </c>
      <c r="C25" s="73">
        <f t="shared" si="6"/>
        <v>24</v>
      </c>
      <c r="E25" s="73">
        <f t="shared" ref="E25" si="45">plan_id</f>
        <v>1005</v>
      </c>
      <c r="F25" s="73">
        <f t="shared" ca="1" si="3"/>
        <v>2014</v>
      </c>
      <c r="G25" s="73">
        <f t="shared" ref="G25" ca="1" si="46">VLOOKUP(INDIRECT(CHAR(39)&amp;$A25&amp;CHAR(39)&amp;"!r2c"&amp;$C25,0),variables,2,0)</f>
        <v>10882</v>
      </c>
      <c r="H25" s="76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73" t="s">
        <v>546</v>
      </c>
      <c r="B26" s="73">
        <f t="shared" si="5"/>
        <v>3</v>
      </c>
      <c r="C26" s="73">
        <f t="shared" si="6"/>
        <v>25</v>
      </c>
      <c r="E26" s="73">
        <f t="shared" ref="E26" si="47">plan_id</f>
        <v>1005</v>
      </c>
      <c r="F26" s="73">
        <f t="shared" ca="1" si="3"/>
        <v>2014</v>
      </c>
      <c r="G26" s="73">
        <f t="shared" ref="G26" ca="1" si="48">VLOOKUP(INDIRECT(CHAR(39)&amp;$A26&amp;CHAR(39)&amp;"!r2c"&amp;$C26,0),variables,2,0)</f>
        <v>10883</v>
      </c>
      <c r="H26" s="76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0.19990052820013335</v>
      </c>
    </row>
    <row r="27" spans="1:8" x14ac:dyDescent="0.3">
      <c r="A27" s="73" t="s">
        <v>546</v>
      </c>
      <c r="B27" s="73">
        <f t="shared" si="5"/>
        <v>3</v>
      </c>
      <c r="C27" s="73">
        <f t="shared" si="6"/>
        <v>26</v>
      </c>
      <c r="E27" s="73">
        <f t="shared" ref="E27" si="49">plan_id</f>
        <v>1005</v>
      </c>
      <c r="F27" s="73">
        <f t="shared" ca="1" si="3"/>
        <v>2014</v>
      </c>
      <c r="G27" s="73">
        <f t="shared" ref="G27" ca="1" si="50">VLOOKUP(INDIRECT(CHAR(39)&amp;$A27&amp;CHAR(39)&amp;"!r2c"&amp;$C27,0),variables,2,0)</f>
        <v>10884</v>
      </c>
      <c r="H27" s="76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0.17265183772931236</v>
      </c>
    </row>
    <row r="28" spans="1:8" x14ac:dyDescent="0.3">
      <c r="A28" s="73" t="s">
        <v>546</v>
      </c>
      <c r="B28" s="73">
        <f t="shared" si="5"/>
        <v>3</v>
      </c>
      <c r="C28" s="73">
        <f t="shared" si="6"/>
        <v>27</v>
      </c>
      <c r="E28" s="73">
        <f t="shared" ref="E28" si="51">plan_id</f>
        <v>1005</v>
      </c>
      <c r="F28" s="73">
        <f t="shared" ca="1" si="3"/>
        <v>2014</v>
      </c>
      <c r="G28" s="73">
        <f t="shared" ref="G28" ca="1" si="52">VLOOKUP(INDIRECT(CHAR(39)&amp;$A28&amp;CHAR(39)&amp;"!r2c"&amp;$C28,0),variables,2,0)</f>
        <v>10885</v>
      </c>
      <c r="H28" s="76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163985000</v>
      </c>
    </row>
    <row r="29" spans="1:8" x14ac:dyDescent="0.3">
      <c r="A29" s="73" t="s">
        <v>546</v>
      </c>
      <c r="B29" s="73">
        <f t="shared" si="5"/>
        <v>3</v>
      </c>
      <c r="C29" s="73">
        <f t="shared" si="6"/>
        <v>28</v>
      </c>
      <c r="E29" s="73">
        <f t="shared" ref="E29" si="53">plan_id</f>
        <v>1005</v>
      </c>
      <c r="F29" s="73">
        <f t="shared" ca="1" si="3"/>
        <v>2014</v>
      </c>
      <c r="G29" s="73">
        <f t="shared" ref="G29" ca="1" si="54">VLOOKUP(INDIRECT(CHAR(39)&amp;$A29&amp;CHAR(39)&amp;"!r2c"&amp;$C29,0),variables,2,0)</f>
        <v>10886</v>
      </c>
      <c r="H29" s="76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141632000</v>
      </c>
    </row>
    <row r="30" spans="1:8" x14ac:dyDescent="0.3">
      <c r="A30" s="73" t="s">
        <v>546</v>
      </c>
      <c r="B30" s="73">
        <f t="shared" si="5"/>
        <v>3</v>
      </c>
      <c r="C30" s="73">
        <f t="shared" si="6"/>
        <v>29</v>
      </c>
      <c r="E30" s="73">
        <f t="shared" ref="E30" si="55">plan_id</f>
        <v>1005</v>
      </c>
      <c r="F30" s="73">
        <f t="shared" ca="1" si="3"/>
        <v>2014</v>
      </c>
      <c r="G30" s="73">
        <f t="shared" ref="G30" ca="1" si="56">VLOOKUP(INDIRECT(CHAR(39)&amp;$A30&amp;CHAR(39)&amp;"!r2c"&amp;$C30,0),variables,2,0)</f>
        <v>10887</v>
      </c>
      <c r="H30" s="76">
        <f t="array" aca="1" ref="H30" ca="1">IF(AND(G30&gt;=10861,G30&lt;=10863),TEXT(INDIRECT(CHAR(39)&amp;$A30&amp;CHAR(39)&amp;"!r"&amp;$B30&amp;"c"&amp;$C30,0),"dd-mmm-yyyy"),(INDIRECT(CHAR(39)&amp;$A30&amp;CHAR(39)&amp;"!r"&amp;$B30&amp;"c"&amp;$C30,0)))</f>
        <v>22353000</v>
      </c>
    </row>
    <row r="31" spans="1:8" x14ac:dyDescent="0.3">
      <c r="A31" s="73" t="s">
        <v>546</v>
      </c>
      <c r="B31" s="73">
        <f t="shared" si="5"/>
        <v>3</v>
      </c>
      <c r="C31" s="73">
        <f t="shared" si="6"/>
        <v>30</v>
      </c>
      <c r="E31" s="73">
        <f t="shared" ref="E31" si="57">plan_id</f>
        <v>1005</v>
      </c>
      <c r="F31" s="73">
        <f t="shared" ca="1" si="3"/>
        <v>2014</v>
      </c>
      <c r="G31" s="73">
        <f t="shared" ref="G31" ca="1" si="58">VLOOKUP(INDIRECT(CHAR(39)&amp;$A31&amp;CHAR(39)&amp;"!r2c"&amp;$C31,0),variables,2,0)</f>
        <v>10883</v>
      </c>
      <c r="H31" s="76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0.86368875202000184</v>
      </c>
    </row>
    <row r="32" spans="1:8" x14ac:dyDescent="0.3">
      <c r="A32" s="73" t="s">
        <v>546</v>
      </c>
      <c r="B32" s="73">
        <f t="shared" si="5"/>
        <v>3</v>
      </c>
      <c r="C32" s="73">
        <f t="shared" si="6"/>
        <v>31</v>
      </c>
      <c r="E32" s="73">
        <f t="shared" ref="E32" si="59">plan_id</f>
        <v>1005</v>
      </c>
      <c r="F32" s="73">
        <f t="shared" ca="1" si="3"/>
        <v>2014</v>
      </c>
      <c r="G32" s="73">
        <f t="shared" ref="G32" ca="1" si="60">VLOOKUP(INDIRECT(CHAR(39)&amp;$A32&amp;CHAR(39)&amp;"!r2c"&amp;$C32,0),variables,2,0)</f>
        <v>10889</v>
      </c>
      <c r="H32" s="76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169124000</v>
      </c>
    </row>
    <row r="33" spans="1:8" x14ac:dyDescent="0.3">
      <c r="A33" s="73" t="s">
        <v>546</v>
      </c>
      <c r="B33" s="73">
        <f t="shared" si="5"/>
        <v>3</v>
      </c>
      <c r="C33" s="73">
        <f t="shared" si="6"/>
        <v>32</v>
      </c>
      <c r="E33" s="73">
        <f t="shared" ref="E33" si="61">plan_id</f>
        <v>1005</v>
      </c>
      <c r="F33" s="73">
        <f t="shared" ca="1" si="3"/>
        <v>2014</v>
      </c>
      <c r="G33" s="73">
        <f t="shared" ref="G33" ca="1" si="62">VLOOKUP(INDIRECT(CHAR(39)&amp;$A33&amp;CHAR(39)&amp;"!r2c"&amp;$C33,0),variables,2,0)</f>
        <v>10890</v>
      </c>
      <c r="H33" s="76">
        <f t="array" aca="1" ref="H33" ca="1">IF(AND(G33&gt;=10861,G33&lt;=10863),TEXT(INDIRECT(CHAR(39)&amp;$A33&amp;CHAR(39)&amp;"!r"&amp;$B33&amp;"c"&amp;$C33,0),"dd-mmm-yyyy"),(INDIRECT(CHAR(39)&amp;$A33&amp;CHAR(39)&amp;"!r"&amp;$B33&amp;"c"&amp;$C33,0)))</f>
        <v>598165000</v>
      </c>
    </row>
    <row r="34" spans="1:8" x14ac:dyDescent="0.3">
      <c r="A34" s="73" t="s">
        <v>546</v>
      </c>
      <c r="B34" s="73">
        <f t="shared" si="5"/>
        <v>3</v>
      </c>
      <c r="C34" s="73">
        <f t="shared" si="6"/>
        <v>33</v>
      </c>
      <c r="E34" s="73">
        <f t="shared" ref="E34" si="63">plan_id</f>
        <v>1005</v>
      </c>
      <c r="F34" s="73">
        <f t="shared" ca="1" si="3"/>
        <v>2014</v>
      </c>
      <c r="G34" s="73">
        <f t="shared" ref="G34" ca="1" si="64">VLOOKUP(INDIRECT(CHAR(39)&amp;$A34&amp;CHAR(39)&amp;"!r2c"&amp;$C34,0),variables,2,0)</f>
        <v>10891</v>
      </c>
      <c r="H34" s="76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73" t="s">
        <v>546</v>
      </c>
      <c r="B35" s="73">
        <f t="shared" si="5"/>
        <v>3</v>
      </c>
      <c r="C35" s="73">
        <f t="shared" si="6"/>
        <v>34</v>
      </c>
      <c r="E35" s="73">
        <f t="shared" ref="E35" si="65">plan_id</f>
        <v>1005</v>
      </c>
      <c r="F35" s="73">
        <f t="shared" ca="1" si="3"/>
        <v>2014</v>
      </c>
      <c r="G35" s="73">
        <f t="shared" ref="G35" ca="1" si="66">VLOOKUP(INDIRECT(CHAR(39)&amp;$A35&amp;CHAR(39)&amp;"!r2c"&amp;$C35,0),variables,2,0)</f>
        <v>10892</v>
      </c>
      <c r="H35" s="76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73" t="s">
        <v>546</v>
      </c>
      <c r="B36" s="73">
        <f t="shared" si="5"/>
        <v>3</v>
      </c>
      <c r="C36" s="73">
        <f t="shared" si="6"/>
        <v>35</v>
      </c>
      <c r="E36" s="73">
        <f t="shared" ref="E36" si="67">plan_id</f>
        <v>1005</v>
      </c>
      <c r="F36" s="73">
        <f t="shared" ca="1" si="3"/>
        <v>2014</v>
      </c>
      <c r="G36" s="73">
        <f t="shared" ref="G36" ca="1" si="68">VLOOKUP(INDIRECT(CHAR(39)&amp;$A36&amp;CHAR(39)&amp;"!r2c"&amp;$C36,0),variables,2,0)</f>
        <v>10893</v>
      </c>
      <c r="H36" s="76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73" t="s">
        <v>546</v>
      </c>
      <c r="B37" s="73">
        <f t="shared" si="5"/>
        <v>3</v>
      </c>
      <c r="C37" s="73">
        <f t="shared" si="6"/>
        <v>36</v>
      </c>
      <c r="E37" s="73">
        <f t="shared" ref="E37" si="69">plan_id</f>
        <v>1005</v>
      </c>
      <c r="F37" s="73">
        <f t="shared" ca="1" si="3"/>
        <v>2014</v>
      </c>
      <c r="G37" s="73">
        <f t="shared" ref="G37" ca="1" si="70">VLOOKUP(INDIRECT(CHAR(39)&amp;$A37&amp;CHAR(39)&amp;"!r2c"&amp;$C37,0),variables,2,0)</f>
        <v>10894</v>
      </c>
      <c r="H37" s="76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-81213000</v>
      </c>
    </row>
    <row r="38" spans="1:8" x14ac:dyDescent="0.3">
      <c r="A38" s="73" t="s">
        <v>546</v>
      </c>
      <c r="B38" s="73">
        <f t="shared" si="5"/>
        <v>3</v>
      </c>
      <c r="C38" s="73">
        <f t="shared" si="6"/>
        <v>37</v>
      </c>
      <c r="E38" s="73">
        <f t="shared" ref="E38" si="71">plan_id</f>
        <v>1005</v>
      </c>
      <c r="F38" s="73">
        <f t="shared" ca="1" si="3"/>
        <v>2014</v>
      </c>
      <c r="G38" s="73">
        <f t="shared" ref="G38" ca="1" si="72">VLOOKUP(INDIRECT(CHAR(39)&amp;$A38&amp;CHAR(39)&amp;"!r2c"&amp;$C38,0),variables,2,0)</f>
        <v>10895</v>
      </c>
      <c r="H38" s="76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73" t="s">
        <v>546</v>
      </c>
      <c r="B39" s="73">
        <f t="shared" si="5"/>
        <v>3</v>
      </c>
      <c r="C39" s="73">
        <f t="shared" si="6"/>
        <v>38</v>
      </c>
      <c r="E39" s="73">
        <f t="shared" ref="E39" si="73">plan_id</f>
        <v>1005</v>
      </c>
      <c r="F39" s="73">
        <f t="shared" ca="1" si="3"/>
        <v>2014</v>
      </c>
      <c r="G39" s="73">
        <f t="shared" ref="G39" ca="1" si="74">VLOOKUP(INDIRECT(CHAR(39)&amp;$A39&amp;CHAR(39)&amp;"!r2c"&amp;$C39,0),variables,2,0)</f>
        <v>10896</v>
      </c>
      <c r="H39" s="76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73" t="s">
        <v>546</v>
      </c>
      <c r="B40" s="73">
        <f t="shared" si="5"/>
        <v>3</v>
      </c>
      <c r="C40" s="73">
        <f t="shared" si="6"/>
        <v>39</v>
      </c>
      <c r="E40" s="73">
        <f t="shared" ref="E40" si="75">plan_id</f>
        <v>1005</v>
      </c>
      <c r="F40" s="73">
        <f t="shared" ca="1" si="3"/>
        <v>2014</v>
      </c>
      <c r="G40" s="73">
        <f t="shared" ref="G40" ca="1" si="76">VLOOKUP(INDIRECT(CHAR(39)&amp;$A40&amp;CHAR(39)&amp;"!r2c"&amp;$C40,0),variables,2,0)</f>
        <v>10897</v>
      </c>
      <c r="H40" s="76">
        <f t="array" aca="1" ref="H40" ca="1">IF(AND(G40&gt;=10861,G40&lt;=10863),TEXT(INDIRECT(CHAR(39)&amp;$A40&amp;CHAR(39)&amp;"!r"&amp;$B40&amp;"c"&amp;$C40,0),"dd-mmm-yyyy"),(INDIRECT(CHAR(39)&amp;$A40&amp;CHAR(39)&amp;"!r"&amp;$B40&amp;"c"&amp;$C40,0)))</f>
        <v>798000</v>
      </c>
    </row>
    <row r="41" spans="1:8" x14ac:dyDescent="0.3">
      <c r="A41" s="73" t="s">
        <v>546</v>
      </c>
      <c r="B41" s="73">
        <f t="shared" si="5"/>
        <v>3</v>
      </c>
      <c r="C41" s="73">
        <f t="shared" si="6"/>
        <v>40</v>
      </c>
      <c r="E41" s="73">
        <f t="shared" ref="E41" si="77">plan_id</f>
        <v>1005</v>
      </c>
      <c r="F41" s="73">
        <f t="shared" ca="1" si="3"/>
        <v>2014</v>
      </c>
      <c r="G41" s="73">
        <f t="shared" ref="G41" ca="1" si="78">VLOOKUP(INDIRECT(CHAR(39)&amp;$A41&amp;CHAR(39)&amp;"!r2c"&amp;$C41,0),variables,2,0)</f>
        <v>10898</v>
      </c>
      <c r="H41" s="76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73" t="s">
        <v>546</v>
      </c>
      <c r="B42" s="73">
        <f t="shared" si="5"/>
        <v>3</v>
      </c>
      <c r="C42" s="73">
        <f t="shared" si="6"/>
        <v>41</v>
      </c>
      <c r="E42" s="73">
        <f t="shared" ref="E42" si="79">plan_id</f>
        <v>1005</v>
      </c>
      <c r="F42" s="73">
        <f t="shared" ca="1" si="3"/>
        <v>2014</v>
      </c>
      <c r="G42" s="73">
        <f t="shared" ref="G42" ca="1" si="80">VLOOKUP(INDIRECT(CHAR(39)&amp;$A42&amp;CHAR(39)&amp;"!r2c"&amp;$C42,0),variables,2,0)</f>
        <v>10899</v>
      </c>
      <c r="H42" s="76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73" t="s">
        <v>546</v>
      </c>
      <c r="B43" s="73">
        <f t="shared" si="5"/>
        <v>3</v>
      </c>
      <c r="C43" s="73">
        <f t="shared" si="6"/>
        <v>42</v>
      </c>
      <c r="E43" s="73">
        <f t="shared" ref="E43" si="81">plan_id</f>
        <v>1005</v>
      </c>
      <c r="F43" s="73">
        <f t="shared" ca="1" si="3"/>
        <v>2014</v>
      </c>
      <c r="G43" s="73">
        <f t="shared" ref="G43" ca="1" si="82">VLOOKUP(INDIRECT(CHAR(39)&amp;$A43&amp;CHAR(39)&amp;"!r2c"&amp;$C43,0),variables,2,0)</f>
        <v>11006</v>
      </c>
      <c r="H43" s="76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73" t="s">
        <v>546</v>
      </c>
      <c r="B44" s="73">
        <f t="shared" si="5"/>
        <v>3</v>
      </c>
      <c r="C44" s="73">
        <f t="shared" si="6"/>
        <v>43</v>
      </c>
      <c r="E44" s="73">
        <f t="shared" ref="E44" si="83">plan_id</f>
        <v>1005</v>
      </c>
      <c r="F44" s="73">
        <f t="shared" ca="1" si="3"/>
        <v>2014</v>
      </c>
      <c r="G44" s="73">
        <f t="shared" ref="G44" ca="1" si="84">VLOOKUP(INDIRECT(CHAR(39)&amp;$A44&amp;CHAR(39)&amp;"!r2c"&amp;$C44,0),variables,2,0)</f>
        <v>10900</v>
      </c>
      <c r="H44" s="76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73" t="s">
        <v>546</v>
      </c>
      <c r="B45" s="73">
        <f t="shared" si="5"/>
        <v>3</v>
      </c>
      <c r="C45" s="73">
        <f t="shared" si="6"/>
        <v>44</v>
      </c>
      <c r="E45" s="73">
        <f t="shared" ref="E45" si="85">plan_id</f>
        <v>1005</v>
      </c>
      <c r="F45" s="73">
        <f t="shared" ca="1" si="3"/>
        <v>2014</v>
      </c>
      <c r="G45" s="73">
        <f t="shared" ref="G45" ca="1" si="86">VLOOKUP(INDIRECT(CHAR(39)&amp;$A45&amp;CHAR(39)&amp;"!r2c"&amp;$C45,0),variables,2,0)</f>
        <v>10901</v>
      </c>
      <c r="H45" s="76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6.9000000000000006E-2</v>
      </c>
    </row>
    <row r="46" spans="1:8" x14ac:dyDescent="0.3">
      <c r="A46" s="73" t="s">
        <v>546</v>
      </c>
      <c r="B46" s="73">
        <f t="shared" si="5"/>
        <v>3</v>
      </c>
      <c r="C46" s="73">
        <f t="shared" si="6"/>
        <v>45</v>
      </c>
      <c r="E46" s="73">
        <f t="shared" ref="E46" si="87">plan_id</f>
        <v>1005</v>
      </c>
      <c r="F46" s="73">
        <f t="shared" ca="1" si="3"/>
        <v>2014</v>
      </c>
      <c r="G46" s="73">
        <f t="shared" ref="G46" ca="1" si="88">VLOOKUP(INDIRECT(CHAR(39)&amp;$A46&amp;CHAR(39)&amp;"!r2c"&amp;$C46,0),variables,2,0)</f>
        <v>10902</v>
      </c>
      <c r="H46" s="76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7.9000000000000001E-2</v>
      </c>
    </row>
    <row r="47" spans="1:8" x14ac:dyDescent="0.3">
      <c r="A47" s="73" t="s">
        <v>546</v>
      </c>
      <c r="B47" s="73">
        <f t="shared" si="5"/>
        <v>3</v>
      </c>
      <c r="C47" s="73">
        <f t="shared" si="6"/>
        <v>46</v>
      </c>
      <c r="E47" s="73">
        <f t="shared" ref="E47" si="89">plan_id</f>
        <v>1005</v>
      </c>
      <c r="F47" s="73">
        <f t="shared" ca="1" si="3"/>
        <v>2014</v>
      </c>
      <c r="G47" s="73">
        <f t="shared" ref="G47" ca="1" si="90">VLOOKUP(INDIRECT(CHAR(39)&amp;$A47&amp;CHAR(39)&amp;"!r2c"&amp;$C47,0),variables,2,0)</f>
        <v>10903</v>
      </c>
      <c r="H47" s="76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8.8999999999999996E-2</v>
      </c>
    </row>
    <row r="48" spans="1:8" x14ac:dyDescent="0.3">
      <c r="A48" s="73" t="s">
        <v>546</v>
      </c>
      <c r="B48" s="73">
        <f t="shared" si="5"/>
        <v>3</v>
      </c>
      <c r="C48" s="73">
        <f t="shared" si="6"/>
        <v>47</v>
      </c>
      <c r="E48" s="73">
        <f t="shared" ref="E48" si="91">plan_id</f>
        <v>1005</v>
      </c>
      <c r="F48" s="73">
        <f t="shared" ca="1" si="3"/>
        <v>2014</v>
      </c>
      <c r="G48" s="73">
        <f t="shared" ref="G48" ca="1" si="92">VLOOKUP(INDIRECT(CHAR(39)&amp;$A48&amp;CHAR(39)&amp;"!r2c"&amp;$C48,0),variables,2,0)</f>
        <v>10904</v>
      </c>
      <c r="H48" s="76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2163415000</v>
      </c>
    </row>
    <row r="49" spans="1:8" x14ac:dyDescent="0.3">
      <c r="A49" s="73" t="s">
        <v>546</v>
      </c>
      <c r="B49" s="73">
        <f t="shared" si="5"/>
        <v>3</v>
      </c>
      <c r="C49" s="73">
        <f t="shared" si="6"/>
        <v>48</v>
      </c>
      <c r="E49" s="73">
        <f t="shared" ref="E49" si="93">plan_id</f>
        <v>1005</v>
      </c>
      <c r="F49" s="73">
        <f t="shared" ca="1" si="3"/>
        <v>2014</v>
      </c>
      <c r="G49" s="73">
        <f t="shared" ref="G49" ca="1" si="94">VLOOKUP(INDIRECT(CHAR(39)&amp;$A49&amp;CHAR(39)&amp;"!r2c"&amp;$C49,0),variables,2,0)</f>
        <v>10905</v>
      </c>
      <c r="H49" s="76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1080041000</v>
      </c>
    </row>
    <row r="50" spans="1:8" x14ac:dyDescent="0.3">
      <c r="A50" s="73" t="s">
        <v>546</v>
      </c>
      <c r="B50" s="73">
        <f t="shared" si="5"/>
        <v>3</v>
      </c>
      <c r="C50" s="73">
        <f t="shared" si="6"/>
        <v>49</v>
      </c>
      <c r="E50" s="73">
        <f t="shared" ref="E50" si="95">plan_id</f>
        <v>1005</v>
      </c>
      <c r="F50" s="73">
        <f t="shared" ca="1" si="3"/>
        <v>2014</v>
      </c>
      <c r="G50" s="73">
        <f t="shared" ref="G50" ca="1" si="96">VLOOKUP(INDIRECT(CHAR(39)&amp;$A50&amp;CHAR(39)&amp;"!r2c"&amp;$C50,0),variables,2,0)</f>
        <v>10906</v>
      </c>
      <c r="H50" s="76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187255000</v>
      </c>
    </row>
    <row r="51" spans="1:8" x14ac:dyDescent="0.3">
      <c r="A51" s="73" t="s">
        <v>546</v>
      </c>
      <c r="B51" s="73">
        <f t="shared" si="5"/>
        <v>3</v>
      </c>
      <c r="C51" s="73">
        <f t="shared" si="6"/>
        <v>50</v>
      </c>
      <c r="E51" s="73">
        <f t="shared" ref="E51" si="97">plan_id</f>
        <v>1005</v>
      </c>
      <c r="F51" s="73">
        <f t="shared" ca="1" si="3"/>
        <v>2014</v>
      </c>
      <c r="G51" s="73">
        <f t="shared" ref="G51" ca="1" si="98">VLOOKUP(INDIRECT(CHAR(39)&amp;$A51&amp;CHAR(39)&amp;"!r2c"&amp;$C51,0),variables,2,0)</f>
        <v>10907</v>
      </c>
      <c r="H51" s="76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73" t="s">
        <v>546</v>
      </c>
      <c r="B52" s="73">
        <f t="shared" si="5"/>
        <v>3</v>
      </c>
      <c r="C52" s="73">
        <f t="shared" si="6"/>
        <v>51</v>
      </c>
      <c r="E52" s="73">
        <f t="shared" ref="E52" si="99">plan_id</f>
        <v>1005</v>
      </c>
      <c r="F52" s="73">
        <f t="shared" ca="1" si="3"/>
        <v>2014</v>
      </c>
      <c r="G52" s="73">
        <f t="shared" ref="G52" ca="1" si="100">VLOOKUP(INDIRECT(CHAR(39)&amp;$A52&amp;CHAR(39)&amp;"!r2c"&amp;$C52,0),variables,2,0)</f>
        <v>10860</v>
      </c>
      <c r="H52" s="76">
        <f t="array" aca="1" ref="H52" ca="1">IF(AND(G52&gt;=10861,G52&lt;=10863),TEXT(INDIRECT(CHAR(39)&amp;$A52&amp;CHAR(39)&amp;"!r"&amp;$B52&amp;"c"&amp;$C52,0),"dd-mmm-yyyy"),(INDIRECT(CHAR(39)&amp;$A52&amp;CHAR(39)&amp;"!r"&amp;$B52&amp;"c"&amp;$C52,0)))</f>
        <v>7714189000</v>
      </c>
    </row>
    <row r="53" spans="1:8" x14ac:dyDescent="0.3">
      <c r="A53" s="73" t="s">
        <v>546</v>
      </c>
      <c r="B53" s="73">
        <f t="shared" si="5"/>
        <v>3</v>
      </c>
      <c r="C53" s="73">
        <f t="shared" si="6"/>
        <v>52</v>
      </c>
      <c r="E53" s="73">
        <f t="shared" ref="E53" si="101">plan_id</f>
        <v>1005</v>
      </c>
      <c r="F53" s="73">
        <f t="shared" ca="1" si="3"/>
        <v>2014</v>
      </c>
      <c r="G53" s="73">
        <f t="shared" ref="G53" ca="1" si="102">VLOOKUP(INDIRECT(CHAR(39)&amp;$A53&amp;CHAR(39)&amp;"!r2c"&amp;$C53,0),variables,2,0)</f>
        <v>10909</v>
      </c>
      <c r="H53" s="76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169124000</v>
      </c>
    </row>
    <row r="54" spans="1:8" x14ac:dyDescent="0.3">
      <c r="A54" s="73" t="s">
        <v>546</v>
      </c>
      <c r="B54" s="73">
        <f t="shared" si="5"/>
        <v>3</v>
      </c>
      <c r="C54" s="73">
        <f t="shared" si="6"/>
        <v>53</v>
      </c>
      <c r="E54" s="73">
        <f t="shared" ref="E54" si="103">plan_id</f>
        <v>1005</v>
      </c>
      <c r="F54" s="73">
        <f t="shared" ca="1" si="3"/>
        <v>2014</v>
      </c>
      <c r="G54" s="73">
        <f t="shared" ref="G54" ca="1" si="104">VLOOKUP(INDIRECT(CHAR(39)&amp;$A54&amp;CHAR(39)&amp;"!r2c"&amp;$C54,0),variables,2,0)</f>
        <v>10910</v>
      </c>
      <c r="H54" s="76">
        <f t="array" aca="1" ref="H54" ca="1">IF(AND(G54&gt;=10861,G54&lt;=10863),TEXT(INDIRECT(CHAR(39)&amp;$A54&amp;CHAR(39)&amp;"!r"&amp;$B54&amp;"c"&amp;$C54,0),"dd-mmm-yyyy"),(INDIRECT(CHAR(39)&amp;$A54&amp;CHAR(39)&amp;"!r"&amp;$B54&amp;"c"&amp;$C54,0)))</f>
        <v>598165000</v>
      </c>
    </row>
    <row r="55" spans="1:8" x14ac:dyDescent="0.3">
      <c r="A55" s="73" t="s">
        <v>546</v>
      </c>
      <c r="B55" s="73">
        <f t="shared" si="5"/>
        <v>3</v>
      </c>
      <c r="C55" s="73">
        <f t="shared" si="6"/>
        <v>54</v>
      </c>
      <c r="E55" s="73">
        <f t="shared" ref="E55" si="105">plan_id</f>
        <v>1005</v>
      </c>
      <c r="F55" s="73">
        <f t="shared" ca="1" si="3"/>
        <v>2014</v>
      </c>
      <c r="G55" s="73">
        <f t="shared" ref="G55" ca="1" si="106">VLOOKUP(INDIRECT(CHAR(39)&amp;$A55&amp;CHAR(39)&amp;"!r2c"&amp;$C55,0),variables,2,0)</f>
        <v>10911</v>
      </c>
      <c r="H55" s="76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73" t="s">
        <v>546</v>
      </c>
      <c r="B56" s="73">
        <f t="shared" si="5"/>
        <v>3</v>
      </c>
      <c r="C56" s="73">
        <f t="shared" si="6"/>
        <v>55</v>
      </c>
      <c r="E56" s="73">
        <f t="shared" ref="E56" si="107">plan_id</f>
        <v>1005</v>
      </c>
      <c r="F56" s="73">
        <f t="shared" ca="1" si="3"/>
        <v>2014</v>
      </c>
      <c r="G56" s="73">
        <f t="shared" ref="G56" ca="1" si="108">VLOOKUP(INDIRECT(CHAR(39)&amp;$A56&amp;CHAR(39)&amp;"!r2c"&amp;$C56,0),variables,2,0)</f>
        <v>10912</v>
      </c>
      <c r="H56" s="76">
        <f t="array" aca="1" ref="H56" ca="1">IF(AND(G56&gt;=10861,G56&lt;=10863),TEXT(INDIRECT(CHAR(39)&amp;$A56&amp;CHAR(39)&amp;"!r"&amp;$B56&amp;"c"&amp;$C56,0),"dd-mmm-yyyy"),(INDIRECT(CHAR(39)&amp;$A56&amp;CHAR(39)&amp;"!r"&amp;$B56&amp;"c"&amp;$C56,0)))</f>
        <v>1813000</v>
      </c>
    </row>
    <row r="57" spans="1:8" x14ac:dyDescent="0.3">
      <c r="A57" s="73" t="s">
        <v>546</v>
      </c>
      <c r="B57" s="73">
        <f t="shared" si="5"/>
        <v>3</v>
      </c>
      <c r="C57" s="73">
        <f t="shared" si="6"/>
        <v>56</v>
      </c>
      <c r="E57" s="73">
        <f t="shared" ref="E57" si="109">plan_id</f>
        <v>1005</v>
      </c>
      <c r="F57" s="73">
        <f t="shared" ca="1" si="3"/>
        <v>2014</v>
      </c>
      <c r="G57" s="73">
        <f t="shared" ref="G57" ca="1" si="110">VLOOKUP(INDIRECT(CHAR(39)&amp;$A57&amp;CHAR(39)&amp;"!r2c"&amp;$C57,0),variables,2,0)</f>
        <v>10913</v>
      </c>
      <c r="H57" s="76">
        <f t="array" aca="1" ref="H57" ca="1">IF(AND(G57&gt;=10861,G57&lt;=10863),TEXT(INDIRECT(CHAR(39)&amp;$A57&amp;CHAR(39)&amp;"!r"&amp;$B57&amp;"c"&amp;$C57,0),"dd-mmm-yyyy"),(INDIRECT(CHAR(39)&amp;$A57&amp;CHAR(39)&amp;"!r"&amp;$B57&amp;"c"&amp;$C57,0)))</f>
        <v>323945000</v>
      </c>
    </row>
    <row r="58" spans="1:8" x14ac:dyDescent="0.3">
      <c r="A58" s="73" t="s">
        <v>546</v>
      </c>
      <c r="B58" s="73">
        <f t="shared" si="5"/>
        <v>3</v>
      </c>
      <c r="C58" s="73">
        <f t="shared" si="6"/>
        <v>57</v>
      </c>
      <c r="E58" s="73">
        <f t="shared" ref="E58" si="111">plan_id</f>
        <v>1005</v>
      </c>
      <c r="F58" s="73">
        <f t="shared" ca="1" si="3"/>
        <v>2014</v>
      </c>
      <c r="G58" s="73">
        <f t="shared" ref="G58" ca="1" si="112">VLOOKUP(INDIRECT(CHAR(39)&amp;$A58&amp;CHAR(39)&amp;"!r2c"&amp;$C58,0),variables,2,0)</f>
        <v>10914</v>
      </c>
      <c r="H58" s="76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141632000</v>
      </c>
    </row>
    <row r="59" spans="1:8" x14ac:dyDescent="0.3">
      <c r="A59" s="73" t="s">
        <v>546</v>
      </c>
      <c r="B59" s="73">
        <f t="shared" si="5"/>
        <v>3</v>
      </c>
      <c r="C59" s="73">
        <f t="shared" si="6"/>
        <v>58</v>
      </c>
      <c r="E59" s="73">
        <f t="shared" ref="E59" si="113">plan_id</f>
        <v>1005</v>
      </c>
      <c r="F59" s="73">
        <f t="shared" ca="1" si="3"/>
        <v>2014</v>
      </c>
      <c r="G59" s="73">
        <f t="shared" ref="G59" ca="1" si="114">VLOOKUP(INDIRECT(CHAR(39)&amp;$A59&amp;CHAR(39)&amp;"!r2c"&amp;$C59,0),variables,2,0)</f>
        <v>10915</v>
      </c>
      <c r="H59" s="76">
        <f t="array" aca="1" ref="H59" ca="1">IF(AND(G59&gt;=10861,G59&lt;=10863),TEXT(INDIRECT(CHAR(39)&amp;$A59&amp;CHAR(39)&amp;"!r"&amp;$B59&amp;"c"&amp;$C59,0),"dd-mmm-yyyy"),(INDIRECT(CHAR(39)&amp;$A59&amp;CHAR(39)&amp;"!r"&amp;$B59&amp;"c"&amp;$C59,0)))</f>
        <v>81213000</v>
      </c>
    </row>
    <row r="60" spans="1:8" x14ac:dyDescent="0.3">
      <c r="A60" s="73" t="s">
        <v>546</v>
      </c>
      <c r="B60" s="73">
        <f t="shared" si="5"/>
        <v>3</v>
      </c>
      <c r="C60" s="73">
        <f t="shared" si="6"/>
        <v>59</v>
      </c>
      <c r="E60" s="73">
        <f t="shared" ref="E60" si="115">plan_id</f>
        <v>1005</v>
      </c>
      <c r="F60" s="73">
        <f t="shared" ca="1" si="3"/>
        <v>2014</v>
      </c>
      <c r="G60" s="73">
        <f t="shared" ref="G60" ca="1" si="116">VLOOKUP(INDIRECT(CHAR(39)&amp;$A60&amp;CHAR(39)&amp;"!r2c"&amp;$C60,0),variables,2,0)</f>
        <v>10916</v>
      </c>
      <c r="H60" s="76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1158389000</v>
      </c>
    </row>
    <row r="61" spans="1:8" x14ac:dyDescent="0.3">
      <c r="A61" s="73" t="s">
        <v>546</v>
      </c>
      <c r="B61" s="73">
        <f t="shared" si="5"/>
        <v>3</v>
      </c>
      <c r="C61" s="73">
        <f t="shared" si="6"/>
        <v>60</v>
      </c>
      <c r="E61" s="73">
        <f t="shared" ref="E61" si="117">plan_id</f>
        <v>1005</v>
      </c>
      <c r="F61" s="73">
        <f t="shared" ca="1" si="3"/>
        <v>2014</v>
      </c>
      <c r="G61" s="73">
        <f t="shared" ref="G61" ca="1" si="118">VLOOKUP(INDIRECT(CHAR(39)&amp;$A61&amp;CHAR(39)&amp;"!r2c"&amp;$C61,0),variables,2,0)</f>
        <v>10917</v>
      </c>
      <c r="H61" s="76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-452462000</v>
      </c>
    </row>
    <row r="62" spans="1:8" x14ac:dyDescent="0.3">
      <c r="A62" s="73" t="s">
        <v>546</v>
      </c>
      <c r="B62" s="73">
        <f t="shared" si="5"/>
        <v>3</v>
      </c>
      <c r="C62" s="73">
        <f t="shared" si="6"/>
        <v>61</v>
      </c>
      <c r="E62" s="73">
        <f t="shared" ref="E62" si="119">plan_id</f>
        <v>1005</v>
      </c>
      <c r="F62" s="73">
        <f t="shared" ca="1" si="3"/>
        <v>2014</v>
      </c>
      <c r="G62" s="73">
        <f t="shared" ref="G62" ca="1" si="120">VLOOKUP(INDIRECT(CHAR(39)&amp;$A62&amp;CHAR(39)&amp;"!r2c"&amp;$C62,0),variables,2,0)</f>
        <v>10918</v>
      </c>
      <c r="H62" s="76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-1633000</v>
      </c>
    </row>
    <row r="63" spans="1:8" x14ac:dyDescent="0.3">
      <c r="A63" s="73" t="s">
        <v>546</v>
      </c>
      <c r="B63" s="73">
        <f t="shared" si="5"/>
        <v>3</v>
      </c>
      <c r="C63" s="73">
        <f t="shared" si="6"/>
        <v>62</v>
      </c>
      <c r="E63" s="73">
        <f t="shared" ref="E63" si="121">plan_id</f>
        <v>1005</v>
      </c>
      <c r="F63" s="73">
        <f t="shared" ca="1" si="3"/>
        <v>2014</v>
      </c>
      <c r="G63" s="73">
        <f t="shared" ref="G63" ca="1" si="122">VLOOKUP(INDIRECT(CHAR(39)&amp;$A63&amp;CHAR(39)&amp;"!r2c"&amp;$C63,0),variables,2,0)</f>
        <v>10919</v>
      </c>
      <c r="H63" s="76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-454095000</v>
      </c>
    </row>
    <row r="64" spans="1:8" x14ac:dyDescent="0.3">
      <c r="A64" s="73" t="s">
        <v>546</v>
      </c>
      <c r="B64" s="73">
        <f t="shared" si="5"/>
        <v>3</v>
      </c>
      <c r="C64" s="73">
        <f t="shared" si="6"/>
        <v>63</v>
      </c>
      <c r="E64" s="73">
        <f t="shared" ref="E64" si="123">plan_id</f>
        <v>1005</v>
      </c>
      <c r="F64" s="73">
        <f t="shared" ca="1" si="3"/>
        <v>2014</v>
      </c>
      <c r="G64" s="73">
        <f t="shared" ref="G64" ca="1" si="124">VLOOKUP(INDIRECT(CHAR(39)&amp;$A64&amp;CHAR(39)&amp;"!r2c"&amp;$C64,0),variables,2,0)</f>
        <v>10920</v>
      </c>
      <c r="H64" s="76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-798000</v>
      </c>
    </row>
    <row r="65" spans="1:8" x14ac:dyDescent="0.3">
      <c r="A65" s="73" t="s">
        <v>546</v>
      </c>
      <c r="B65" s="73">
        <f t="shared" si="5"/>
        <v>3</v>
      </c>
      <c r="C65" s="73">
        <f t="shared" si="6"/>
        <v>64</v>
      </c>
      <c r="E65" s="73">
        <f t="shared" ref="E65" si="125">plan_id</f>
        <v>1005</v>
      </c>
      <c r="F65" s="73">
        <f t="shared" ca="1" si="3"/>
        <v>2014</v>
      </c>
      <c r="G65" s="73">
        <f t="shared" ref="G65" ca="1" si="126">VLOOKUP(INDIRECT(CHAR(39)&amp;$A65&amp;CHAR(39)&amp;"!r2c"&amp;$C65,0),variables,2,0)</f>
        <v>10921</v>
      </c>
      <c r="H65" s="76">
        <f t="array" aca="1" ref="H65" ca="1">IF(AND(G65&gt;=10861,G65&lt;=10863),TEXT(INDIRECT(CHAR(39)&amp;$A65&amp;CHAR(39)&amp;"!r"&amp;$B65&amp;"c"&amp;$C65,0),"dd-mmm-yyyy"),(INDIRECT(CHAR(39)&amp;$A65&amp;CHAR(39)&amp;"!r"&amp;$B65&amp;"c"&amp;$C65,0)))</f>
        <v>18000</v>
      </c>
    </row>
    <row r="66" spans="1:8" x14ac:dyDescent="0.3">
      <c r="A66" s="73" t="s">
        <v>546</v>
      </c>
      <c r="B66" s="73">
        <f t="shared" si="5"/>
        <v>3</v>
      </c>
      <c r="C66" s="73">
        <f t="shared" si="6"/>
        <v>65</v>
      </c>
      <c r="E66" s="73">
        <f t="shared" ref="E66" si="127">plan_id</f>
        <v>1005</v>
      </c>
      <c r="F66" s="73">
        <f t="shared" ca="1" si="3"/>
        <v>2014</v>
      </c>
      <c r="G66" s="73">
        <f t="shared" ref="G66" ca="1" si="128">VLOOKUP(INDIRECT(CHAR(39)&amp;$A66&amp;CHAR(39)&amp;"!r2c"&amp;$C66,0),variables,2,0)</f>
        <v>10922</v>
      </c>
      <c r="H66" s="76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73" t="s">
        <v>546</v>
      </c>
      <c r="B67" s="73">
        <f t="shared" si="5"/>
        <v>3</v>
      </c>
      <c r="C67" s="73">
        <f t="shared" si="6"/>
        <v>66</v>
      </c>
      <c r="E67" s="73">
        <f t="shared" ref="E67" si="129">plan_id</f>
        <v>1005</v>
      </c>
      <c r="F67" s="73">
        <f t="shared" ca="1" si="3"/>
        <v>2014</v>
      </c>
      <c r="G67" s="73">
        <f t="shared" ref="G67" ca="1" si="130">VLOOKUP(INDIRECT(CHAR(39)&amp;$A67&amp;CHAR(39)&amp;"!r2c"&amp;$C67,0),variables,2,0)</f>
        <v>10860</v>
      </c>
      <c r="H67" s="76">
        <f t="array" aca="1" ref="H67" ca="1">IF(AND(G67&gt;=10861,G67&lt;=10863),TEXT(INDIRECT(CHAR(39)&amp;$A67&amp;CHAR(39)&amp;"!r"&amp;$B67&amp;"c"&amp;$C67,0),"dd-mmm-yyyy"),(INDIRECT(CHAR(39)&amp;$A67&amp;CHAR(39)&amp;"!r"&amp;$B67&amp;"c"&amp;$C67,0)))</f>
        <v>6346741000</v>
      </c>
    </row>
    <row r="68" spans="1:8" x14ac:dyDescent="0.3">
      <c r="A68" s="73" t="s">
        <v>546</v>
      </c>
      <c r="B68" s="73">
        <f t="shared" si="5"/>
        <v>3</v>
      </c>
      <c r="C68" s="73">
        <f t="shared" si="6"/>
        <v>67</v>
      </c>
      <c r="E68" s="73">
        <f t="shared" ref="E68" si="131">plan_id</f>
        <v>1005</v>
      </c>
      <c r="F68" s="73">
        <f t="shared" ca="1" si="3"/>
        <v>2014</v>
      </c>
      <c r="G68" s="73">
        <f t="shared" ref="G68" ca="1" si="132">VLOOKUP(INDIRECT(CHAR(39)&amp;$A68&amp;CHAR(39)&amp;"!r2c"&amp;$C68,0),variables,2,0)</f>
        <v>10923</v>
      </c>
      <c r="H68" s="76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1080041000</v>
      </c>
    </row>
    <row r="69" spans="1:8" x14ac:dyDescent="0.3">
      <c r="A69" s="73" t="s">
        <v>546</v>
      </c>
      <c r="B69" s="73">
        <v>4</v>
      </c>
      <c r="C69" s="73">
        <v>3</v>
      </c>
      <c r="E69" s="73">
        <f t="shared" ref="E69" si="133">plan_id</f>
        <v>1005</v>
      </c>
      <c r="F69" s="73">
        <f t="shared" ca="1" si="3"/>
        <v>2015</v>
      </c>
      <c r="G69" s="73">
        <f t="shared" ref="G69" ca="1" si="134">VLOOKUP(INDIRECT(CHAR(39)&amp;$A69&amp;CHAR(39)&amp;"!r2c"&amp;$C69,0),variables,2,0)</f>
        <v>10861</v>
      </c>
      <c r="H69" s="76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73" t="s">
        <v>546</v>
      </c>
      <c r="B70" s="73">
        <f t="shared" ref="B70:B133" si="135">B69</f>
        <v>4</v>
      </c>
      <c r="C70" s="73">
        <f t="shared" ref="C70:C133" si="136">C69+1</f>
        <v>4</v>
      </c>
      <c r="E70" s="73">
        <f t="shared" ref="E70" si="137">plan_id</f>
        <v>1005</v>
      </c>
      <c r="F70" s="73">
        <f t="shared" ref="F70:F133" ca="1" si="138">INDIRECT(CHAR(39)&amp;$A70&amp;CHAR(39)&amp;"!r"&amp;$B70&amp;"c2",0)</f>
        <v>2015</v>
      </c>
      <c r="G70" s="73">
        <f t="shared" ref="G70" ca="1" si="139">VLOOKUP(INDIRECT(CHAR(39)&amp;$A70&amp;CHAR(39)&amp;"!r2c"&amp;$C70,0),variables,2,0)</f>
        <v>10862</v>
      </c>
      <c r="H70" s="76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73" t="s">
        <v>546</v>
      </c>
      <c r="B71" s="73">
        <f t="shared" si="135"/>
        <v>4</v>
      </c>
      <c r="C71" s="73">
        <f t="shared" si="136"/>
        <v>5</v>
      </c>
      <c r="E71" s="73">
        <f t="shared" ref="E71" si="140">plan_id</f>
        <v>1005</v>
      </c>
      <c r="F71" s="73">
        <f t="shared" ca="1" si="138"/>
        <v>2015</v>
      </c>
      <c r="G71" s="73">
        <f t="shared" ref="G71" ca="1" si="141">VLOOKUP(INDIRECT(CHAR(39)&amp;$A71&amp;CHAR(39)&amp;"!r2c"&amp;$C71,0),variables,2,0)</f>
        <v>10863</v>
      </c>
      <c r="H71" s="76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73" t="s">
        <v>546</v>
      </c>
      <c r="B72" s="73">
        <f t="shared" si="135"/>
        <v>4</v>
      </c>
      <c r="C72" s="73">
        <f t="shared" si="136"/>
        <v>6</v>
      </c>
      <c r="E72" s="73">
        <f t="shared" ref="E72" si="142">plan_id</f>
        <v>1005</v>
      </c>
      <c r="F72" s="73">
        <f t="shared" ca="1" si="138"/>
        <v>2015</v>
      </c>
      <c r="G72" s="73">
        <f t="shared" ref="G72" ca="1" si="143">VLOOKUP(INDIRECT(CHAR(39)&amp;$A72&amp;CHAR(39)&amp;"!r2c"&amp;$C72,0),variables,2,0)</f>
        <v>10864</v>
      </c>
      <c r="H72" s="76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10209</v>
      </c>
    </row>
    <row r="73" spans="1:8" x14ac:dyDescent="0.3">
      <c r="A73" s="73" t="s">
        <v>546</v>
      </c>
      <c r="B73" s="73">
        <f t="shared" si="135"/>
        <v>4</v>
      </c>
      <c r="C73" s="73">
        <f t="shared" si="136"/>
        <v>7</v>
      </c>
      <c r="E73" s="73">
        <f t="shared" ref="E73" si="144">plan_id</f>
        <v>1005</v>
      </c>
      <c r="F73" s="73">
        <f t="shared" ca="1" si="138"/>
        <v>2015</v>
      </c>
      <c r="G73" s="73">
        <f t="shared" ref="G73" ca="1" si="145">VLOOKUP(INDIRECT(CHAR(39)&amp;$A73&amp;CHAR(39)&amp;"!r2c"&amp;$C73,0),variables,2,0)</f>
        <v>10865</v>
      </c>
      <c r="H73" s="76">
        <f t="array" aca="1" ref="H73" ca="1">IF(AND(G73&gt;=10861,G73&lt;=10863),TEXT(INDIRECT(CHAR(39)&amp;$A73&amp;CHAR(39)&amp;"!r"&amp;$B73&amp;"c"&amp;$C73,0),"dd-mmm-yyyy"),(INDIRECT(CHAR(39)&amp;$A73&amp;CHAR(39)&amp;"!r"&amp;$B73&amp;"c"&amp;$C73,0)))</f>
        <v>0</v>
      </c>
    </row>
    <row r="74" spans="1:8" x14ac:dyDescent="0.3">
      <c r="A74" s="73" t="s">
        <v>546</v>
      </c>
      <c r="B74" s="73">
        <f t="shared" si="135"/>
        <v>4</v>
      </c>
      <c r="C74" s="73">
        <f t="shared" si="136"/>
        <v>8</v>
      </c>
      <c r="E74" s="73">
        <f t="shared" ref="E74" si="146">plan_id</f>
        <v>1005</v>
      </c>
      <c r="F74" s="73">
        <f t="shared" ca="1" si="138"/>
        <v>2015</v>
      </c>
      <c r="G74" s="73">
        <f t="shared" ref="G74" ca="1" si="147">VLOOKUP(INDIRECT(CHAR(39)&amp;$A74&amp;CHAR(39)&amp;"!r2c"&amp;$C74,0),variables,2,0)</f>
        <v>10866</v>
      </c>
      <c r="H74" s="76">
        <f t="array" aca="1" ref="H74" ca="1">IF(AND(G74&gt;=10861,G74&lt;=10863),TEXT(INDIRECT(CHAR(39)&amp;$A74&amp;CHAR(39)&amp;"!r"&amp;$B74&amp;"c"&amp;$C74,0),"dd-mmm-yyyy"),(INDIRECT(CHAR(39)&amp;$A74&amp;CHAR(39)&amp;"!r"&amp;$B74&amp;"c"&amp;$C74,0)))</f>
        <v>995</v>
      </c>
    </row>
    <row r="75" spans="1:8" x14ac:dyDescent="0.3">
      <c r="A75" s="73" t="s">
        <v>546</v>
      </c>
      <c r="B75" s="73">
        <f t="shared" si="135"/>
        <v>4</v>
      </c>
      <c r="C75" s="73">
        <f t="shared" si="136"/>
        <v>9</v>
      </c>
      <c r="E75" s="73">
        <f t="shared" ref="E75" si="148">plan_id</f>
        <v>1005</v>
      </c>
      <c r="F75" s="73">
        <f t="shared" ca="1" si="138"/>
        <v>2015</v>
      </c>
      <c r="G75" s="73">
        <f t="shared" ref="G75" ca="1" si="149">VLOOKUP(INDIRECT(CHAR(39)&amp;$A75&amp;CHAR(39)&amp;"!r2c"&amp;$C75,0),variables,2,0)</f>
        <v>10867</v>
      </c>
      <c r="H75" s="76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12717</v>
      </c>
    </row>
    <row r="76" spans="1:8" x14ac:dyDescent="0.3">
      <c r="A76" s="73" t="s">
        <v>546</v>
      </c>
      <c r="B76" s="73">
        <f t="shared" si="135"/>
        <v>4</v>
      </c>
      <c r="C76" s="73">
        <f t="shared" si="136"/>
        <v>10</v>
      </c>
      <c r="E76" s="73">
        <f t="shared" ref="E76" si="150">plan_id</f>
        <v>1005</v>
      </c>
      <c r="F76" s="73">
        <f t="shared" ca="1" si="138"/>
        <v>2015</v>
      </c>
      <c r="G76" s="73">
        <f t="shared" ref="G76" ca="1" si="151">VLOOKUP(INDIRECT(CHAR(39)&amp;$A76&amp;CHAR(39)&amp;"!r2c"&amp;$C76,0),variables,2,0)</f>
        <v>10868</v>
      </c>
      <c r="H76" s="76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23921</v>
      </c>
    </row>
    <row r="77" spans="1:8" x14ac:dyDescent="0.3">
      <c r="A77" s="73" t="s">
        <v>546</v>
      </c>
      <c r="B77" s="73">
        <f t="shared" si="135"/>
        <v>4</v>
      </c>
      <c r="C77" s="73">
        <f t="shared" si="136"/>
        <v>11</v>
      </c>
      <c r="E77" s="73">
        <f t="shared" ref="E77" si="152">plan_id</f>
        <v>1005</v>
      </c>
      <c r="F77" s="73">
        <f t="shared" ca="1" si="138"/>
        <v>2015</v>
      </c>
      <c r="G77" s="73">
        <f t="shared" ref="G77" ca="1" si="153">VLOOKUP(INDIRECT(CHAR(39)&amp;$A77&amp;CHAR(39)&amp;"!r2c"&amp;$C77,0),variables,2,0)</f>
        <v>10869</v>
      </c>
      <c r="H77" s="76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7.9000000000000001E-2</v>
      </c>
    </row>
    <row r="78" spans="1:8" x14ac:dyDescent="0.3">
      <c r="A78" s="73" t="s">
        <v>546</v>
      </c>
      <c r="B78" s="73">
        <f t="shared" si="135"/>
        <v>4</v>
      </c>
      <c r="C78" s="73">
        <f t="shared" si="136"/>
        <v>12</v>
      </c>
      <c r="E78" s="73">
        <f t="shared" ref="E78" si="154">plan_id</f>
        <v>1005</v>
      </c>
      <c r="F78" s="73">
        <f t="shared" ca="1" si="138"/>
        <v>2015</v>
      </c>
      <c r="G78" s="73">
        <f t="shared" ref="G78" ca="1" si="155">VLOOKUP(INDIRECT(CHAR(39)&amp;$A78&amp;CHAR(39)&amp;"!r2c"&amp;$C78,0),variables,2,0)</f>
        <v>10870</v>
      </c>
      <c r="H78" s="76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73" t="s">
        <v>546</v>
      </c>
      <c r="B79" s="73">
        <f t="shared" si="135"/>
        <v>4</v>
      </c>
      <c r="C79" s="73">
        <f t="shared" si="136"/>
        <v>13</v>
      </c>
      <c r="E79" s="73">
        <f t="shared" ref="E79" si="156">plan_id</f>
        <v>1005</v>
      </c>
      <c r="F79" s="73">
        <f t="shared" ca="1" si="138"/>
        <v>2015</v>
      </c>
      <c r="G79" s="73">
        <f t="shared" ref="G79" ca="1" si="157">VLOOKUP(INDIRECT(CHAR(39)&amp;$A79&amp;CHAR(39)&amp;"!r2c"&amp;$C79,0),variables,2,0)</f>
        <v>10871</v>
      </c>
      <c r="H79" s="76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3.7999999999999999E-2</v>
      </c>
    </row>
    <row r="80" spans="1:8" x14ac:dyDescent="0.3">
      <c r="A80" s="73" t="s">
        <v>546</v>
      </c>
      <c r="B80" s="73">
        <f t="shared" si="135"/>
        <v>4</v>
      </c>
      <c r="C80" s="73">
        <f t="shared" si="136"/>
        <v>14</v>
      </c>
      <c r="E80" s="73">
        <f t="shared" ref="E80" si="158">plan_id</f>
        <v>1005</v>
      </c>
      <c r="F80" s="73">
        <f t="shared" ca="1" si="138"/>
        <v>2015</v>
      </c>
      <c r="G80" s="73">
        <f t="shared" ref="G80" ca="1" si="159">VLOOKUP(INDIRECT(CHAR(39)&amp;$A80&amp;CHAR(39)&amp;"!r2c"&amp;$C80,0),variables,2,0)</f>
        <v>10872</v>
      </c>
      <c r="H80" s="76">
        <f t="array" aca="1" ref="H80" ca="1">IF(AND(G80&gt;=10861,G80&lt;=10863),TEXT(INDIRECT(CHAR(39)&amp;$A80&amp;CHAR(39)&amp;"!r"&amp;$B80&amp;"c"&amp;$C80,0),"dd-mmm-yyyy"),(INDIRECT(CHAR(39)&amp;$A80&amp;CHAR(39)&amp;"!r"&amp;$B80&amp;"c"&amp;$C80,0)))</f>
        <v>2115</v>
      </c>
    </row>
    <row r="81" spans="1:8" x14ac:dyDescent="0.3">
      <c r="A81" s="73" t="s">
        <v>546</v>
      </c>
      <c r="B81" s="73">
        <f t="shared" si="135"/>
        <v>4</v>
      </c>
      <c r="C81" s="73">
        <f t="shared" si="136"/>
        <v>15</v>
      </c>
      <c r="E81" s="73">
        <f t="shared" ref="E81" si="160">plan_id</f>
        <v>1005</v>
      </c>
      <c r="F81" s="73">
        <f t="shared" ca="1" si="138"/>
        <v>2015</v>
      </c>
      <c r="G81" s="73">
        <f t="shared" ref="G81" ca="1" si="161">VLOOKUP(INDIRECT(CHAR(39)&amp;$A81&amp;CHAR(39)&amp;"!r2c"&amp;$C81,0),variables,2,0)</f>
        <v>10873</v>
      </c>
      <c r="H81" s="76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7.9000000000000001E-2</v>
      </c>
    </row>
    <row r="82" spans="1:8" x14ac:dyDescent="0.3">
      <c r="A82" s="73" t="s">
        <v>546</v>
      </c>
      <c r="B82" s="73">
        <f t="shared" si="135"/>
        <v>4</v>
      </c>
      <c r="C82" s="73">
        <f t="shared" si="136"/>
        <v>16</v>
      </c>
      <c r="E82" s="73">
        <f t="shared" ref="E82" si="162">plan_id</f>
        <v>1005</v>
      </c>
      <c r="F82" s="73">
        <f t="shared" ca="1" si="138"/>
        <v>2015</v>
      </c>
      <c r="G82" s="73">
        <f t="shared" ref="G82" ca="1" si="163">VLOOKUP(INDIRECT(CHAR(39)&amp;$A82&amp;CHAR(39)&amp;"!r2c"&amp;$C82,0),variables,2,0)</f>
        <v>10874</v>
      </c>
      <c r="H82" s="76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7.9000000000000001E-2</v>
      </c>
    </row>
    <row r="83" spans="1:8" x14ac:dyDescent="0.3">
      <c r="A83" s="73" t="s">
        <v>546</v>
      </c>
      <c r="B83" s="73">
        <f t="shared" si="135"/>
        <v>4</v>
      </c>
      <c r="C83" s="73">
        <f t="shared" si="136"/>
        <v>17</v>
      </c>
      <c r="E83" s="73">
        <f t="shared" ref="E83" si="164">plan_id</f>
        <v>1005</v>
      </c>
      <c r="F83" s="73">
        <f t="shared" ca="1" si="138"/>
        <v>2015</v>
      </c>
      <c r="G83" s="73">
        <f t="shared" ref="G83" ca="1" si="165">VLOOKUP(INDIRECT(CHAR(39)&amp;$A83&amp;CHAR(39)&amp;"!r2c"&amp;$C83,0),variables,2,0)</f>
        <v>10875</v>
      </c>
      <c r="H83" s="76">
        <f t="array" aca="1" ref="H83" ca="1">IF(AND(G83&gt;=10861,G83&lt;=10863),TEXT(INDIRECT(CHAR(39)&amp;$A83&amp;CHAR(39)&amp;"!r"&amp;$B83&amp;"c"&amp;$C83,0),"dd-mmm-yyyy"),(INDIRECT(CHAR(39)&amp;$A83&amp;CHAR(39)&amp;"!r"&amp;$B83&amp;"c"&amp;$C83,0)))</f>
        <v>8484938000</v>
      </c>
    </row>
    <row r="84" spans="1:8" x14ac:dyDescent="0.3">
      <c r="A84" s="73" t="s">
        <v>546</v>
      </c>
      <c r="B84" s="73">
        <f t="shared" si="135"/>
        <v>4</v>
      </c>
      <c r="C84" s="73">
        <f t="shared" si="136"/>
        <v>18</v>
      </c>
      <c r="E84" s="73">
        <f t="shared" ref="E84" si="166">plan_id</f>
        <v>1005</v>
      </c>
      <c r="F84" s="73">
        <f t="shared" ca="1" si="138"/>
        <v>2015</v>
      </c>
      <c r="G84" s="73">
        <f t="shared" ref="G84" ca="1" si="167">VLOOKUP(INDIRECT(CHAR(39)&amp;$A84&amp;CHAR(39)&amp;"!r2c"&amp;$C84,0),variables,2,0)</f>
        <v>10876</v>
      </c>
      <c r="H84" s="76">
        <f t="array" aca="1" ref="H84" ca="1">IF(AND(G84&gt;=10861,G84&lt;=10863),TEXT(INDIRECT(CHAR(39)&amp;$A84&amp;CHAR(39)&amp;"!r"&amp;$B84&amp;"c"&amp;$C84,0),"dd-mmm-yyyy"),(INDIRECT(CHAR(39)&amp;$A84&amp;CHAR(39)&amp;"!r"&amp;$B84&amp;"c"&amp;$C84,0)))</f>
        <v>7348704000</v>
      </c>
    </row>
    <row r="85" spans="1:8" x14ac:dyDescent="0.3">
      <c r="A85" s="73" t="s">
        <v>546</v>
      </c>
      <c r="B85" s="73">
        <f t="shared" si="135"/>
        <v>4</v>
      </c>
      <c r="C85" s="73">
        <f t="shared" si="136"/>
        <v>19</v>
      </c>
      <c r="E85" s="73">
        <f t="shared" ref="E85" si="168">plan_id</f>
        <v>1005</v>
      </c>
      <c r="F85" s="73">
        <f t="shared" ca="1" si="138"/>
        <v>2015</v>
      </c>
      <c r="G85" s="73">
        <f t="shared" ref="G85" ca="1" si="169">VLOOKUP(INDIRECT(CHAR(39)&amp;$A85&amp;CHAR(39)&amp;"!r2c"&amp;$C85,0),variables,2,0)</f>
        <v>10877</v>
      </c>
      <c r="H85" s="76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1136234000</v>
      </c>
    </row>
    <row r="86" spans="1:8" x14ac:dyDescent="0.3">
      <c r="A86" s="73" t="s">
        <v>546</v>
      </c>
      <c r="B86" s="73">
        <f t="shared" si="135"/>
        <v>4</v>
      </c>
      <c r="C86" s="73">
        <f t="shared" si="136"/>
        <v>20</v>
      </c>
      <c r="E86" s="73">
        <f t="shared" ref="E86" si="170">plan_id</f>
        <v>1005</v>
      </c>
      <c r="F86" s="73">
        <f t="shared" ca="1" si="138"/>
        <v>2015</v>
      </c>
      <c r="G86" s="73">
        <f t="shared" ref="G86" ca="1" si="171">VLOOKUP(INDIRECT(CHAR(39)&amp;$A86&amp;CHAR(39)&amp;"!r2c"&amp;$C86,0),variables,2,0)</f>
        <v>10878</v>
      </c>
      <c r="H86" s="76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0.86609999999999998</v>
      </c>
    </row>
    <row r="87" spans="1:8" x14ac:dyDescent="0.3">
      <c r="A87" s="73" t="s">
        <v>546</v>
      </c>
      <c r="B87" s="73">
        <f t="shared" si="135"/>
        <v>4</v>
      </c>
      <c r="C87" s="73">
        <f t="shared" si="136"/>
        <v>21</v>
      </c>
      <c r="E87" s="73">
        <f t="shared" ref="E87" si="172">plan_id</f>
        <v>1005</v>
      </c>
      <c r="F87" s="73">
        <f t="shared" ca="1" si="138"/>
        <v>2015</v>
      </c>
      <c r="G87" s="73">
        <f t="shared" ref="G87" ca="1" si="173">VLOOKUP(INDIRECT(CHAR(39)&amp;$A87&amp;CHAR(39)&amp;"!r2c"&amp;$C87,0),variables,2,0)</f>
        <v>10879</v>
      </c>
      <c r="H87" s="76">
        <f t="array" aca="1" ref="H87" ca="1">IF(AND(G87&gt;=10861,G87&lt;=10863),TEXT(INDIRECT(CHAR(39)&amp;$A87&amp;CHAR(39)&amp;"!r"&amp;$B87&amp;"c"&amp;$C87,0),"dd-mmm-yyyy"),(INDIRECT(CHAR(39)&amp;$A87&amp;CHAR(39)&amp;"!r"&amp;$B87&amp;"c"&amp;$C87,0)))</f>
        <v>845076000</v>
      </c>
    </row>
    <row r="88" spans="1:8" x14ac:dyDescent="0.3">
      <c r="A88" s="73" t="s">
        <v>546</v>
      </c>
      <c r="B88" s="73">
        <f t="shared" si="135"/>
        <v>4</v>
      </c>
      <c r="C88" s="73">
        <f t="shared" si="136"/>
        <v>22</v>
      </c>
      <c r="E88" s="73">
        <f t="shared" ref="E88" si="174">plan_id</f>
        <v>1005</v>
      </c>
      <c r="F88" s="73">
        <f t="shared" ca="1" si="138"/>
        <v>2015</v>
      </c>
      <c r="G88" s="73">
        <f t="shared" ref="G88" ca="1" si="175">VLOOKUP(INDIRECT(CHAR(39)&amp;$A88&amp;CHAR(39)&amp;"!r2c"&amp;$C88,0),variables,2,0)</f>
        <v>10880</v>
      </c>
      <c r="H88" s="76">
        <f t="array" aca="1" ref="H88" ca="1">IF(AND(G88&gt;=10861,G88&lt;=10863),TEXT(INDIRECT(CHAR(39)&amp;$A88&amp;CHAR(39)&amp;"!r"&amp;$B88&amp;"c"&amp;$C88,0),"dd-mmm-yyyy"),(INDIRECT(CHAR(39)&amp;$A88&amp;CHAR(39)&amp;"!r"&amp;$B88&amp;"c"&amp;$C88,0)))</f>
        <v>116861000</v>
      </c>
    </row>
    <row r="89" spans="1:8" x14ac:dyDescent="0.3">
      <c r="A89" s="73" t="s">
        <v>546</v>
      </c>
      <c r="B89" s="73">
        <f t="shared" si="135"/>
        <v>4</v>
      </c>
      <c r="C89" s="73">
        <f t="shared" si="136"/>
        <v>23</v>
      </c>
      <c r="E89" s="73">
        <f t="shared" ref="E89" si="176">plan_id</f>
        <v>1005</v>
      </c>
      <c r="F89" s="73">
        <f t="shared" ca="1" si="138"/>
        <v>2015</v>
      </c>
      <c r="G89" s="73">
        <f t="shared" ref="G89" ca="1" si="177">VLOOKUP(INDIRECT(CHAR(39)&amp;$A89&amp;CHAR(39)&amp;"!r2c"&amp;$C89,0),variables,2,0)</f>
        <v>10881</v>
      </c>
      <c r="H89" s="76">
        <f t="array" aca="1" ref="H89" ca="1">IF(AND(G89&gt;=10861,G89&lt;=10863),TEXT(INDIRECT(CHAR(39)&amp;$A89&amp;CHAR(39)&amp;"!r"&amp;$B89&amp;"c"&amp;$C89,0),"dd-mmm-yyyy"),(INDIRECT(CHAR(39)&amp;$A89&amp;CHAR(39)&amp;"!r"&amp;$B89&amp;"c"&amp;$C89,0)))</f>
        <v>415142000</v>
      </c>
    </row>
    <row r="90" spans="1:8" x14ac:dyDescent="0.3">
      <c r="A90" s="73" t="s">
        <v>546</v>
      </c>
      <c r="B90" s="73">
        <f t="shared" si="135"/>
        <v>4</v>
      </c>
      <c r="C90" s="73">
        <f t="shared" si="136"/>
        <v>24</v>
      </c>
      <c r="E90" s="73">
        <f t="shared" ref="E90" si="178">plan_id</f>
        <v>1005</v>
      </c>
      <c r="F90" s="73">
        <f t="shared" ca="1" si="138"/>
        <v>2015</v>
      </c>
      <c r="G90" s="73">
        <f t="shared" ref="G90" ca="1" si="179">VLOOKUP(INDIRECT(CHAR(39)&amp;$A90&amp;CHAR(39)&amp;"!r2c"&amp;$C90,0),variables,2,0)</f>
        <v>10882</v>
      </c>
      <c r="H90" s="76">
        <f t="array" aca="1" ref="H90" ca="1">IF(AND(G90&gt;=10861,G90&lt;=10863),TEXT(INDIRECT(CHAR(39)&amp;$A90&amp;CHAR(39)&amp;"!r"&amp;$B90&amp;"c"&amp;$C90,0),"dd-mmm-yyyy"),(INDIRECT(CHAR(39)&amp;$A90&amp;CHAR(39)&amp;"!r"&amp;$B90&amp;"c"&amp;$C90,0)))</f>
        <v>583957000</v>
      </c>
    </row>
    <row r="91" spans="1:8" x14ac:dyDescent="0.3">
      <c r="A91" s="73" t="s">
        <v>546</v>
      </c>
      <c r="B91" s="73">
        <f t="shared" si="135"/>
        <v>4</v>
      </c>
      <c r="C91" s="73">
        <f t="shared" si="136"/>
        <v>25</v>
      </c>
      <c r="E91" s="73">
        <f t="shared" ref="E91" si="180">plan_id</f>
        <v>1005</v>
      </c>
      <c r="F91" s="73">
        <f t="shared" ca="1" si="138"/>
        <v>2015</v>
      </c>
      <c r="G91" s="73">
        <f t="shared" ref="G91" ca="1" si="181">VLOOKUP(INDIRECT(CHAR(39)&amp;$A91&amp;CHAR(39)&amp;"!r2c"&amp;$C91,0),variables,2,0)</f>
        <v>10883</v>
      </c>
      <c r="H91" s="76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0.23349970890192126</v>
      </c>
    </row>
    <row r="92" spans="1:8" x14ac:dyDescent="0.3">
      <c r="A92" s="73" t="s">
        <v>546</v>
      </c>
      <c r="B92" s="73">
        <f t="shared" si="135"/>
        <v>4</v>
      </c>
      <c r="C92" s="73">
        <f t="shared" si="136"/>
        <v>26</v>
      </c>
      <c r="E92" s="73">
        <f t="shared" ref="E92" si="182">plan_id</f>
        <v>1005</v>
      </c>
      <c r="F92" s="73">
        <f t="shared" ca="1" si="138"/>
        <v>2015</v>
      </c>
      <c r="G92" s="73">
        <f t="shared" ref="G92" ca="1" si="183">VLOOKUP(INDIRECT(CHAR(39)&amp;$A92&amp;CHAR(39)&amp;"!r2c"&amp;$C92,0),variables,2,0)</f>
        <v>10884</v>
      </c>
      <c r="H92" s="76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0.1814239192687995</v>
      </c>
    </row>
    <row r="93" spans="1:8" x14ac:dyDescent="0.3">
      <c r="A93" s="73" t="s">
        <v>546</v>
      </c>
      <c r="B93" s="73">
        <f t="shared" si="135"/>
        <v>4</v>
      </c>
      <c r="C93" s="73">
        <f t="shared" si="136"/>
        <v>27</v>
      </c>
      <c r="E93" s="73">
        <f t="shared" ref="E93" si="184">plan_id</f>
        <v>1005</v>
      </c>
      <c r="F93" s="73">
        <f t="shared" ca="1" si="138"/>
        <v>2015</v>
      </c>
      <c r="G93" s="73">
        <f t="shared" ref="G93" ca="1" si="185">VLOOKUP(INDIRECT(CHAR(39)&amp;$A93&amp;CHAR(39)&amp;"!r2c"&amp;$C93,0),variables,2,0)</f>
        <v>10885</v>
      </c>
      <c r="H93" s="76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197325000</v>
      </c>
    </row>
    <row r="94" spans="1:8" x14ac:dyDescent="0.3">
      <c r="A94" s="73" t="s">
        <v>546</v>
      </c>
      <c r="B94" s="73">
        <f t="shared" si="135"/>
        <v>4</v>
      </c>
      <c r="C94" s="73">
        <f t="shared" si="136"/>
        <v>28</v>
      </c>
      <c r="E94" s="73">
        <f t="shared" ref="E94" si="186">plan_id</f>
        <v>1005</v>
      </c>
      <c r="F94" s="73">
        <f t="shared" ca="1" si="138"/>
        <v>2015</v>
      </c>
      <c r="G94" s="73">
        <f t="shared" ref="G94" ca="1" si="187">VLOOKUP(INDIRECT(CHAR(39)&amp;$A94&amp;CHAR(39)&amp;"!r2c"&amp;$C94,0),variables,2,0)</f>
        <v>10886</v>
      </c>
      <c r="H94" s="76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153317000</v>
      </c>
    </row>
    <row r="95" spans="1:8" x14ac:dyDescent="0.3">
      <c r="A95" s="73" t="s">
        <v>546</v>
      </c>
      <c r="B95" s="73">
        <f t="shared" si="135"/>
        <v>4</v>
      </c>
      <c r="C95" s="73">
        <f t="shared" si="136"/>
        <v>29</v>
      </c>
      <c r="E95" s="73">
        <f t="shared" ref="E95" si="188">plan_id</f>
        <v>1005</v>
      </c>
      <c r="F95" s="73">
        <f t="shared" ca="1" si="138"/>
        <v>2015</v>
      </c>
      <c r="G95" s="73">
        <f t="shared" ref="G95" ca="1" si="189">VLOOKUP(INDIRECT(CHAR(39)&amp;$A95&amp;CHAR(39)&amp;"!r2c"&amp;$C95,0),variables,2,0)</f>
        <v>10887</v>
      </c>
      <c r="H95" s="76">
        <f t="array" aca="1" ref="H95" ca="1">IF(AND(G95&gt;=10861,G95&lt;=10863),TEXT(INDIRECT(CHAR(39)&amp;$A95&amp;CHAR(39)&amp;"!r"&amp;$B95&amp;"c"&amp;$C95,0),"dd-mmm-yyyy"),(INDIRECT(CHAR(39)&amp;$A95&amp;CHAR(39)&amp;"!r"&amp;$B95&amp;"c"&amp;$C95,0)))</f>
        <v>44008000</v>
      </c>
    </row>
    <row r="96" spans="1:8" x14ac:dyDescent="0.3">
      <c r="A96" s="73" t="s">
        <v>546</v>
      </c>
      <c r="B96" s="73">
        <f t="shared" si="135"/>
        <v>4</v>
      </c>
      <c r="C96" s="73">
        <f t="shared" si="136"/>
        <v>30</v>
      </c>
      <c r="E96" s="73">
        <f t="shared" ref="E96" si="190">plan_id</f>
        <v>1005</v>
      </c>
      <c r="F96" s="73">
        <f t="shared" ca="1" si="138"/>
        <v>2015</v>
      </c>
      <c r="G96" s="73">
        <f t="shared" ref="G96" ca="1" si="191">VLOOKUP(INDIRECT(CHAR(39)&amp;$A96&amp;CHAR(39)&amp;"!r2c"&amp;$C96,0),variables,2,0)</f>
        <v>10883</v>
      </c>
      <c r="H96" s="76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0.77697706828835678</v>
      </c>
    </row>
    <row r="97" spans="1:8" x14ac:dyDescent="0.3">
      <c r="A97" s="73" t="s">
        <v>546</v>
      </c>
      <c r="B97" s="73">
        <f t="shared" si="135"/>
        <v>4</v>
      </c>
      <c r="C97" s="73">
        <f t="shared" si="136"/>
        <v>31</v>
      </c>
      <c r="E97" s="73">
        <f t="shared" ref="E97" si="192">plan_id</f>
        <v>1005</v>
      </c>
      <c r="F97" s="73">
        <f t="shared" ca="1" si="138"/>
        <v>2015</v>
      </c>
      <c r="G97" s="73">
        <f t="shared" ref="G97" ca="1" si="193">VLOOKUP(INDIRECT(CHAR(39)&amp;$A97&amp;CHAR(39)&amp;"!r2c"&amp;$C97,0),variables,2,0)</f>
        <v>10889</v>
      </c>
      <c r="H97" s="76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187959000</v>
      </c>
    </row>
    <row r="98" spans="1:8" x14ac:dyDescent="0.3">
      <c r="A98" s="73" t="s">
        <v>546</v>
      </c>
      <c r="B98" s="73">
        <f t="shared" si="135"/>
        <v>4</v>
      </c>
      <c r="C98" s="73">
        <f t="shared" si="136"/>
        <v>32</v>
      </c>
      <c r="E98" s="73">
        <f t="shared" ref="E98" si="194">plan_id</f>
        <v>1005</v>
      </c>
      <c r="F98" s="73">
        <f t="shared" ca="1" si="138"/>
        <v>2015</v>
      </c>
      <c r="G98" s="73">
        <f t="shared" ref="G98" ca="1" si="195">VLOOKUP(INDIRECT(CHAR(39)&amp;$A98&amp;CHAR(39)&amp;"!r2c"&amp;$C98,0),variables,2,0)</f>
        <v>10890</v>
      </c>
      <c r="H98" s="76">
        <f t="array" aca="1" ref="H98" ca="1">IF(AND(G98&gt;=10861,G98&lt;=10863),TEXT(INDIRECT(CHAR(39)&amp;$A98&amp;CHAR(39)&amp;"!r"&amp;$B98&amp;"c"&amp;$C98,0),"dd-mmm-yyyy"),(INDIRECT(CHAR(39)&amp;$A98&amp;CHAR(39)&amp;"!r"&amp;$B98&amp;"c"&amp;$C98,0)))</f>
        <v>648233000</v>
      </c>
    </row>
    <row r="99" spans="1:8" x14ac:dyDescent="0.3">
      <c r="A99" s="73" t="s">
        <v>546</v>
      </c>
      <c r="B99" s="73">
        <f t="shared" si="135"/>
        <v>4</v>
      </c>
      <c r="C99" s="73">
        <f t="shared" si="136"/>
        <v>33</v>
      </c>
      <c r="E99" s="73">
        <f t="shared" ref="E99" si="196">plan_id</f>
        <v>1005</v>
      </c>
      <c r="F99" s="73">
        <f t="shared" ca="1" si="138"/>
        <v>2015</v>
      </c>
      <c r="G99" s="73">
        <f t="shared" ref="G99" ca="1" si="197">VLOOKUP(INDIRECT(CHAR(39)&amp;$A99&amp;CHAR(39)&amp;"!r2c"&amp;$C99,0),variables,2,0)</f>
        <v>10891</v>
      </c>
      <c r="H99" s="76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73" t="s">
        <v>546</v>
      </c>
      <c r="B100" s="73">
        <f t="shared" si="135"/>
        <v>4</v>
      </c>
      <c r="C100" s="73">
        <f t="shared" si="136"/>
        <v>34</v>
      </c>
      <c r="E100" s="73">
        <f t="shared" ref="E100" si="198">plan_id</f>
        <v>1005</v>
      </c>
      <c r="F100" s="73">
        <f t="shared" ca="1" si="138"/>
        <v>2015</v>
      </c>
      <c r="G100" s="73">
        <f t="shared" ref="G100" ca="1" si="199">VLOOKUP(INDIRECT(CHAR(39)&amp;$A100&amp;CHAR(39)&amp;"!r2c"&amp;$C100,0),variables,2,0)</f>
        <v>10892</v>
      </c>
      <c r="H100" s="76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-36550000</v>
      </c>
    </row>
    <row r="101" spans="1:8" x14ac:dyDescent="0.3">
      <c r="A101" s="73" t="s">
        <v>546</v>
      </c>
      <c r="B101" s="73">
        <f t="shared" si="135"/>
        <v>4</v>
      </c>
      <c r="C101" s="73">
        <f t="shared" si="136"/>
        <v>35</v>
      </c>
      <c r="E101" s="73">
        <f t="shared" ref="E101" si="200">plan_id</f>
        <v>1005</v>
      </c>
      <c r="F101" s="73">
        <f t="shared" ca="1" si="138"/>
        <v>2015</v>
      </c>
      <c r="G101" s="73">
        <f t="shared" ref="G101" ca="1" si="201">VLOOKUP(INDIRECT(CHAR(39)&amp;$A101&amp;CHAR(39)&amp;"!r2c"&amp;$C101,0),variables,2,0)</f>
        <v>10893</v>
      </c>
      <c r="H101" s="76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53991000</v>
      </c>
    </row>
    <row r="102" spans="1:8" x14ac:dyDescent="0.3">
      <c r="A102" s="73" t="s">
        <v>546</v>
      </c>
      <c r="B102" s="73">
        <f t="shared" si="135"/>
        <v>4</v>
      </c>
      <c r="C102" s="73">
        <f t="shared" si="136"/>
        <v>36</v>
      </c>
      <c r="E102" s="73">
        <f t="shared" ref="E102" si="202">plan_id</f>
        <v>1005</v>
      </c>
      <c r="F102" s="73">
        <f t="shared" ca="1" si="138"/>
        <v>2015</v>
      </c>
      <c r="G102" s="73">
        <f t="shared" ref="G102" ca="1" si="203">VLOOKUP(INDIRECT(CHAR(39)&amp;$A102&amp;CHAR(39)&amp;"!r2c"&amp;$C102,0),variables,2,0)</f>
        <v>10894</v>
      </c>
      <c r="H102" s="76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-88733000</v>
      </c>
    </row>
    <row r="103" spans="1:8" x14ac:dyDescent="0.3">
      <c r="A103" s="73" t="s">
        <v>546</v>
      </c>
      <c r="B103" s="73">
        <f t="shared" si="135"/>
        <v>4</v>
      </c>
      <c r="C103" s="73">
        <f t="shared" si="136"/>
        <v>37</v>
      </c>
      <c r="E103" s="73">
        <f t="shared" ref="E103" si="204">plan_id</f>
        <v>1005</v>
      </c>
      <c r="F103" s="73">
        <f t="shared" ca="1" si="138"/>
        <v>2015</v>
      </c>
      <c r="G103" s="73">
        <f t="shared" ref="G103" ca="1" si="205">VLOOKUP(INDIRECT(CHAR(39)&amp;$A103&amp;CHAR(39)&amp;"!r2c"&amp;$C103,0),variables,2,0)</f>
        <v>10895</v>
      </c>
      <c r="H103" s="76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-565018000</v>
      </c>
    </row>
    <row r="104" spans="1:8" x14ac:dyDescent="0.3">
      <c r="A104" s="73" t="s">
        <v>546</v>
      </c>
      <c r="B104" s="73">
        <f t="shared" si="135"/>
        <v>4</v>
      </c>
      <c r="C104" s="73">
        <f t="shared" si="136"/>
        <v>38</v>
      </c>
      <c r="E104" s="73">
        <f t="shared" ref="E104" si="206">plan_id</f>
        <v>1005</v>
      </c>
      <c r="F104" s="73">
        <f t="shared" ca="1" si="138"/>
        <v>2015</v>
      </c>
      <c r="G104" s="73">
        <f t="shared" ref="G104" ca="1" si="207">VLOOKUP(INDIRECT(CHAR(39)&amp;$A104&amp;CHAR(39)&amp;"!r2c"&amp;$C104,0),variables,2,0)</f>
        <v>10896</v>
      </c>
      <c r="H104" s="76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-83740000</v>
      </c>
    </row>
    <row r="105" spans="1:8" x14ac:dyDescent="0.3">
      <c r="A105" s="73" t="s">
        <v>546</v>
      </c>
      <c r="B105" s="73">
        <f t="shared" si="135"/>
        <v>4</v>
      </c>
      <c r="C105" s="73">
        <f t="shared" si="136"/>
        <v>39</v>
      </c>
      <c r="E105" s="73">
        <f t="shared" ref="E105" si="208">plan_id</f>
        <v>1005</v>
      </c>
      <c r="F105" s="73">
        <f t="shared" ca="1" si="138"/>
        <v>2015</v>
      </c>
      <c r="G105" s="73">
        <f t="shared" ref="G105" ca="1" si="209">VLOOKUP(INDIRECT(CHAR(39)&amp;$A105&amp;CHAR(39)&amp;"!r2c"&amp;$C105,0),variables,2,0)</f>
        <v>10897</v>
      </c>
      <c r="H105" s="76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803000</v>
      </c>
    </row>
    <row r="106" spans="1:8" x14ac:dyDescent="0.3">
      <c r="A106" s="73" t="s">
        <v>546</v>
      </c>
      <c r="B106" s="73">
        <f t="shared" si="135"/>
        <v>4</v>
      </c>
      <c r="C106" s="73">
        <f t="shared" si="136"/>
        <v>40</v>
      </c>
      <c r="E106" s="73">
        <f t="shared" ref="E106" si="210">plan_id</f>
        <v>1005</v>
      </c>
      <c r="F106" s="73">
        <f t="shared" ca="1" si="138"/>
        <v>2015</v>
      </c>
      <c r="G106" s="73">
        <f t="shared" ref="G106" ca="1" si="211">VLOOKUP(INDIRECT(CHAR(39)&amp;$A106&amp;CHAR(39)&amp;"!r2c"&amp;$C106,0),variables,2,0)</f>
        <v>10898</v>
      </c>
      <c r="H106" s="76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73" t="s">
        <v>546</v>
      </c>
      <c r="B107" s="73">
        <f t="shared" si="135"/>
        <v>4</v>
      </c>
      <c r="C107" s="73">
        <f t="shared" si="136"/>
        <v>41</v>
      </c>
      <c r="E107" s="73">
        <f t="shared" ref="E107" si="212">plan_id</f>
        <v>1005</v>
      </c>
      <c r="F107" s="73">
        <f t="shared" ca="1" si="138"/>
        <v>2015</v>
      </c>
      <c r="G107" s="73">
        <f t="shared" ref="G107" ca="1" si="213">VLOOKUP(INDIRECT(CHAR(39)&amp;$A107&amp;CHAR(39)&amp;"!r2c"&amp;$C107,0),variables,2,0)</f>
        <v>10899</v>
      </c>
      <c r="H107" s="76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73" t="s">
        <v>546</v>
      </c>
      <c r="B108" s="73">
        <f t="shared" si="135"/>
        <v>4</v>
      </c>
      <c r="C108" s="73">
        <f t="shared" si="136"/>
        <v>42</v>
      </c>
      <c r="E108" s="73">
        <f t="shared" ref="E108" si="214">plan_id</f>
        <v>1005</v>
      </c>
      <c r="F108" s="73">
        <f t="shared" ca="1" si="138"/>
        <v>2015</v>
      </c>
      <c r="G108" s="73">
        <f t="shared" ref="G108" ca="1" si="215">VLOOKUP(INDIRECT(CHAR(39)&amp;$A108&amp;CHAR(39)&amp;"!r2c"&amp;$C108,0),variables,2,0)</f>
        <v>11006</v>
      </c>
      <c r="H108" s="76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-84000</v>
      </c>
    </row>
    <row r="109" spans="1:8" x14ac:dyDescent="0.3">
      <c r="A109" s="73" t="s">
        <v>546</v>
      </c>
      <c r="B109" s="73">
        <f t="shared" si="135"/>
        <v>4</v>
      </c>
      <c r="C109" s="73">
        <f t="shared" si="136"/>
        <v>43</v>
      </c>
      <c r="E109" s="73">
        <f t="shared" ref="E109" si="216">plan_id</f>
        <v>1005</v>
      </c>
      <c r="F109" s="73">
        <f t="shared" ca="1" si="138"/>
        <v>2015</v>
      </c>
      <c r="G109" s="73">
        <f t="shared" ref="G109" ca="1" si="217">VLOOKUP(INDIRECT(CHAR(39)&amp;$A109&amp;CHAR(39)&amp;"!r2c"&amp;$C109,0),variables,2,0)</f>
        <v>10900</v>
      </c>
      <c r="H109" s="76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116861000</v>
      </c>
    </row>
    <row r="110" spans="1:8" x14ac:dyDescent="0.3">
      <c r="A110" s="73" t="s">
        <v>546</v>
      </c>
      <c r="B110" s="73">
        <f t="shared" si="135"/>
        <v>4</v>
      </c>
      <c r="C110" s="73">
        <f t="shared" si="136"/>
        <v>44</v>
      </c>
      <c r="E110" s="73">
        <f t="shared" ref="E110" si="218">plan_id</f>
        <v>1005</v>
      </c>
      <c r="F110" s="73">
        <f t="shared" ca="1" si="138"/>
        <v>2015</v>
      </c>
      <c r="G110" s="73">
        <f t="shared" ref="G110" ca="1" si="219">VLOOKUP(INDIRECT(CHAR(39)&amp;$A110&amp;CHAR(39)&amp;"!r2c"&amp;$C110,0),variables,2,0)</f>
        <v>10901</v>
      </c>
      <c r="H110" s="76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6.9000000000000006E-2</v>
      </c>
    </row>
    <row r="111" spans="1:8" x14ac:dyDescent="0.3">
      <c r="A111" s="73" t="s">
        <v>546</v>
      </c>
      <c r="B111" s="73">
        <f t="shared" si="135"/>
        <v>4</v>
      </c>
      <c r="C111" s="73">
        <f t="shared" si="136"/>
        <v>45</v>
      </c>
      <c r="E111" s="73">
        <f t="shared" ref="E111" si="220">plan_id</f>
        <v>1005</v>
      </c>
      <c r="F111" s="73">
        <f t="shared" ca="1" si="138"/>
        <v>2015</v>
      </c>
      <c r="G111" s="73">
        <f t="shared" ref="G111" ca="1" si="221">VLOOKUP(INDIRECT(CHAR(39)&amp;$A111&amp;CHAR(39)&amp;"!r2c"&amp;$C111,0),variables,2,0)</f>
        <v>10902</v>
      </c>
      <c r="H111" s="76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7.9000000000000001E-2</v>
      </c>
    </row>
    <row r="112" spans="1:8" x14ac:dyDescent="0.3">
      <c r="A112" s="73" t="s">
        <v>546</v>
      </c>
      <c r="B112" s="73">
        <f t="shared" si="135"/>
        <v>4</v>
      </c>
      <c r="C112" s="73">
        <f t="shared" si="136"/>
        <v>46</v>
      </c>
      <c r="E112" s="73">
        <f t="shared" ref="E112" si="222">plan_id</f>
        <v>1005</v>
      </c>
      <c r="F112" s="73">
        <f t="shared" ca="1" si="138"/>
        <v>2015</v>
      </c>
      <c r="G112" s="73">
        <f t="shared" ref="G112" ca="1" si="223">VLOOKUP(INDIRECT(CHAR(39)&amp;$A112&amp;CHAR(39)&amp;"!r2c"&amp;$C112,0),variables,2,0)</f>
        <v>10903</v>
      </c>
      <c r="H112" s="76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8.8999999999999996E-2</v>
      </c>
    </row>
    <row r="113" spans="1:8" x14ac:dyDescent="0.3">
      <c r="A113" s="73" t="s">
        <v>546</v>
      </c>
      <c r="B113" s="73">
        <f t="shared" si="135"/>
        <v>4</v>
      </c>
      <c r="C113" s="73">
        <f t="shared" si="136"/>
        <v>47</v>
      </c>
      <c r="E113" s="73">
        <f t="shared" ref="E113" si="224">plan_id</f>
        <v>1005</v>
      </c>
      <c r="F113" s="73">
        <f t="shared" ca="1" si="138"/>
        <v>2015</v>
      </c>
      <c r="G113" s="73">
        <f t="shared" ref="G113" ca="1" si="225">VLOOKUP(INDIRECT(CHAR(39)&amp;$A113&amp;CHAR(39)&amp;"!r2c"&amp;$C113,0),variables,2,0)</f>
        <v>10904</v>
      </c>
      <c r="H113" s="76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2214532000</v>
      </c>
    </row>
    <row r="114" spans="1:8" x14ac:dyDescent="0.3">
      <c r="A114" s="73" t="s">
        <v>546</v>
      </c>
      <c r="B114" s="73">
        <f t="shared" si="135"/>
        <v>4</v>
      </c>
      <c r="C114" s="73">
        <f t="shared" si="136"/>
        <v>48</v>
      </c>
      <c r="E114" s="73">
        <f t="shared" ref="E114" si="226">plan_id</f>
        <v>1005</v>
      </c>
      <c r="F114" s="73">
        <f t="shared" ca="1" si="138"/>
        <v>2015</v>
      </c>
      <c r="G114" s="73">
        <f t="shared" ref="G114" ca="1" si="227">VLOOKUP(INDIRECT(CHAR(39)&amp;$A114&amp;CHAR(39)&amp;"!r2c"&amp;$C114,0),variables,2,0)</f>
        <v>10905</v>
      </c>
      <c r="H114" s="76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1136234000</v>
      </c>
    </row>
    <row r="115" spans="1:8" x14ac:dyDescent="0.3">
      <c r="A115" s="73" t="s">
        <v>546</v>
      </c>
      <c r="B115" s="73">
        <f t="shared" si="135"/>
        <v>4</v>
      </c>
      <c r="C115" s="73">
        <f t="shared" si="136"/>
        <v>49</v>
      </c>
      <c r="E115" s="73">
        <f t="shared" ref="E115" si="228">plan_id</f>
        <v>1005</v>
      </c>
      <c r="F115" s="73">
        <f t="shared" ca="1" si="138"/>
        <v>2015</v>
      </c>
      <c r="G115" s="73">
        <f t="shared" ref="G115" ca="1" si="229">VLOOKUP(INDIRECT(CHAR(39)&amp;$A115&amp;CHAR(39)&amp;"!r2c"&amp;$C115,0),variables,2,0)</f>
        <v>10906</v>
      </c>
      <c r="H115" s="76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245372000</v>
      </c>
    </row>
    <row r="116" spans="1:8" x14ac:dyDescent="0.3">
      <c r="A116" s="73" t="s">
        <v>546</v>
      </c>
      <c r="B116" s="73">
        <f t="shared" si="135"/>
        <v>4</v>
      </c>
      <c r="C116" s="73">
        <f t="shared" si="136"/>
        <v>50</v>
      </c>
      <c r="E116" s="73">
        <f t="shared" ref="E116" si="230">plan_id</f>
        <v>1005</v>
      </c>
      <c r="F116" s="73">
        <f t="shared" ca="1" si="138"/>
        <v>2015</v>
      </c>
      <c r="G116" s="73">
        <f t="shared" ref="G116" ca="1" si="231">VLOOKUP(INDIRECT(CHAR(39)&amp;$A116&amp;CHAR(39)&amp;"!r2c"&amp;$C116,0),variables,2,0)</f>
        <v>10907</v>
      </c>
      <c r="H116" s="76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6 Years</v>
      </c>
    </row>
    <row r="117" spans="1:8" x14ac:dyDescent="0.3">
      <c r="A117" s="73" t="s">
        <v>546</v>
      </c>
      <c r="B117" s="73">
        <f t="shared" si="135"/>
        <v>4</v>
      </c>
      <c r="C117" s="73">
        <f t="shared" si="136"/>
        <v>51</v>
      </c>
      <c r="E117" s="73">
        <f t="shared" ref="E117" si="232">plan_id</f>
        <v>1005</v>
      </c>
      <c r="F117" s="73">
        <f t="shared" ca="1" si="138"/>
        <v>2015</v>
      </c>
      <c r="G117" s="73">
        <f t="shared" ref="G117" ca="1" si="233">VLOOKUP(INDIRECT(CHAR(39)&amp;$A117&amp;CHAR(39)&amp;"!r2c"&amp;$C117,0),variables,2,0)</f>
        <v>10860</v>
      </c>
      <c r="H117" s="76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8353141000</v>
      </c>
    </row>
    <row r="118" spans="1:8" x14ac:dyDescent="0.3">
      <c r="A118" s="73" t="s">
        <v>546</v>
      </c>
      <c r="B118" s="73">
        <f t="shared" si="135"/>
        <v>4</v>
      </c>
      <c r="C118" s="73">
        <f t="shared" si="136"/>
        <v>52</v>
      </c>
      <c r="E118" s="73">
        <f t="shared" ref="E118" si="234">plan_id</f>
        <v>1005</v>
      </c>
      <c r="F118" s="73">
        <f t="shared" ca="1" si="138"/>
        <v>2015</v>
      </c>
      <c r="G118" s="73">
        <f t="shared" ref="G118" ca="1" si="235">VLOOKUP(INDIRECT(CHAR(39)&amp;$A118&amp;CHAR(39)&amp;"!r2c"&amp;$C118,0),variables,2,0)</f>
        <v>10909</v>
      </c>
      <c r="H118" s="76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187959000</v>
      </c>
    </row>
    <row r="119" spans="1:8" x14ac:dyDescent="0.3">
      <c r="A119" s="73" t="s">
        <v>546</v>
      </c>
      <c r="B119" s="73">
        <f t="shared" si="135"/>
        <v>4</v>
      </c>
      <c r="C119" s="73">
        <f t="shared" si="136"/>
        <v>53</v>
      </c>
      <c r="E119" s="73">
        <f t="shared" ref="E119" si="236">plan_id</f>
        <v>1005</v>
      </c>
      <c r="F119" s="73">
        <f t="shared" ca="1" si="138"/>
        <v>2015</v>
      </c>
      <c r="G119" s="73">
        <f t="shared" ref="G119" ca="1" si="237">VLOOKUP(INDIRECT(CHAR(39)&amp;$A119&amp;CHAR(39)&amp;"!r2c"&amp;$C119,0),variables,2,0)</f>
        <v>10910</v>
      </c>
      <c r="H119" s="76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648233000</v>
      </c>
    </row>
    <row r="120" spans="1:8" x14ac:dyDescent="0.3">
      <c r="A120" s="73" t="s">
        <v>546</v>
      </c>
      <c r="B120" s="73">
        <f t="shared" si="135"/>
        <v>4</v>
      </c>
      <c r="C120" s="73">
        <f t="shared" si="136"/>
        <v>54</v>
      </c>
      <c r="E120" s="73">
        <f t="shared" ref="E120" si="238">plan_id</f>
        <v>1005</v>
      </c>
      <c r="F120" s="73">
        <f t="shared" ca="1" si="138"/>
        <v>2015</v>
      </c>
      <c r="G120" s="73">
        <f t="shared" ref="G120" ca="1" si="239">VLOOKUP(INDIRECT(CHAR(39)&amp;$A120&amp;CHAR(39)&amp;"!r2c"&amp;$C120,0),variables,2,0)</f>
        <v>10911</v>
      </c>
      <c r="H120" s="76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73" t="s">
        <v>546</v>
      </c>
      <c r="B121" s="73">
        <f t="shared" si="135"/>
        <v>4</v>
      </c>
      <c r="C121" s="73">
        <f t="shared" si="136"/>
        <v>55</v>
      </c>
      <c r="E121" s="73">
        <f t="shared" ref="E121" si="240">plan_id</f>
        <v>1005</v>
      </c>
      <c r="F121" s="73">
        <f t="shared" ca="1" si="138"/>
        <v>2015</v>
      </c>
      <c r="G121" s="73">
        <f t="shared" ref="G121" ca="1" si="241">VLOOKUP(INDIRECT(CHAR(39)&amp;$A121&amp;CHAR(39)&amp;"!r2c"&amp;$C121,0),variables,2,0)</f>
        <v>10912</v>
      </c>
      <c r="H121" s="76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-221112000</v>
      </c>
    </row>
    <row r="122" spans="1:8" x14ac:dyDescent="0.3">
      <c r="A122" s="73" t="s">
        <v>546</v>
      </c>
      <c r="B122" s="73">
        <f t="shared" si="135"/>
        <v>4</v>
      </c>
      <c r="C122" s="73">
        <f t="shared" si="136"/>
        <v>56</v>
      </c>
      <c r="E122" s="73">
        <f t="shared" ref="E122" si="242">plan_id</f>
        <v>1005</v>
      </c>
      <c r="F122" s="73">
        <f t="shared" ca="1" si="138"/>
        <v>2015</v>
      </c>
      <c r="G122" s="73">
        <f t="shared" ref="G122" ca="1" si="243">VLOOKUP(INDIRECT(CHAR(39)&amp;$A122&amp;CHAR(39)&amp;"!r2c"&amp;$C122,0),variables,2,0)</f>
        <v>10913</v>
      </c>
      <c r="H122" s="76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73" t="s">
        <v>546</v>
      </c>
      <c r="B123" s="73">
        <f t="shared" si="135"/>
        <v>4</v>
      </c>
      <c r="C123" s="73">
        <f t="shared" si="136"/>
        <v>57</v>
      </c>
      <c r="E123" s="73">
        <f t="shared" ref="E123" si="244">plan_id</f>
        <v>1005</v>
      </c>
      <c r="F123" s="73">
        <f t="shared" ca="1" si="138"/>
        <v>2015</v>
      </c>
      <c r="G123" s="73">
        <f t="shared" ref="G123" ca="1" si="245">VLOOKUP(INDIRECT(CHAR(39)&amp;$A123&amp;CHAR(39)&amp;"!r2c"&amp;$C123,0),variables,2,0)</f>
        <v>10914</v>
      </c>
      <c r="H123" s="76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153317000</v>
      </c>
    </row>
    <row r="124" spans="1:8" x14ac:dyDescent="0.3">
      <c r="A124" s="73" t="s">
        <v>546</v>
      </c>
      <c r="B124" s="73">
        <f t="shared" si="135"/>
        <v>4</v>
      </c>
      <c r="C124" s="73">
        <f t="shared" si="136"/>
        <v>58</v>
      </c>
      <c r="E124" s="73">
        <f t="shared" ref="E124" si="246">plan_id</f>
        <v>1005</v>
      </c>
      <c r="F124" s="73">
        <f t="shared" ca="1" si="138"/>
        <v>2015</v>
      </c>
      <c r="G124" s="73">
        <f t="shared" ref="G124" ca="1" si="247">VLOOKUP(INDIRECT(CHAR(39)&amp;$A124&amp;CHAR(39)&amp;"!r2c"&amp;$C124,0),variables,2,0)</f>
        <v>10915</v>
      </c>
      <c r="H124" s="76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88733000</v>
      </c>
    </row>
    <row r="125" spans="1:8" x14ac:dyDescent="0.3">
      <c r="A125" s="73" t="s">
        <v>546</v>
      </c>
      <c r="B125" s="73">
        <f t="shared" si="135"/>
        <v>4</v>
      </c>
      <c r="C125" s="73">
        <f t="shared" si="136"/>
        <v>59</v>
      </c>
      <c r="E125" s="73">
        <f t="shared" ref="E125" si="248">plan_id</f>
        <v>1005</v>
      </c>
      <c r="F125" s="73">
        <f t="shared" ca="1" si="138"/>
        <v>2015</v>
      </c>
      <c r="G125" s="73">
        <f t="shared" ref="G125" ca="1" si="249">VLOOKUP(INDIRECT(CHAR(39)&amp;$A125&amp;CHAR(39)&amp;"!r2c"&amp;$C125,0),variables,2,0)</f>
        <v>10916</v>
      </c>
      <c r="H125" s="76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317556000</v>
      </c>
    </row>
    <row r="126" spans="1:8" x14ac:dyDescent="0.3">
      <c r="A126" s="73" t="s">
        <v>546</v>
      </c>
      <c r="B126" s="73">
        <f t="shared" si="135"/>
        <v>4</v>
      </c>
      <c r="C126" s="73">
        <f t="shared" si="136"/>
        <v>60</v>
      </c>
      <c r="E126" s="73">
        <f t="shared" ref="E126" si="250">plan_id</f>
        <v>1005</v>
      </c>
      <c r="F126" s="73">
        <f t="shared" ca="1" si="138"/>
        <v>2015</v>
      </c>
      <c r="G126" s="73">
        <f t="shared" ref="G126" ca="1" si="251">VLOOKUP(INDIRECT(CHAR(39)&amp;$A126&amp;CHAR(39)&amp;"!r2c"&amp;$C126,0),variables,2,0)</f>
        <v>10917</v>
      </c>
      <c r="H126" s="76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-481330000</v>
      </c>
    </row>
    <row r="127" spans="1:8" x14ac:dyDescent="0.3">
      <c r="A127" s="73" t="s">
        <v>546</v>
      </c>
      <c r="B127" s="73">
        <f t="shared" si="135"/>
        <v>4</v>
      </c>
      <c r="C127" s="73">
        <f t="shared" si="136"/>
        <v>61</v>
      </c>
      <c r="E127" s="73">
        <f t="shared" ref="E127" si="252">plan_id</f>
        <v>1005</v>
      </c>
      <c r="F127" s="73">
        <f t="shared" ca="1" si="138"/>
        <v>2015</v>
      </c>
      <c r="G127" s="73">
        <f t="shared" ref="G127" ca="1" si="253">VLOOKUP(INDIRECT(CHAR(39)&amp;$A127&amp;CHAR(39)&amp;"!r2c"&amp;$C127,0),variables,2,0)</f>
        <v>10918</v>
      </c>
      <c r="H127" s="76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-1953000</v>
      </c>
    </row>
    <row r="128" spans="1:8" x14ac:dyDescent="0.3">
      <c r="A128" s="73" t="s">
        <v>546</v>
      </c>
      <c r="B128" s="73">
        <f t="shared" si="135"/>
        <v>4</v>
      </c>
      <c r="C128" s="73">
        <f t="shared" si="136"/>
        <v>62</v>
      </c>
      <c r="E128" s="73">
        <f t="shared" ref="E128" si="254">plan_id</f>
        <v>1005</v>
      </c>
      <c r="F128" s="73">
        <f t="shared" ca="1" si="138"/>
        <v>2015</v>
      </c>
      <c r="G128" s="73">
        <f t="shared" ref="G128" ca="1" si="255">VLOOKUP(INDIRECT(CHAR(39)&amp;$A128&amp;CHAR(39)&amp;"!r2c"&amp;$C128,0),variables,2,0)</f>
        <v>10919</v>
      </c>
      <c r="H128" s="76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-483283000</v>
      </c>
    </row>
    <row r="129" spans="1:8" x14ac:dyDescent="0.3">
      <c r="A129" s="73" t="s">
        <v>546</v>
      </c>
      <c r="B129" s="73">
        <f t="shared" si="135"/>
        <v>4</v>
      </c>
      <c r="C129" s="73">
        <f t="shared" si="136"/>
        <v>63</v>
      </c>
      <c r="E129" s="73">
        <f t="shared" ref="E129" si="256">plan_id</f>
        <v>1005</v>
      </c>
      <c r="F129" s="73">
        <f t="shared" ca="1" si="138"/>
        <v>2015</v>
      </c>
      <c r="G129" s="73">
        <f t="shared" ref="G129" ca="1" si="257">VLOOKUP(INDIRECT(CHAR(39)&amp;$A129&amp;CHAR(39)&amp;"!r2c"&amp;$C129,0),variables,2,0)</f>
        <v>10920</v>
      </c>
      <c r="H129" s="76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-803000</v>
      </c>
    </row>
    <row r="130" spans="1:8" x14ac:dyDescent="0.3">
      <c r="A130" s="73" t="s">
        <v>546</v>
      </c>
      <c r="B130" s="73">
        <f t="shared" si="135"/>
        <v>4</v>
      </c>
      <c r="C130" s="73">
        <f t="shared" si="136"/>
        <v>64</v>
      </c>
      <c r="E130" s="73">
        <f t="shared" ref="E130" si="258">plan_id</f>
        <v>1005</v>
      </c>
      <c r="F130" s="73">
        <f t="shared" ca="1" si="138"/>
        <v>2015</v>
      </c>
      <c r="G130" s="73">
        <f t="shared" ref="G130" ca="1" si="259">VLOOKUP(INDIRECT(CHAR(39)&amp;$A130&amp;CHAR(39)&amp;"!r2c"&amp;$C130,0),variables,2,0)</f>
        <v>10921</v>
      </c>
      <c r="H130" s="76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84000</v>
      </c>
    </row>
    <row r="131" spans="1:8" x14ac:dyDescent="0.3">
      <c r="A131" s="73" t="s">
        <v>546</v>
      </c>
      <c r="B131" s="73">
        <f t="shared" si="135"/>
        <v>4</v>
      </c>
      <c r="C131" s="73">
        <f t="shared" si="136"/>
        <v>65</v>
      </c>
      <c r="E131" s="73">
        <f t="shared" ref="E131" si="260">plan_id</f>
        <v>1005</v>
      </c>
      <c r="F131" s="73">
        <f t="shared" ca="1" si="138"/>
        <v>2015</v>
      </c>
      <c r="G131" s="73">
        <f t="shared" ref="G131" ca="1" si="261">VLOOKUP(INDIRECT(CHAR(39)&amp;$A131&amp;CHAR(39)&amp;"!r2c"&amp;$C131,0),variables,2,0)</f>
        <v>10922</v>
      </c>
      <c r="H131" s="76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73" t="s">
        <v>546</v>
      </c>
      <c r="B132" s="73">
        <f t="shared" si="135"/>
        <v>4</v>
      </c>
      <c r="C132" s="73">
        <f t="shared" si="136"/>
        <v>66</v>
      </c>
      <c r="E132" s="73">
        <f t="shared" ref="E132" si="262">plan_id</f>
        <v>1005</v>
      </c>
      <c r="F132" s="73">
        <f t="shared" ca="1" si="138"/>
        <v>2015</v>
      </c>
      <c r="G132" s="73">
        <f t="shared" ref="G132" ca="1" si="263">VLOOKUP(INDIRECT(CHAR(39)&amp;$A132&amp;CHAR(39)&amp;"!r2c"&amp;$C132,0),variables,2,0)</f>
        <v>10860</v>
      </c>
      <c r="H132" s="76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7273100000</v>
      </c>
    </row>
    <row r="133" spans="1:8" x14ac:dyDescent="0.3">
      <c r="A133" s="73" t="s">
        <v>546</v>
      </c>
      <c r="B133" s="73">
        <f t="shared" si="135"/>
        <v>4</v>
      </c>
      <c r="C133" s="73">
        <f t="shared" si="136"/>
        <v>67</v>
      </c>
      <c r="E133" s="73">
        <f t="shared" ref="E133" si="264">plan_id</f>
        <v>1005</v>
      </c>
      <c r="F133" s="73">
        <f t="shared" ca="1" si="138"/>
        <v>2015</v>
      </c>
      <c r="G133" s="73">
        <f t="shared" ref="G133" ca="1" si="265">VLOOKUP(INDIRECT(CHAR(39)&amp;$A133&amp;CHAR(39)&amp;"!r2c"&amp;$C133,0),variables,2,0)</f>
        <v>10923</v>
      </c>
      <c r="H133" s="76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1136234000</v>
      </c>
    </row>
    <row r="134" spans="1:8" x14ac:dyDescent="0.3">
      <c r="A134" s="73" t="s">
        <v>546</v>
      </c>
      <c r="B134" s="73">
        <f>B69+1</f>
        <v>5</v>
      </c>
      <c r="C134" s="73">
        <f>C69</f>
        <v>3</v>
      </c>
      <c r="E134" s="73">
        <f t="shared" ref="E134" si="266">plan_id</f>
        <v>1005</v>
      </c>
      <c r="F134" s="73">
        <f t="shared" ref="F134:F197" ca="1" si="267">INDIRECT(CHAR(39)&amp;$A134&amp;CHAR(39)&amp;"!r"&amp;$B134&amp;"c2",0)</f>
        <v>2016</v>
      </c>
      <c r="G134" s="73">
        <f t="shared" ref="G134" ca="1" si="268">VLOOKUP(INDIRECT(CHAR(39)&amp;$A134&amp;CHAR(39)&amp;"!r2c"&amp;$C134,0),variables,2,0)</f>
        <v>10861</v>
      </c>
      <c r="H134" s="76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73" t="s">
        <v>546</v>
      </c>
      <c r="B135" s="73">
        <f t="shared" ref="B135:B198" si="269">B70+1</f>
        <v>5</v>
      </c>
      <c r="C135" s="73">
        <f t="shared" ref="C135:C198" si="270">C70</f>
        <v>4</v>
      </c>
      <c r="E135" s="73">
        <f t="shared" ref="E135" si="271">plan_id</f>
        <v>1005</v>
      </c>
      <c r="F135" s="73">
        <f t="shared" ca="1" si="267"/>
        <v>2016</v>
      </c>
      <c r="G135" s="73">
        <f t="shared" ref="G135" ca="1" si="272">VLOOKUP(INDIRECT(CHAR(39)&amp;$A135&amp;CHAR(39)&amp;"!r2c"&amp;$C135,0),variables,2,0)</f>
        <v>10862</v>
      </c>
      <c r="H135" s="76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73" t="s">
        <v>546</v>
      </c>
      <c r="B136" s="73">
        <f t="shared" si="269"/>
        <v>5</v>
      </c>
      <c r="C136" s="73">
        <f t="shared" si="270"/>
        <v>5</v>
      </c>
      <c r="E136" s="73">
        <f t="shared" ref="E136" si="273">plan_id</f>
        <v>1005</v>
      </c>
      <c r="F136" s="73">
        <f t="shared" ca="1" si="267"/>
        <v>2016</v>
      </c>
      <c r="G136" s="73">
        <f t="shared" ref="G136" ca="1" si="274">VLOOKUP(INDIRECT(CHAR(39)&amp;$A136&amp;CHAR(39)&amp;"!r2c"&amp;$C136,0),variables,2,0)</f>
        <v>10863</v>
      </c>
      <c r="H136" s="76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73" t="s">
        <v>546</v>
      </c>
      <c r="B137" s="73">
        <f t="shared" si="269"/>
        <v>5</v>
      </c>
      <c r="C137" s="73">
        <f t="shared" si="270"/>
        <v>6</v>
      </c>
      <c r="E137" s="73">
        <f t="shared" ref="E137" si="275">plan_id</f>
        <v>1005</v>
      </c>
      <c r="F137" s="73">
        <f t="shared" ca="1" si="267"/>
        <v>2016</v>
      </c>
      <c r="G137" s="73">
        <f t="shared" ref="G137" ca="1" si="276">VLOOKUP(INDIRECT(CHAR(39)&amp;$A137&amp;CHAR(39)&amp;"!r2c"&amp;$C137,0),variables,2,0)</f>
        <v>10864</v>
      </c>
      <c r="H137" s="76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10352</v>
      </c>
    </row>
    <row r="138" spans="1:8" x14ac:dyDescent="0.3">
      <c r="A138" s="73" t="s">
        <v>546</v>
      </c>
      <c r="B138" s="73">
        <f t="shared" si="269"/>
        <v>5</v>
      </c>
      <c r="C138" s="73">
        <f t="shared" si="270"/>
        <v>7</v>
      </c>
      <c r="E138" s="73">
        <f t="shared" ref="E138" si="277">plan_id</f>
        <v>1005</v>
      </c>
      <c r="F138" s="73">
        <f t="shared" ca="1" si="267"/>
        <v>2016</v>
      </c>
      <c r="G138" s="73">
        <f t="shared" ref="G138" ca="1" si="278">VLOOKUP(INDIRECT(CHAR(39)&amp;$A138&amp;CHAR(39)&amp;"!r2c"&amp;$C138,0),variables,2,0)</f>
        <v>10865</v>
      </c>
      <c r="H138" s="76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0</v>
      </c>
    </row>
    <row r="139" spans="1:8" x14ac:dyDescent="0.3">
      <c r="A139" s="73" t="s">
        <v>546</v>
      </c>
      <c r="B139" s="73">
        <f t="shared" si="269"/>
        <v>5</v>
      </c>
      <c r="C139" s="73">
        <f t="shared" si="270"/>
        <v>8</v>
      </c>
      <c r="E139" s="73">
        <f t="shared" ref="E139" si="279">plan_id</f>
        <v>1005</v>
      </c>
      <c r="F139" s="73">
        <f t="shared" ca="1" si="267"/>
        <v>2016</v>
      </c>
      <c r="G139" s="73">
        <f t="shared" ref="G139" ca="1" si="280">VLOOKUP(INDIRECT(CHAR(39)&amp;$A139&amp;CHAR(39)&amp;"!r2c"&amp;$C139,0),variables,2,0)</f>
        <v>10866</v>
      </c>
      <c r="H139" s="76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1059</v>
      </c>
    </row>
    <row r="140" spans="1:8" x14ac:dyDescent="0.3">
      <c r="A140" s="73" t="s">
        <v>546</v>
      </c>
      <c r="B140" s="73">
        <f t="shared" si="269"/>
        <v>5</v>
      </c>
      <c r="C140" s="73">
        <f t="shared" si="270"/>
        <v>9</v>
      </c>
      <c r="E140" s="73">
        <f t="shared" ref="E140" si="281">plan_id</f>
        <v>1005</v>
      </c>
      <c r="F140" s="73">
        <f t="shared" ca="1" si="267"/>
        <v>2016</v>
      </c>
      <c r="G140" s="73">
        <f t="shared" ref="G140" ca="1" si="282">VLOOKUP(INDIRECT(CHAR(39)&amp;$A140&amp;CHAR(39)&amp;"!r2c"&amp;$C140,0),variables,2,0)</f>
        <v>10867</v>
      </c>
      <c r="H140" s="76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12888</v>
      </c>
    </row>
    <row r="141" spans="1:8" x14ac:dyDescent="0.3">
      <c r="A141" s="73" t="s">
        <v>546</v>
      </c>
      <c r="B141" s="73">
        <f t="shared" si="269"/>
        <v>5</v>
      </c>
      <c r="C141" s="73">
        <f t="shared" si="270"/>
        <v>10</v>
      </c>
      <c r="E141" s="73">
        <f t="shared" ref="E141" si="283">plan_id</f>
        <v>1005</v>
      </c>
      <c r="F141" s="73">
        <f t="shared" ca="1" si="267"/>
        <v>2016</v>
      </c>
      <c r="G141" s="73">
        <f t="shared" ref="G141" ca="1" si="284">VLOOKUP(INDIRECT(CHAR(39)&amp;$A141&amp;CHAR(39)&amp;"!r2c"&amp;$C141,0),variables,2,0)</f>
        <v>10868</v>
      </c>
      <c r="H141" s="76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24299</v>
      </c>
    </row>
    <row r="142" spans="1:8" x14ac:dyDescent="0.3">
      <c r="A142" s="73" t="s">
        <v>546</v>
      </c>
      <c r="B142" s="73">
        <f t="shared" si="269"/>
        <v>5</v>
      </c>
      <c r="C142" s="73">
        <f t="shared" si="270"/>
        <v>11</v>
      </c>
      <c r="E142" s="73">
        <f t="shared" ref="E142" si="285">plan_id</f>
        <v>1005</v>
      </c>
      <c r="F142" s="73">
        <f t="shared" ca="1" si="267"/>
        <v>2016</v>
      </c>
      <c r="G142" s="73">
        <f t="shared" ref="G142" ca="1" si="286">VLOOKUP(INDIRECT(CHAR(39)&amp;$A142&amp;CHAR(39)&amp;"!r2c"&amp;$C142,0),variables,2,0)</f>
        <v>10869</v>
      </c>
      <c r="H142" s="76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73" t="s">
        <v>546</v>
      </c>
      <c r="B143" s="73">
        <f t="shared" si="269"/>
        <v>5</v>
      </c>
      <c r="C143" s="73">
        <f t="shared" si="270"/>
        <v>12</v>
      </c>
      <c r="E143" s="73">
        <f t="shared" ref="E143" si="287">plan_id</f>
        <v>1005</v>
      </c>
      <c r="F143" s="73">
        <f t="shared" ca="1" si="267"/>
        <v>2016</v>
      </c>
      <c r="G143" s="73">
        <f t="shared" ref="G143" ca="1" si="288">VLOOKUP(INDIRECT(CHAR(39)&amp;$A143&amp;CHAR(39)&amp;"!r2c"&amp;$C143,0),variables,2,0)</f>
        <v>10870</v>
      </c>
      <c r="H143" s="76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3.7999999999999999E-2</v>
      </c>
    </row>
    <row r="144" spans="1:8" x14ac:dyDescent="0.3">
      <c r="A144" s="73" t="s">
        <v>546</v>
      </c>
      <c r="B144" s="73">
        <f t="shared" si="269"/>
        <v>5</v>
      </c>
      <c r="C144" s="73">
        <f t="shared" si="270"/>
        <v>13</v>
      </c>
      <c r="E144" s="73">
        <f t="shared" ref="E144" si="289">plan_id</f>
        <v>1005</v>
      </c>
      <c r="F144" s="73">
        <f t="shared" ca="1" si="267"/>
        <v>2016</v>
      </c>
      <c r="G144" s="73">
        <f t="shared" ref="G144" ca="1" si="290">VLOOKUP(INDIRECT(CHAR(39)&amp;$A144&amp;CHAR(39)&amp;"!r2c"&amp;$C144,0),variables,2,0)</f>
        <v>10871</v>
      </c>
      <c r="H144" s="76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</row>
    <row r="145" spans="1:8" x14ac:dyDescent="0.3">
      <c r="A145" s="73" t="s">
        <v>546</v>
      </c>
      <c r="B145" s="73">
        <f t="shared" si="269"/>
        <v>5</v>
      </c>
      <c r="C145" s="73">
        <f t="shared" si="270"/>
        <v>14</v>
      </c>
      <c r="E145" s="73">
        <f t="shared" ref="E145" si="291">plan_id</f>
        <v>1005</v>
      </c>
      <c r="F145" s="73">
        <f t="shared" ca="1" si="267"/>
        <v>2016</v>
      </c>
      <c r="G145" s="73">
        <f t="shared" ref="G145" ca="1" si="292">VLOOKUP(INDIRECT(CHAR(39)&amp;$A145&amp;CHAR(39)&amp;"!r2c"&amp;$C145,0),variables,2,0)</f>
        <v>10872</v>
      </c>
      <c r="H145" s="76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2056</v>
      </c>
    </row>
    <row r="146" spans="1:8" x14ac:dyDescent="0.3">
      <c r="A146" s="73" t="s">
        <v>546</v>
      </c>
      <c r="B146" s="73">
        <f t="shared" si="269"/>
        <v>5</v>
      </c>
      <c r="C146" s="73">
        <f t="shared" si="270"/>
        <v>15</v>
      </c>
      <c r="E146" s="73">
        <f t="shared" ref="E146" si="293">plan_id</f>
        <v>1005</v>
      </c>
      <c r="F146" s="73">
        <f t="shared" ca="1" si="267"/>
        <v>2016</v>
      </c>
      <c r="G146" s="73">
        <f t="shared" ref="G146" ca="1" si="294">VLOOKUP(INDIRECT(CHAR(39)&amp;$A146&amp;CHAR(39)&amp;"!r2c"&amp;$C146,0),variables,2,0)</f>
        <v>10873</v>
      </c>
      <c r="H146" s="76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7.9000000000000001E-2</v>
      </c>
    </row>
    <row r="147" spans="1:8" x14ac:dyDescent="0.3">
      <c r="A147" s="73" t="s">
        <v>546</v>
      </c>
      <c r="B147" s="73">
        <f t="shared" si="269"/>
        <v>5</v>
      </c>
      <c r="C147" s="73">
        <f t="shared" si="270"/>
        <v>16</v>
      </c>
      <c r="E147" s="73">
        <f t="shared" ref="E147" si="295">plan_id</f>
        <v>1005</v>
      </c>
      <c r="F147" s="73">
        <f t="shared" ca="1" si="267"/>
        <v>2016</v>
      </c>
      <c r="G147" s="73">
        <f t="shared" ref="G147" ca="1" si="296">VLOOKUP(INDIRECT(CHAR(39)&amp;$A147&amp;CHAR(39)&amp;"!r2c"&amp;$C147,0),variables,2,0)</f>
        <v>10874</v>
      </c>
      <c r="H147" s="76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5.6000000000000001E-2</v>
      </c>
    </row>
    <row r="148" spans="1:8" x14ac:dyDescent="0.3">
      <c r="A148" s="73" t="s">
        <v>546</v>
      </c>
      <c r="B148" s="73">
        <f t="shared" si="269"/>
        <v>5</v>
      </c>
      <c r="C148" s="73">
        <f t="shared" si="270"/>
        <v>17</v>
      </c>
      <c r="E148" s="73">
        <f t="shared" ref="E148" si="297">plan_id</f>
        <v>1005</v>
      </c>
      <c r="F148" s="73">
        <f t="shared" ca="1" si="267"/>
        <v>2016</v>
      </c>
      <c r="G148" s="73">
        <f t="shared" ref="G148" ca="1" si="298">VLOOKUP(INDIRECT(CHAR(39)&amp;$A148&amp;CHAR(39)&amp;"!r2c"&amp;$C148,0),variables,2,0)</f>
        <v>10875</v>
      </c>
      <c r="H148" s="76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11111264000</v>
      </c>
    </row>
    <row r="149" spans="1:8" x14ac:dyDescent="0.3">
      <c r="A149" s="73" t="s">
        <v>546</v>
      </c>
      <c r="B149" s="73">
        <f t="shared" si="269"/>
        <v>5</v>
      </c>
      <c r="C149" s="73">
        <f t="shared" si="270"/>
        <v>18</v>
      </c>
      <c r="E149" s="73">
        <f t="shared" ref="E149" si="299">plan_id</f>
        <v>1005</v>
      </c>
      <c r="F149" s="73">
        <f t="shared" ca="1" si="267"/>
        <v>2016</v>
      </c>
      <c r="G149" s="73">
        <f t="shared" ref="G149" ca="1" si="300">VLOOKUP(INDIRECT(CHAR(39)&amp;$A149&amp;CHAR(39)&amp;"!r2c"&amp;$C149,0),variables,2,0)</f>
        <v>10876</v>
      </c>
      <c r="H149" s="76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7098090000</v>
      </c>
    </row>
    <row r="150" spans="1:8" x14ac:dyDescent="0.3">
      <c r="A150" s="73" t="s">
        <v>546</v>
      </c>
      <c r="B150" s="73">
        <f t="shared" si="269"/>
        <v>5</v>
      </c>
      <c r="C150" s="73">
        <f t="shared" si="270"/>
        <v>19</v>
      </c>
      <c r="E150" s="73">
        <f t="shared" ref="E150" si="301">plan_id</f>
        <v>1005</v>
      </c>
      <c r="F150" s="73">
        <f t="shared" ca="1" si="267"/>
        <v>2016</v>
      </c>
      <c r="G150" s="73">
        <f t="shared" ref="G150" ca="1" si="302">VLOOKUP(INDIRECT(CHAR(39)&amp;$A150&amp;CHAR(39)&amp;"!r2c"&amp;$C150,0),variables,2,0)</f>
        <v>10877</v>
      </c>
      <c r="H150" s="76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4013174000</v>
      </c>
    </row>
    <row r="151" spans="1:8" x14ac:dyDescent="0.3">
      <c r="A151" s="73" t="s">
        <v>546</v>
      </c>
      <c r="B151" s="73">
        <f t="shared" si="269"/>
        <v>5</v>
      </c>
      <c r="C151" s="73">
        <f t="shared" si="270"/>
        <v>20</v>
      </c>
      <c r="E151" s="73">
        <f t="shared" ref="E151" si="303">plan_id</f>
        <v>1005</v>
      </c>
      <c r="F151" s="73">
        <f t="shared" ca="1" si="267"/>
        <v>2016</v>
      </c>
      <c r="G151" s="73">
        <f t="shared" ref="G151" ca="1" si="304">VLOOKUP(INDIRECT(CHAR(39)&amp;$A151&amp;CHAR(39)&amp;"!r2c"&amp;$C151,0),variables,2,0)</f>
        <v>10878</v>
      </c>
      <c r="H151" s="76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0.63880000000000003</v>
      </c>
    </row>
    <row r="152" spans="1:8" x14ac:dyDescent="0.3">
      <c r="A152" s="73" t="s">
        <v>546</v>
      </c>
      <c r="B152" s="73">
        <f t="shared" si="269"/>
        <v>5</v>
      </c>
      <c r="C152" s="73">
        <f t="shared" si="270"/>
        <v>21</v>
      </c>
      <c r="E152" s="73">
        <f t="shared" ref="E152" si="305">plan_id</f>
        <v>1005</v>
      </c>
      <c r="F152" s="73">
        <f t="shared" ca="1" si="267"/>
        <v>2016</v>
      </c>
      <c r="G152" s="73">
        <f t="shared" ref="G152" ca="1" si="306">VLOOKUP(INDIRECT(CHAR(39)&amp;$A152&amp;CHAR(39)&amp;"!r2c"&amp;$C152,0),variables,2,0)</f>
        <v>10879</v>
      </c>
      <c r="H152" s="76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881222000</v>
      </c>
    </row>
    <row r="153" spans="1:8" x14ac:dyDescent="0.3">
      <c r="A153" s="73" t="s">
        <v>546</v>
      </c>
      <c r="B153" s="73">
        <f t="shared" si="269"/>
        <v>5</v>
      </c>
      <c r="C153" s="73">
        <f t="shared" si="270"/>
        <v>22</v>
      </c>
      <c r="E153" s="73">
        <f t="shared" ref="E153" si="307">plan_id</f>
        <v>1005</v>
      </c>
      <c r="F153" s="73">
        <f t="shared" ca="1" si="267"/>
        <v>2016</v>
      </c>
      <c r="G153" s="73">
        <f t="shared" ref="G153" ca="1" si="308">VLOOKUP(INDIRECT(CHAR(39)&amp;$A153&amp;CHAR(39)&amp;"!r2c"&amp;$C153,0),variables,2,0)</f>
        <v>10880</v>
      </c>
      <c r="H153" s="76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616099000</v>
      </c>
    </row>
    <row r="154" spans="1:8" x14ac:dyDescent="0.3">
      <c r="A154" s="73" t="s">
        <v>546</v>
      </c>
      <c r="B154" s="73">
        <f t="shared" si="269"/>
        <v>5</v>
      </c>
      <c r="C154" s="73">
        <f t="shared" si="270"/>
        <v>23</v>
      </c>
      <c r="E154" s="73">
        <f t="shared" ref="E154" si="309">plan_id</f>
        <v>1005</v>
      </c>
      <c r="F154" s="73">
        <f t="shared" ca="1" si="267"/>
        <v>2016</v>
      </c>
      <c r="G154" s="73">
        <f t="shared" ref="G154" ca="1" si="310">VLOOKUP(INDIRECT(CHAR(39)&amp;$A154&amp;CHAR(39)&amp;"!r2c"&amp;$C154,0),variables,2,0)</f>
        <v>10881</v>
      </c>
      <c r="H154" s="76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2983943000</v>
      </c>
    </row>
    <row r="155" spans="1:8" x14ac:dyDescent="0.3">
      <c r="A155" s="73" t="s">
        <v>546</v>
      </c>
      <c r="B155" s="73">
        <f t="shared" si="269"/>
        <v>5</v>
      </c>
      <c r="C155" s="73">
        <f t="shared" si="270"/>
        <v>24</v>
      </c>
      <c r="E155" s="73">
        <f t="shared" ref="E155" si="311">plan_id</f>
        <v>1005</v>
      </c>
      <c r="F155" s="73">
        <f t="shared" ca="1" si="267"/>
        <v>2016</v>
      </c>
      <c r="G155" s="73">
        <f t="shared" ref="G155" ca="1" si="312">VLOOKUP(INDIRECT(CHAR(39)&amp;$A155&amp;CHAR(39)&amp;"!r2c"&amp;$C155,0),variables,2,0)</f>
        <v>10882</v>
      </c>
      <c r="H155" s="76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726852000</v>
      </c>
    </row>
    <row r="156" spans="1:8" x14ac:dyDescent="0.3">
      <c r="A156" s="73" t="s">
        <v>546</v>
      </c>
      <c r="B156" s="73">
        <f t="shared" si="269"/>
        <v>5</v>
      </c>
      <c r="C156" s="73">
        <f t="shared" si="270"/>
        <v>25</v>
      </c>
      <c r="E156" s="73">
        <f t="shared" ref="E156" si="313">plan_id</f>
        <v>1005</v>
      </c>
      <c r="F156" s="73">
        <f t="shared" ca="1" si="267"/>
        <v>2016</v>
      </c>
      <c r="G156" s="73">
        <f t="shared" ref="G156" ca="1" si="314">VLOOKUP(INDIRECT(CHAR(39)&amp;$A156&amp;CHAR(39)&amp;"!r2c"&amp;$C156,0),variables,2,0)</f>
        <v>10883</v>
      </c>
      <c r="H156" s="76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0.21490044506378642</v>
      </c>
    </row>
    <row r="157" spans="1:8" x14ac:dyDescent="0.3">
      <c r="A157" s="73" t="s">
        <v>546</v>
      </c>
      <c r="B157" s="73">
        <f t="shared" si="269"/>
        <v>5</v>
      </c>
      <c r="C157" s="73">
        <f t="shared" si="270"/>
        <v>26</v>
      </c>
      <c r="E157" s="73">
        <f t="shared" ref="E157" si="315">plan_id</f>
        <v>1005</v>
      </c>
      <c r="F157" s="73">
        <f t="shared" ca="1" si="267"/>
        <v>2016</v>
      </c>
      <c r="G157" s="73">
        <f t="shared" ref="G157" ca="1" si="316">VLOOKUP(INDIRECT(CHAR(39)&amp;$A157&amp;CHAR(39)&amp;"!r2c"&amp;$C157,0),variables,2,0)</f>
        <v>10884</v>
      </c>
      <c r="H157" s="76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0.18731375294761138</v>
      </c>
    </row>
    <row r="158" spans="1:8" x14ac:dyDescent="0.3">
      <c r="A158" s="73" t="s">
        <v>546</v>
      </c>
      <c r="B158" s="73">
        <f t="shared" si="269"/>
        <v>5</v>
      </c>
      <c r="C158" s="73">
        <f t="shared" si="270"/>
        <v>27</v>
      </c>
      <c r="E158" s="73">
        <f t="shared" ref="E158" si="317">plan_id</f>
        <v>1005</v>
      </c>
      <c r="F158" s="73">
        <f t="shared" ca="1" si="267"/>
        <v>2016</v>
      </c>
      <c r="G158" s="73">
        <f t="shared" ref="G158" ca="1" si="318">VLOOKUP(INDIRECT(CHAR(39)&amp;$A158&amp;CHAR(39)&amp;"!r2c"&amp;$C158,0),variables,2,0)</f>
        <v>10885</v>
      </c>
      <c r="H158" s="76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189375000</v>
      </c>
    </row>
    <row r="159" spans="1:8" x14ac:dyDescent="0.3">
      <c r="A159" s="73" t="s">
        <v>546</v>
      </c>
      <c r="B159" s="73">
        <f t="shared" si="269"/>
        <v>5</v>
      </c>
      <c r="C159" s="73">
        <f t="shared" si="270"/>
        <v>28</v>
      </c>
      <c r="E159" s="73">
        <f t="shared" ref="E159" si="319">plan_id</f>
        <v>1005</v>
      </c>
      <c r="F159" s="73">
        <f t="shared" ca="1" si="267"/>
        <v>2016</v>
      </c>
      <c r="G159" s="73">
        <f t="shared" ref="G159" ca="1" si="320">VLOOKUP(INDIRECT(CHAR(39)&amp;$A159&amp;CHAR(39)&amp;"!r2c"&amp;$C159,0),variables,2,0)</f>
        <v>10886</v>
      </c>
      <c r="H159" s="76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165065000</v>
      </c>
    </row>
    <row r="160" spans="1:8" x14ac:dyDescent="0.3">
      <c r="A160" s="73" t="s">
        <v>546</v>
      </c>
      <c r="B160" s="73">
        <f t="shared" si="269"/>
        <v>5</v>
      </c>
      <c r="C160" s="73">
        <f t="shared" si="270"/>
        <v>29</v>
      </c>
      <c r="E160" s="73">
        <f t="shared" ref="E160" si="321">plan_id</f>
        <v>1005</v>
      </c>
      <c r="F160" s="73">
        <f t="shared" ca="1" si="267"/>
        <v>2016</v>
      </c>
      <c r="G160" s="73">
        <f t="shared" ref="G160" ca="1" si="322">VLOOKUP(INDIRECT(CHAR(39)&amp;$A160&amp;CHAR(39)&amp;"!r2c"&amp;$C160,0),variables,2,0)</f>
        <v>10887</v>
      </c>
      <c r="H160" s="76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24310000</v>
      </c>
    </row>
    <row r="161" spans="1:8" x14ac:dyDescent="0.3">
      <c r="A161" s="73" t="s">
        <v>546</v>
      </c>
      <c r="B161" s="73">
        <f t="shared" si="269"/>
        <v>5</v>
      </c>
      <c r="C161" s="73">
        <f t="shared" si="270"/>
        <v>30</v>
      </c>
      <c r="E161" s="73">
        <f t="shared" ref="E161" si="323">plan_id</f>
        <v>1005</v>
      </c>
      <c r="F161" s="73">
        <f t="shared" ca="1" si="267"/>
        <v>2016</v>
      </c>
      <c r="G161" s="73">
        <f t="shared" ref="G161" ca="1" si="324">VLOOKUP(INDIRECT(CHAR(39)&amp;$A161&amp;CHAR(39)&amp;"!r2c"&amp;$C161,0),variables,2,0)</f>
        <v>10883</v>
      </c>
      <c r="H161" s="76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0.87163036303630359</v>
      </c>
    </row>
    <row r="162" spans="1:8" x14ac:dyDescent="0.3">
      <c r="A162" s="73" t="s">
        <v>546</v>
      </c>
      <c r="B162" s="73">
        <f t="shared" si="269"/>
        <v>5</v>
      </c>
      <c r="C162" s="73">
        <f t="shared" si="270"/>
        <v>31</v>
      </c>
      <c r="E162" s="73">
        <f t="shared" ref="E162" si="325">plan_id</f>
        <v>1005</v>
      </c>
      <c r="F162" s="73">
        <f t="shared" ca="1" si="267"/>
        <v>2016</v>
      </c>
      <c r="G162" s="73">
        <f t="shared" ref="G162" ca="1" si="326">VLOOKUP(INDIRECT(CHAR(39)&amp;$A162&amp;CHAR(39)&amp;"!r2c"&amp;$C162,0),variables,2,0)</f>
        <v>10889</v>
      </c>
      <c r="H162" s="76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194352000</v>
      </c>
    </row>
    <row r="163" spans="1:8" x14ac:dyDescent="0.3">
      <c r="A163" s="73" t="s">
        <v>546</v>
      </c>
      <c r="B163" s="73">
        <f t="shared" si="269"/>
        <v>5</v>
      </c>
      <c r="C163" s="73">
        <f t="shared" si="270"/>
        <v>32</v>
      </c>
      <c r="E163" s="73">
        <f t="shared" ref="E163" si="327">plan_id</f>
        <v>1005</v>
      </c>
      <c r="F163" s="73">
        <f t="shared" ca="1" si="267"/>
        <v>2016</v>
      </c>
      <c r="G163" s="73">
        <f t="shared" ref="G163" ca="1" si="328">VLOOKUP(INDIRECT(CHAR(39)&amp;$A163&amp;CHAR(39)&amp;"!r2c"&amp;$C163,0),variables,2,0)</f>
        <v>10890</v>
      </c>
      <c r="H163" s="76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658198000</v>
      </c>
    </row>
    <row r="164" spans="1:8" x14ac:dyDescent="0.3">
      <c r="A164" s="73" t="s">
        <v>546</v>
      </c>
      <c r="B164" s="73">
        <f t="shared" si="269"/>
        <v>5</v>
      </c>
      <c r="C164" s="73">
        <f t="shared" si="270"/>
        <v>33</v>
      </c>
      <c r="E164" s="73">
        <f t="shared" ref="E164" si="329">plan_id</f>
        <v>1005</v>
      </c>
      <c r="F164" s="73">
        <f t="shared" ca="1" si="267"/>
        <v>2016</v>
      </c>
      <c r="G164" s="73">
        <f t="shared" ref="G164" ca="1" si="330">VLOOKUP(INDIRECT(CHAR(39)&amp;$A164&amp;CHAR(39)&amp;"!r2c"&amp;$C164,0),variables,2,0)</f>
        <v>10891</v>
      </c>
      <c r="H164" s="76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73" t="s">
        <v>546</v>
      </c>
      <c r="B165" s="73">
        <f t="shared" si="269"/>
        <v>5</v>
      </c>
      <c r="C165" s="73">
        <f t="shared" si="270"/>
        <v>34</v>
      </c>
      <c r="E165" s="73">
        <f t="shared" ref="E165" si="331">plan_id</f>
        <v>1005</v>
      </c>
      <c r="F165" s="73">
        <f t="shared" ca="1" si="267"/>
        <v>2016</v>
      </c>
      <c r="G165" s="73">
        <f t="shared" ref="G165" ca="1" si="332">VLOOKUP(INDIRECT(CHAR(39)&amp;$A165&amp;CHAR(39)&amp;"!r2c"&amp;$C165,0),variables,2,0)</f>
        <v>10892</v>
      </c>
      <c r="H165" s="76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-99146000</v>
      </c>
    </row>
    <row r="166" spans="1:8" x14ac:dyDescent="0.3">
      <c r="A166" s="73" t="s">
        <v>546</v>
      </c>
      <c r="B166" s="73">
        <f t="shared" si="269"/>
        <v>5</v>
      </c>
      <c r="C166" s="73">
        <f t="shared" si="270"/>
        <v>35</v>
      </c>
      <c r="E166" s="73">
        <f t="shared" ref="E166" si="333">plan_id</f>
        <v>1005</v>
      </c>
      <c r="F166" s="73">
        <f t="shared" ca="1" si="267"/>
        <v>2016</v>
      </c>
      <c r="G166" s="73">
        <f t="shared" ref="G166" ca="1" si="334">VLOOKUP(INDIRECT(CHAR(39)&amp;$A166&amp;CHAR(39)&amp;"!r2c"&amp;$C166,0),variables,2,0)</f>
        <v>10893</v>
      </c>
      <c r="H166" s="76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495716000</v>
      </c>
    </row>
    <row r="167" spans="1:8" x14ac:dyDescent="0.3">
      <c r="A167" s="73" t="s">
        <v>546</v>
      </c>
      <c r="B167" s="73">
        <f t="shared" si="269"/>
        <v>5</v>
      </c>
      <c r="C167" s="73">
        <f t="shared" si="270"/>
        <v>36</v>
      </c>
      <c r="E167" s="73">
        <f t="shared" ref="E167" si="335">plan_id</f>
        <v>1005</v>
      </c>
      <c r="F167" s="73">
        <f t="shared" ca="1" si="267"/>
        <v>2016</v>
      </c>
      <c r="G167" s="73">
        <f t="shared" ref="G167" ca="1" si="336">VLOOKUP(INDIRECT(CHAR(39)&amp;$A167&amp;CHAR(39)&amp;"!r2c"&amp;$C167,0),variables,2,0)</f>
        <v>10894</v>
      </c>
      <c r="H167" s="76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-95172000</v>
      </c>
    </row>
    <row r="168" spans="1:8" x14ac:dyDescent="0.3">
      <c r="A168" s="73" t="s">
        <v>546</v>
      </c>
      <c r="B168" s="73">
        <f t="shared" si="269"/>
        <v>5</v>
      </c>
      <c r="C168" s="73">
        <f t="shared" si="270"/>
        <v>37</v>
      </c>
      <c r="E168" s="73">
        <f t="shared" ref="E168" si="337">plan_id</f>
        <v>1005</v>
      </c>
      <c r="F168" s="73">
        <f t="shared" ca="1" si="267"/>
        <v>2016</v>
      </c>
      <c r="G168" s="73">
        <f t="shared" ref="G168" ca="1" si="338">VLOOKUP(INDIRECT(CHAR(39)&amp;$A168&amp;CHAR(39)&amp;"!r2c"&amp;$C168,0),variables,2,0)</f>
        <v>10895</v>
      </c>
      <c r="H168" s="76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-571002000</v>
      </c>
    </row>
    <row r="169" spans="1:8" x14ac:dyDescent="0.3">
      <c r="A169" s="73" t="s">
        <v>546</v>
      </c>
      <c r="B169" s="73">
        <f t="shared" si="269"/>
        <v>5</v>
      </c>
      <c r="C169" s="73">
        <f t="shared" si="270"/>
        <v>38</v>
      </c>
      <c r="E169" s="73">
        <f t="shared" ref="E169" si="339">plan_id</f>
        <v>1005</v>
      </c>
      <c r="F169" s="73">
        <f t="shared" ca="1" si="267"/>
        <v>2016</v>
      </c>
      <c r="G169" s="73">
        <f t="shared" ref="G169" ca="1" si="340">VLOOKUP(INDIRECT(CHAR(39)&amp;$A169&amp;CHAR(39)&amp;"!r2c"&amp;$C169,0),variables,2,0)</f>
        <v>10896</v>
      </c>
      <c r="H169" s="76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32250000</v>
      </c>
    </row>
    <row r="170" spans="1:8" x14ac:dyDescent="0.3">
      <c r="A170" s="73" t="s">
        <v>546</v>
      </c>
      <c r="B170" s="73">
        <f t="shared" si="269"/>
        <v>5</v>
      </c>
      <c r="C170" s="73">
        <f t="shared" si="270"/>
        <v>39</v>
      </c>
      <c r="E170" s="73">
        <f t="shared" ref="E170" si="341">plan_id</f>
        <v>1005</v>
      </c>
      <c r="F170" s="73">
        <f t="shared" ca="1" si="267"/>
        <v>2016</v>
      </c>
      <c r="G170" s="73">
        <f t="shared" ref="G170" ca="1" si="342">VLOOKUP(INDIRECT(CHAR(39)&amp;$A170&amp;CHAR(39)&amp;"!r2c"&amp;$C170,0),variables,2,0)</f>
        <v>10897</v>
      </c>
      <c r="H170" s="76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906000</v>
      </c>
    </row>
    <row r="171" spans="1:8" x14ac:dyDescent="0.3">
      <c r="A171" s="73" t="s">
        <v>546</v>
      </c>
      <c r="B171" s="73">
        <f t="shared" si="269"/>
        <v>5</v>
      </c>
      <c r="C171" s="73">
        <f t="shared" si="270"/>
        <v>40</v>
      </c>
      <c r="E171" s="73">
        <f t="shared" ref="E171" si="343">plan_id</f>
        <v>1005</v>
      </c>
      <c r="F171" s="73">
        <f t="shared" ca="1" si="267"/>
        <v>2016</v>
      </c>
      <c r="G171" s="73">
        <f t="shared" ref="G171" ca="1" si="344">VLOOKUP(INDIRECT(CHAR(39)&amp;$A171&amp;CHAR(39)&amp;"!r2c"&amp;$C171,0),variables,2,0)</f>
        <v>10898</v>
      </c>
      <c r="H171" s="76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73" t="s">
        <v>546</v>
      </c>
      <c r="B172" s="73">
        <f t="shared" si="269"/>
        <v>5</v>
      </c>
      <c r="C172" s="73">
        <f t="shared" si="270"/>
        <v>41</v>
      </c>
      <c r="E172" s="73">
        <f t="shared" ref="E172" si="345">plan_id</f>
        <v>1005</v>
      </c>
      <c r="F172" s="73">
        <f t="shared" ca="1" si="267"/>
        <v>2016</v>
      </c>
      <c r="G172" s="73">
        <f t="shared" ref="G172" ca="1" si="346">VLOOKUP(INDIRECT(CHAR(39)&amp;$A172&amp;CHAR(39)&amp;"!r2c"&amp;$C172,0),variables,2,0)</f>
        <v>10899</v>
      </c>
      <c r="H172" s="76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73" t="s">
        <v>546</v>
      </c>
      <c r="B173" s="73">
        <f t="shared" si="269"/>
        <v>5</v>
      </c>
      <c r="C173" s="73">
        <f t="shared" si="270"/>
        <v>42</v>
      </c>
      <c r="E173" s="73">
        <f t="shared" ref="E173" si="347">plan_id</f>
        <v>1005</v>
      </c>
      <c r="F173" s="73">
        <f t="shared" ca="1" si="267"/>
        <v>2016</v>
      </c>
      <c r="G173" s="73">
        <f t="shared" ref="G173" ca="1" si="348">VLOOKUP(INDIRECT(CHAR(39)&amp;$A173&amp;CHAR(39)&amp;"!r2c"&amp;$C173,0),variables,2,0)</f>
        <v>11006</v>
      </c>
      <c r="H173" s="76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-3000</v>
      </c>
    </row>
    <row r="174" spans="1:8" x14ac:dyDescent="0.3">
      <c r="A174" s="73" t="s">
        <v>546</v>
      </c>
      <c r="B174" s="73">
        <f t="shared" si="269"/>
        <v>5</v>
      </c>
      <c r="C174" s="73">
        <f t="shared" si="270"/>
        <v>43</v>
      </c>
      <c r="E174" s="73">
        <f t="shared" ref="E174" si="349">plan_id</f>
        <v>1005</v>
      </c>
      <c r="F174" s="73">
        <f t="shared" ca="1" si="267"/>
        <v>2016</v>
      </c>
      <c r="G174" s="73">
        <f t="shared" ref="G174" ca="1" si="350">VLOOKUP(INDIRECT(CHAR(39)&amp;$A174&amp;CHAR(39)&amp;"!r2c"&amp;$C174,0),variables,2,0)</f>
        <v>10900</v>
      </c>
      <c r="H174" s="76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616099000</v>
      </c>
    </row>
    <row r="175" spans="1:8" x14ac:dyDescent="0.3">
      <c r="A175" s="73" t="s">
        <v>546</v>
      </c>
      <c r="B175" s="73">
        <f t="shared" si="269"/>
        <v>5</v>
      </c>
      <c r="C175" s="73">
        <f t="shared" si="270"/>
        <v>44</v>
      </c>
      <c r="E175" s="73">
        <f t="shared" ref="E175" si="351">plan_id</f>
        <v>1005</v>
      </c>
      <c r="F175" s="73">
        <f t="shared" ca="1" si="267"/>
        <v>2016</v>
      </c>
      <c r="G175" s="73">
        <f t="shared" ref="G175" ca="1" si="352">VLOOKUP(INDIRECT(CHAR(39)&amp;$A175&amp;CHAR(39)&amp;"!r2c"&amp;$C175,0),variables,2,0)</f>
        <v>10901</v>
      </c>
      <c r="H175" s="76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4.5999999999999999E-2</v>
      </c>
    </row>
    <row r="176" spans="1:8" x14ac:dyDescent="0.3">
      <c r="A176" s="73" t="s">
        <v>546</v>
      </c>
      <c r="B176" s="73">
        <f t="shared" si="269"/>
        <v>5</v>
      </c>
      <c r="C176" s="73">
        <f t="shared" si="270"/>
        <v>45</v>
      </c>
      <c r="E176" s="73">
        <f t="shared" ref="E176" si="353">plan_id</f>
        <v>1005</v>
      </c>
      <c r="F176" s="73">
        <f t="shared" ca="1" si="267"/>
        <v>2016</v>
      </c>
      <c r="G176" s="73">
        <f t="shared" ref="G176" ca="1" si="354">VLOOKUP(INDIRECT(CHAR(39)&amp;$A176&amp;CHAR(39)&amp;"!r2c"&amp;$C176,0),variables,2,0)</f>
        <v>10902</v>
      </c>
      <c r="H176" s="76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5.6000000000000001E-2</v>
      </c>
    </row>
    <row r="177" spans="1:8" x14ac:dyDescent="0.3">
      <c r="A177" s="73" t="s">
        <v>546</v>
      </c>
      <c r="B177" s="73">
        <f t="shared" si="269"/>
        <v>5</v>
      </c>
      <c r="C177" s="73">
        <f t="shared" si="270"/>
        <v>46</v>
      </c>
      <c r="E177" s="73">
        <f t="shared" ref="E177" si="355">plan_id</f>
        <v>1005</v>
      </c>
      <c r="F177" s="73">
        <f t="shared" ca="1" si="267"/>
        <v>2016</v>
      </c>
      <c r="G177" s="73">
        <f t="shared" ref="G177" ca="1" si="356">VLOOKUP(INDIRECT(CHAR(39)&amp;$A177&amp;CHAR(39)&amp;"!r2c"&amp;$C177,0),variables,2,0)</f>
        <v>10903</v>
      </c>
      <c r="H177" s="76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6.6000000000000003E-2</v>
      </c>
    </row>
    <row r="178" spans="1:8" x14ac:dyDescent="0.3">
      <c r="A178" s="73" t="s">
        <v>546</v>
      </c>
      <c r="B178" s="73">
        <f t="shared" si="269"/>
        <v>5</v>
      </c>
      <c r="C178" s="73">
        <f t="shared" si="270"/>
        <v>47</v>
      </c>
      <c r="E178" s="73">
        <f t="shared" ref="E178" si="357">plan_id</f>
        <v>1005</v>
      </c>
      <c r="F178" s="73">
        <f t="shared" ca="1" si="267"/>
        <v>2016</v>
      </c>
      <c r="G178" s="73">
        <f t="shared" ref="G178" ca="1" si="358">VLOOKUP(INDIRECT(CHAR(39)&amp;$A178&amp;CHAR(39)&amp;"!r2c"&amp;$C178,0),variables,2,0)</f>
        <v>10904</v>
      </c>
      <c r="H178" s="76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5617911000</v>
      </c>
    </row>
    <row r="179" spans="1:8" x14ac:dyDescent="0.3">
      <c r="A179" s="73" t="s">
        <v>546</v>
      </c>
      <c r="B179" s="73">
        <f t="shared" si="269"/>
        <v>5</v>
      </c>
      <c r="C179" s="73">
        <f t="shared" si="270"/>
        <v>48</v>
      </c>
      <c r="E179" s="73">
        <f t="shared" ref="E179" si="359">plan_id</f>
        <v>1005</v>
      </c>
      <c r="F179" s="73">
        <f t="shared" ca="1" si="267"/>
        <v>2016</v>
      </c>
      <c r="G179" s="73">
        <f t="shared" ref="G179" ca="1" si="360">VLOOKUP(INDIRECT(CHAR(39)&amp;$A179&amp;CHAR(39)&amp;"!r2c"&amp;$C179,0),variables,2,0)</f>
        <v>10905</v>
      </c>
      <c r="H179" s="76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4013174000</v>
      </c>
    </row>
    <row r="180" spans="1:8" x14ac:dyDescent="0.3">
      <c r="A180" s="73" t="s">
        <v>546</v>
      </c>
      <c r="B180" s="73">
        <f t="shared" si="269"/>
        <v>5</v>
      </c>
      <c r="C180" s="73">
        <f t="shared" si="270"/>
        <v>49</v>
      </c>
      <c r="E180" s="73">
        <f t="shared" ref="E180" si="361">plan_id</f>
        <v>1005</v>
      </c>
      <c r="F180" s="73">
        <f t="shared" ca="1" si="267"/>
        <v>2016</v>
      </c>
      <c r="G180" s="73">
        <f t="shared" ref="G180" ca="1" si="362">VLOOKUP(INDIRECT(CHAR(39)&amp;$A180&amp;CHAR(39)&amp;"!r2c"&amp;$C180,0),variables,2,0)</f>
        <v>10906</v>
      </c>
      <c r="H180" s="76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2701982000</v>
      </c>
    </row>
    <row r="181" spans="1:8" x14ac:dyDescent="0.3">
      <c r="A181" s="73" t="s">
        <v>546</v>
      </c>
      <c r="B181" s="73">
        <f t="shared" si="269"/>
        <v>5</v>
      </c>
      <c r="C181" s="73">
        <f t="shared" si="270"/>
        <v>50</v>
      </c>
      <c r="E181" s="73">
        <f t="shared" ref="E181" si="363">plan_id</f>
        <v>1005</v>
      </c>
      <c r="F181" s="73">
        <f t="shared" ca="1" si="267"/>
        <v>2016</v>
      </c>
      <c r="G181" s="73">
        <f t="shared" ref="G181" ca="1" si="364">VLOOKUP(INDIRECT(CHAR(39)&amp;$A181&amp;CHAR(39)&amp;"!r2c"&amp;$C181,0),variables,2,0)</f>
        <v>10907</v>
      </c>
      <c r="H181" s="76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6 Years</v>
      </c>
    </row>
    <row r="182" spans="1:8" x14ac:dyDescent="0.3">
      <c r="A182" s="73" t="s">
        <v>546</v>
      </c>
      <c r="B182" s="73">
        <f t="shared" si="269"/>
        <v>5</v>
      </c>
      <c r="C182" s="73">
        <f t="shared" si="270"/>
        <v>51</v>
      </c>
      <c r="E182" s="73">
        <f t="shared" ref="E182" si="365">plan_id</f>
        <v>1005</v>
      </c>
      <c r="F182" s="73">
        <f t="shared" ca="1" si="267"/>
        <v>2016</v>
      </c>
      <c r="G182" s="73">
        <f t="shared" ref="G182" ca="1" si="366">VLOOKUP(INDIRECT(CHAR(39)&amp;$A182&amp;CHAR(39)&amp;"!r2c"&amp;$C182,0),variables,2,0)</f>
        <v>10860</v>
      </c>
      <c r="H182" s="76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8484938000</v>
      </c>
    </row>
    <row r="183" spans="1:8" x14ac:dyDescent="0.3">
      <c r="A183" s="73" t="s">
        <v>546</v>
      </c>
      <c r="B183" s="73">
        <f t="shared" si="269"/>
        <v>5</v>
      </c>
      <c r="C183" s="73">
        <f t="shared" si="270"/>
        <v>52</v>
      </c>
      <c r="E183" s="73">
        <f t="shared" ref="E183" si="367">plan_id</f>
        <v>1005</v>
      </c>
      <c r="F183" s="73">
        <f t="shared" ca="1" si="267"/>
        <v>2016</v>
      </c>
      <c r="G183" s="73">
        <f t="shared" ref="G183" ca="1" si="368">VLOOKUP(INDIRECT(CHAR(39)&amp;$A183&amp;CHAR(39)&amp;"!r2c"&amp;$C183,0),variables,2,0)</f>
        <v>10909</v>
      </c>
      <c r="H183" s="76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194352000</v>
      </c>
    </row>
    <row r="184" spans="1:8" x14ac:dyDescent="0.3">
      <c r="A184" s="73" t="s">
        <v>546</v>
      </c>
      <c r="B184" s="73">
        <f t="shared" si="269"/>
        <v>5</v>
      </c>
      <c r="C184" s="73">
        <f t="shared" si="270"/>
        <v>53</v>
      </c>
      <c r="E184" s="73">
        <f t="shared" ref="E184" si="369">plan_id</f>
        <v>1005</v>
      </c>
      <c r="F184" s="73">
        <f t="shared" ca="1" si="267"/>
        <v>2016</v>
      </c>
      <c r="G184" s="73">
        <f t="shared" ref="G184" ca="1" si="370">VLOOKUP(INDIRECT(CHAR(39)&amp;$A184&amp;CHAR(39)&amp;"!r2c"&amp;$C184,0),variables,2,0)</f>
        <v>10910</v>
      </c>
      <c r="H184" s="76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658198000</v>
      </c>
    </row>
    <row r="185" spans="1:8" x14ac:dyDescent="0.3">
      <c r="A185" s="73" t="s">
        <v>546</v>
      </c>
      <c r="B185" s="73">
        <f t="shared" si="269"/>
        <v>5</v>
      </c>
      <c r="C185" s="73">
        <f t="shared" si="270"/>
        <v>54</v>
      </c>
      <c r="E185" s="73">
        <f t="shared" ref="E185" si="371">plan_id</f>
        <v>1005</v>
      </c>
      <c r="F185" s="73">
        <f t="shared" ca="1" si="267"/>
        <v>2016</v>
      </c>
      <c r="G185" s="73">
        <f t="shared" ref="G185" ca="1" si="372">VLOOKUP(INDIRECT(CHAR(39)&amp;$A185&amp;CHAR(39)&amp;"!r2c"&amp;$C185,0),variables,2,0)</f>
        <v>10911</v>
      </c>
      <c r="H185" s="76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73" t="s">
        <v>546</v>
      </c>
      <c r="B186" s="73">
        <f t="shared" si="269"/>
        <v>5</v>
      </c>
      <c r="C186" s="73">
        <f t="shared" si="270"/>
        <v>55</v>
      </c>
      <c r="E186" s="73">
        <f t="shared" ref="E186" si="373">plan_id</f>
        <v>1005</v>
      </c>
      <c r="F186" s="73">
        <f t="shared" ca="1" si="267"/>
        <v>2016</v>
      </c>
      <c r="G186" s="73">
        <f t="shared" ref="G186" ca="1" si="374">VLOOKUP(INDIRECT(CHAR(39)&amp;$A186&amp;CHAR(39)&amp;"!r2c"&amp;$C186,0),variables,2,0)</f>
        <v>10912</v>
      </c>
      <c r="H186" s="76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-375575000</v>
      </c>
    </row>
    <row r="187" spans="1:8" x14ac:dyDescent="0.3">
      <c r="A187" s="73" t="s">
        <v>546</v>
      </c>
      <c r="B187" s="73">
        <f t="shared" si="269"/>
        <v>5</v>
      </c>
      <c r="C187" s="73">
        <f t="shared" si="270"/>
        <v>56</v>
      </c>
      <c r="E187" s="73">
        <f t="shared" ref="E187" si="375">plan_id</f>
        <v>1005</v>
      </c>
      <c r="F187" s="73">
        <f t="shared" ca="1" si="267"/>
        <v>2016</v>
      </c>
      <c r="G187" s="73">
        <f t="shared" ref="G187" ca="1" si="376">VLOOKUP(INDIRECT(CHAR(39)&amp;$A187&amp;CHAR(39)&amp;"!r2c"&amp;$C187,0),variables,2,0)</f>
        <v>10913</v>
      </c>
      <c r="H187" s="76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2650350000</v>
      </c>
    </row>
    <row r="188" spans="1:8" x14ac:dyDescent="0.3">
      <c r="A188" s="73" t="s">
        <v>546</v>
      </c>
      <c r="B188" s="73">
        <f t="shared" si="269"/>
        <v>5</v>
      </c>
      <c r="C188" s="73">
        <f t="shared" si="270"/>
        <v>57</v>
      </c>
      <c r="E188" s="73">
        <f t="shared" ref="E188" si="377">plan_id</f>
        <v>1005</v>
      </c>
      <c r="F188" s="73">
        <f t="shared" ca="1" si="267"/>
        <v>2016</v>
      </c>
      <c r="G188" s="73">
        <f t="shared" ref="G188" ca="1" si="378">VLOOKUP(INDIRECT(CHAR(39)&amp;$A188&amp;CHAR(39)&amp;"!r2c"&amp;$C188,0),variables,2,0)</f>
        <v>10914</v>
      </c>
      <c r="H188" s="76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165065000</v>
      </c>
    </row>
    <row r="189" spans="1:8" x14ac:dyDescent="0.3">
      <c r="A189" s="73" t="s">
        <v>546</v>
      </c>
      <c r="B189" s="73">
        <f t="shared" si="269"/>
        <v>5</v>
      </c>
      <c r="C189" s="73">
        <f t="shared" si="270"/>
        <v>58</v>
      </c>
      <c r="E189" s="73">
        <f t="shared" ref="E189" si="379">plan_id</f>
        <v>1005</v>
      </c>
      <c r="F189" s="73">
        <f t="shared" ca="1" si="267"/>
        <v>2016</v>
      </c>
      <c r="G189" s="73">
        <f t="shared" ref="G189" ca="1" si="380">VLOOKUP(INDIRECT(CHAR(39)&amp;$A189&amp;CHAR(39)&amp;"!r2c"&amp;$C189,0),variables,2,0)</f>
        <v>10915</v>
      </c>
      <c r="H189" s="76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95172000</v>
      </c>
    </row>
    <row r="190" spans="1:8" x14ac:dyDescent="0.3">
      <c r="A190" s="73" t="s">
        <v>546</v>
      </c>
      <c r="B190" s="73">
        <f t="shared" si="269"/>
        <v>5</v>
      </c>
      <c r="C190" s="73">
        <f t="shared" si="270"/>
        <v>59</v>
      </c>
      <c r="E190" s="73">
        <f t="shared" ref="E190" si="381">plan_id</f>
        <v>1005</v>
      </c>
      <c r="F190" s="73">
        <f t="shared" ca="1" si="267"/>
        <v>2016</v>
      </c>
      <c r="G190" s="73">
        <f t="shared" ref="G190" ca="1" si="382">VLOOKUP(INDIRECT(CHAR(39)&amp;$A190&amp;CHAR(39)&amp;"!r2c"&amp;$C190,0),variables,2,0)</f>
        <v>10916</v>
      </c>
      <c r="H190" s="76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-8949000</v>
      </c>
    </row>
    <row r="191" spans="1:8" x14ac:dyDescent="0.3">
      <c r="A191" s="73" t="s">
        <v>546</v>
      </c>
      <c r="B191" s="73">
        <f t="shared" si="269"/>
        <v>5</v>
      </c>
      <c r="C191" s="73">
        <f t="shared" si="270"/>
        <v>60</v>
      </c>
      <c r="E191" s="73">
        <f t="shared" ref="E191" si="383">plan_id</f>
        <v>1005</v>
      </c>
      <c r="F191" s="73">
        <f t="shared" ca="1" si="267"/>
        <v>2016</v>
      </c>
      <c r="G191" s="73">
        <f t="shared" ref="G191" ca="1" si="384">VLOOKUP(INDIRECT(CHAR(39)&amp;$A191&amp;CHAR(39)&amp;"!r2c"&amp;$C191,0),variables,2,0)</f>
        <v>10917</v>
      </c>
      <c r="H191" s="76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-498608000</v>
      </c>
    </row>
    <row r="192" spans="1:8" x14ac:dyDescent="0.3">
      <c r="A192" s="73" t="s">
        <v>546</v>
      </c>
      <c r="B192" s="73">
        <f t="shared" si="269"/>
        <v>5</v>
      </c>
      <c r="C192" s="73">
        <f t="shared" si="270"/>
        <v>61</v>
      </c>
      <c r="E192" s="73">
        <f t="shared" ref="E192" si="385">plan_id</f>
        <v>1005</v>
      </c>
      <c r="F192" s="73">
        <f t="shared" ca="1" si="267"/>
        <v>2016</v>
      </c>
      <c r="G192" s="73">
        <f t="shared" ref="G192" ca="1" si="386">VLOOKUP(INDIRECT(CHAR(39)&amp;$A192&amp;CHAR(39)&amp;"!r2c"&amp;$C192,0),variables,2,0)</f>
        <v>10918</v>
      </c>
      <c r="H192" s="76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-2391000</v>
      </c>
    </row>
    <row r="193" spans="1:8" x14ac:dyDescent="0.3">
      <c r="A193" s="73" t="s">
        <v>546</v>
      </c>
      <c r="B193" s="73">
        <f t="shared" si="269"/>
        <v>5</v>
      </c>
      <c r="C193" s="73">
        <f t="shared" si="270"/>
        <v>62</v>
      </c>
      <c r="E193" s="73">
        <f t="shared" ref="E193" si="387">plan_id</f>
        <v>1005</v>
      </c>
      <c r="F193" s="73">
        <f t="shared" ca="1" si="267"/>
        <v>2016</v>
      </c>
      <c r="G193" s="73">
        <f t="shared" ref="G193" ca="1" si="388">VLOOKUP(INDIRECT(CHAR(39)&amp;$A193&amp;CHAR(39)&amp;"!r2c"&amp;$C193,0),variables,2,0)</f>
        <v>10919</v>
      </c>
      <c r="H193" s="76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-500999000</v>
      </c>
    </row>
    <row r="194" spans="1:8" x14ac:dyDescent="0.3">
      <c r="A194" s="73" t="s">
        <v>546</v>
      </c>
      <c r="B194" s="73">
        <f t="shared" si="269"/>
        <v>5</v>
      </c>
      <c r="C194" s="73">
        <f t="shared" si="270"/>
        <v>63</v>
      </c>
      <c r="E194" s="73">
        <f t="shared" ref="E194" si="389">plan_id</f>
        <v>1005</v>
      </c>
      <c r="F194" s="73">
        <f t="shared" ca="1" si="267"/>
        <v>2016</v>
      </c>
      <c r="G194" s="73">
        <f t="shared" ref="G194" ca="1" si="390">VLOOKUP(INDIRECT(CHAR(39)&amp;$A194&amp;CHAR(39)&amp;"!r2c"&amp;$C194,0),variables,2,0)</f>
        <v>10920</v>
      </c>
      <c r="H194" s="76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-906000</v>
      </c>
    </row>
    <row r="195" spans="1:8" x14ac:dyDescent="0.3">
      <c r="A195" s="73" t="s">
        <v>546</v>
      </c>
      <c r="B195" s="73">
        <f t="shared" si="269"/>
        <v>5</v>
      </c>
      <c r="C195" s="73">
        <f t="shared" si="270"/>
        <v>64</v>
      </c>
      <c r="E195" s="73">
        <f t="shared" ref="E195" si="391">plan_id</f>
        <v>1005</v>
      </c>
      <c r="F195" s="73">
        <f t="shared" ca="1" si="267"/>
        <v>2016</v>
      </c>
      <c r="G195" s="73">
        <f t="shared" ref="G195" ca="1" si="392">VLOOKUP(INDIRECT(CHAR(39)&amp;$A195&amp;CHAR(39)&amp;"!r2c"&amp;$C195,0),variables,2,0)</f>
        <v>10921</v>
      </c>
      <c r="H195" s="76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3000</v>
      </c>
    </row>
    <row r="196" spans="1:8" x14ac:dyDescent="0.3">
      <c r="A196" s="73" t="s">
        <v>546</v>
      </c>
      <c r="B196" s="73">
        <f t="shared" si="269"/>
        <v>5</v>
      </c>
      <c r="C196" s="73">
        <f t="shared" si="270"/>
        <v>65</v>
      </c>
      <c r="E196" s="73">
        <f t="shared" ref="E196" si="393">plan_id</f>
        <v>1005</v>
      </c>
      <c r="F196" s="73">
        <f t="shared" ca="1" si="267"/>
        <v>2016</v>
      </c>
      <c r="G196" s="73">
        <f t="shared" ref="G196" ca="1" si="394">VLOOKUP(INDIRECT(CHAR(39)&amp;$A196&amp;CHAR(39)&amp;"!r2c"&amp;$C196,0),variables,2,0)</f>
        <v>10922</v>
      </c>
      <c r="H196" s="76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73" t="s">
        <v>546</v>
      </c>
      <c r="B197" s="73">
        <f t="shared" si="269"/>
        <v>5</v>
      </c>
      <c r="C197" s="73">
        <f t="shared" si="270"/>
        <v>66</v>
      </c>
      <c r="E197" s="73">
        <f t="shared" ref="E197" si="395">plan_id</f>
        <v>1005</v>
      </c>
      <c r="F197" s="73">
        <f t="shared" ca="1" si="267"/>
        <v>2016</v>
      </c>
      <c r="G197" s="73">
        <f t="shared" ref="G197" ca="1" si="396">VLOOKUP(INDIRECT(CHAR(39)&amp;$A197&amp;CHAR(39)&amp;"!r2c"&amp;$C197,0),variables,2,0)</f>
        <v>10860</v>
      </c>
      <c r="H197" s="76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7348704000</v>
      </c>
    </row>
    <row r="198" spans="1:8" x14ac:dyDescent="0.3">
      <c r="A198" s="73" t="s">
        <v>546</v>
      </c>
      <c r="B198" s="73">
        <f t="shared" si="269"/>
        <v>5</v>
      </c>
      <c r="C198" s="73">
        <f t="shared" si="270"/>
        <v>67</v>
      </c>
      <c r="E198" s="73">
        <f t="shared" ref="E198" si="397">plan_id</f>
        <v>1005</v>
      </c>
      <c r="F198" s="73">
        <f t="shared" ref="F198:F261" ca="1" si="398">INDIRECT(CHAR(39)&amp;$A198&amp;CHAR(39)&amp;"!r"&amp;$B198&amp;"c2",0)</f>
        <v>2016</v>
      </c>
      <c r="G198" s="73">
        <f t="shared" ref="G198" ca="1" si="399">VLOOKUP(INDIRECT(CHAR(39)&amp;$A198&amp;CHAR(39)&amp;"!r2c"&amp;$C198,0),variables,2,0)</f>
        <v>10923</v>
      </c>
      <c r="H198" s="76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4013174000</v>
      </c>
    </row>
    <row r="199" spans="1:8" x14ac:dyDescent="0.3">
      <c r="A199" s="73" t="s">
        <v>546</v>
      </c>
      <c r="B199" s="73">
        <f t="shared" ref="B199:B262" si="400">B134+1</f>
        <v>6</v>
      </c>
      <c r="C199" s="73">
        <f t="shared" ref="C199:C262" si="401">C134</f>
        <v>3</v>
      </c>
      <c r="E199" s="73">
        <f t="shared" ref="E199" si="402">plan_id</f>
        <v>1005</v>
      </c>
      <c r="F199" s="73">
        <f t="shared" ca="1" si="398"/>
        <v>2017</v>
      </c>
      <c r="G199" s="73">
        <f t="shared" ref="G199" ca="1" si="403">VLOOKUP(INDIRECT(CHAR(39)&amp;$A199&amp;CHAR(39)&amp;"!r2c"&amp;$C199,0),variables,2,0)</f>
        <v>10861</v>
      </c>
      <c r="H199" s="76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73" t="s">
        <v>546</v>
      </c>
      <c r="B200" s="73">
        <f t="shared" si="400"/>
        <v>6</v>
      </c>
      <c r="C200" s="73">
        <f t="shared" si="401"/>
        <v>4</v>
      </c>
      <c r="E200" s="73">
        <f t="shared" ref="E200" si="404">plan_id</f>
        <v>1005</v>
      </c>
      <c r="F200" s="73">
        <f t="shared" ca="1" si="398"/>
        <v>2017</v>
      </c>
      <c r="G200" s="73">
        <f t="shared" ref="G200" ca="1" si="405">VLOOKUP(INDIRECT(CHAR(39)&amp;$A200&amp;CHAR(39)&amp;"!r2c"&amp;$C200,0),variables,2,0)</f>
        <v>10862</v>
      </c>
      <c r="H200" s="76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73" t="s">
        <v>546</v>
      </c>
      <c r="B201" s="73">
        <f t="shared" si="400"/>
        <v>6</v>
      </c>
      <c r="C201" s="73">
        <f t="shared" si="401"/>
        <v>5</v>
      </c>
      <c r="E201" s="73">
        <f t="shared" ref="E201" si="406">plan_id</f>
        <v>1005</v>
      </c>
      <c r="F201" s="73">
        <f t="shared" ca="1" si="398"/>
        <v>2017</v>
      </c>
      <c r="G201" s="73">
        <f t="shared" ref="G201" ca="1" si="407">VLOOKUP(INDIRECT(CHAR(39)&amp;$A201&amp;CHAR(39)&amp;"!r2c"&amp;$C201,0),variables,2,0)</f>
        <v>10863</v>
      </c>
      <c r="H201" s="76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73" t="s">
        <v>546</v>
      </c>
      <c r="B202" s="73">
        <f t="shared" si="400"/>
        <v>6</v>
      </c>
      <c r="C202" s="73">
        <f t="shared" si="401"/>
        <v>6</v>
      </c>
      <c r="E202" s="73">
        <f t="shared" ref="E202" si="408">plan_id</f>
        <v>1005</v>
      </c>
      <c r="F202" s="73">
        <f t="shared" ca="1" si="398"/>
        <v>2017</v>
      </c>
      <c r="G202" s="73">
        <f t="shared" ref="G202" ca="1" si="409">VLOOKUP(INDIRECT(CHAR(39)&amp;$A202&amp;CHAR(39)&amp;"!r2c"&amp;$C202,0),variables,2,0)</f>
        <v>10864</v>
      </c>
      <c r="H202" s="76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10579</v>
      </c>
    </row>
    <row r="203" spans="1:8" x14ac:dyDescent="0.3">
      <c r="A203" s="73" t="s">
        <v>546</v>
      </c>
      <c r="B203" s="73">
        <f t="shared" si="400"/>
        <v>6</v>
      </c>
      <c r="C203" s="73">
        <f t="shared" si="401"/>
        <v>7</v>
      </c>
      <c r="E203" s="73">
        <f t="shared" ref="E203" si="410">plan_id</f>
        <v>1005</v>
      </c>
      <c r="F203" s="73">
        <f t="shared" ca="1" si="398"/>
        <v>2017</v>
      </c>
      <c r="G203" s="73">
        <f t="shared" ref="G203" ca="1" si="411">VLOOKUP(INDIRECT(CHAR(39)&amp;$A203&amp;CHAR(39)&amp;"!r2c"&amp;$C203,0),variables,2,0)</f>
        <v>10865</v>
      </c>
      <c r="H203" s="76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0</v>
      </c>
    </row>
    <row r="204" spans="1:8" x14ac:dyDescent="0.3">
      <c r="A204" s="73" t="s">
        <v>546</v>
      </c>
      <c r="B204" s="73">
        <f t="shared" si="400"/>
        <v>6</v>
      </c>
      <c r="C204" s="73">
        <f t="shared" si="401"/>
        <v>8</v>
      </c>
      <c r="E204" s="73">
        <f t="shared" ref="E204" si="412">plan_id</f>
        <v>1005</v>
      </c>
      <c r="F204" s="73">
        <f t="shared" ca="1" si="398"/>
        <v>2017</v>
      </c>
      <c r="G204" s="73">
        <f t="shared" ref="G204" ca="1" si="413">VLOOKUP(INDIRECT(CHAR(39)&amp;$A204&amp;CHAR(39)&amp;"!r2c"&amp;$C204,0),variables,2,0)</f>
        <v>10866</v>
      </c>
      <c r="H204" s="76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1134</v>
      </c>
    </row>
    <row r="205" spans="1:8" x14ac:dyDescent="0.3">
      <c r="A205" s="73" t="s">
        <v>546</v>
      </c>
      <c r="B205" s="73">
        <f t="shared" si="400"/>
        <v>6</v>
      </c>
      <c r="C205" s="73">
        <f t="shared" si="401"/>
        <v>9</v>
      </c>
      <c r="E205" s="73">
        <f t="shared" ref="E205" si="414">plan_id</f>
        <v>1005</v>
      </c>
      <c r="F205" s="73">
        <f t="shared" ca="1" si="398"/>
        <v>2017</v>
      </c>
      <c r="G205" s="73">
        <f t="shared" ref="G205" ca="1" si="415">VLOOKUP(INDIRECT(CHAR(39)&amp;$A205&amp;CHAR(39)&amp;"!r2c"&amp;$C205,0),variables,2,0)</f>
        <v>10867</v>
      </c>
      <c r="H205" s="76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13028</v>
      </c>
    </row>
    <row r="206" spans="1:8" x14ac:dyDescent="0.3">
      <c r="A206" s="73" t="s">
        <v>546</v>
      </c>
      <c r="B206" s="73">
        <f t="shared" si="400"/>
        <v>6</v>
      </c>
      <c r="C206" s="73">
        <f t="shared" si="401"/>
        <v>10</v>
      </c>
      <c r="E206" s="73">
        <f t="shared" ref="E206" si="416">plan_id</f>
        <v>1005</v>
      </c>
      <c r="F206" s="73">
        <f t="shared" ca="1" si="398"/>
        <v>2017</v>
      </c>
      <c r="G206" s="73">
        <f t="shared" ref="G206" ca="1" si="417">VLOOKUP(INDIRECT(CHAR(39)&amp;$A206&amp;CHAR(39)&amp;"!r2c"&amp;$C206,0),variables,2,0)</f>
        <v>10868</v>
      </c>
      <c r="H206" s="76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24741</v>
      </c>
    </row>
    <row r="207" spans="1:8" x14ac:dyDescent="0.3">
      <c r="A207" s="73" t="s">
        <v>546</v>
      </c>
      <c r="B207" s="73">
        <f t="shared" si="400"/>
        <v>6</v>
      </c>
      <c r="C207" s="73">
        <f t="shared" si="401"/>
        <v>11</v>
      </c>
      <c r="E207" s="73">
        <f t="shared" ref="E207" si="418">plan_id</f>
        <v>1005</v>
      </c>
      <c r="F207" s="73">
        <f t="shared" ca="1" si="398"/>
        <v>2017</v>
      </c>
      <c r="G207" s="73">
        <f t="shared" ref="G207" ca="1" si="419">VLOOKUP(INDIRECT(CHAR(39)&amp;$A207&amp;CHAR(39)&amp;"!r2c"&amp;$C207,0),variables,2,0)</f>
        <v>10869</v>
      </c>
      <c r="H207" s="76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73" t="s">
        <v>546</v>
      </c>
      <c r="B208" s="73">
        <f t="shared" si="400"/>
        <v>6</v>
      </c>
      <c r="C208" s="73">
        <f t="shared" si="401"/>
        <v>12</v>
      </c>
      <c r="E208" s="73">
        <f t="shared" ref="E208" si="420">plan_id</f>
        <v>1005</v>
      </c>
      <c r="F208" s="73">
        <f t="shared" ca="1" si="398"/>
        <v>2017</v>
      </c>
      <c r="G208" s="73">
        <f t="shared" ref="G208" ca="1" si="421">VLOOKUP(INDIRECT(CHAR(39)&amp;$A208&amp;CHAR(39)&amp;"!r2c"&amp;$C208,0),variables,2,0)</f>
        <v>10870</v>
      </c>
      <c r="H208" s="76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</row>
    <row r="209" spans="1:8" x14ac:dyDescent="0.3">
      <c r="A209" s="73" t="s">
        <v>546</v>
      </c>
      <c r="B209" s="73">
        <f t="shared" si="400"/>
        <v>6</v>
      </c>
      <c r="C209" s="73">
        <f t="shared" si="401"/>
        <v>13</v>
      </c>
      <c r="E209" s="73">
        <f t="shared" ref="E209" si="422">plan_id</f>
        <v>1005</v>
      </c>
      <c r="F209" s="73">
        <f t="shared" ca="1" si="398"/>
        <v>2017</v>
      </c>
      <c r="G209" s="73">
        <f t="shared" ref="G209" ca="1" si="423">VLOOKUP(INDIRECT(CHAR(39)&amp;$A209&amp;CHAR(39)&amp;"!r2c"&amp;$C209,0),variables,2,0)</f>
        <v>10871</v>
      </c>
      <c r="H209" s="76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">
      <c r="A210" s="73" t="s">
        <v>546</v>
      </c>
      <c r="B210" s="73">
        <f t="shared" si="400"/>
        <v>6</v>
      </c>
      <c r="C210" s="73">
        <f t="shared" si="401"/>
        <v>14</v>
      </c>
      <c r="E210" s="73">
        <f t="shared" ref="E210" si="424">plan_id</f>
        <v>1005</v>
      </c>
      <c r="F210" s="73">
        <f t="shared" ca="1" si="398"/>
        <v>2017</v>
      </c>
      <c r="G210" s="73">
        <f t="shared" ref="G210" ca="1" si="425">VLOOKUP(INDIRECT(CHAR(39)&amp;$A210&amp;CHAR(39)&amp;"!r2c"&amp;$C210,0),variables,2,0)</f>
        <v>10872</v>
      </c>
      <c r="H210" s="76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2117</v>
      </c>
    </row>
    <row r="211" spans="1:8" x14ac:dyDescent="0.3">
      <c r="A211" s="73" t="s">
        <v>546</v>
      </c>
      <c r="B211" s="73">
        <f t="shared" si="400"/>
        <v>6</v>
      </c>
      <c r="C211" s="73">
        <f t="shared" si="401"/>
        <v>15</v>
      </c>
      <c r="E211" s="73">
        <f t="shared" ref="E211" si="426">plan_id</f>
        <v>1005</v>
      </c>
      <c r="F211" s="73">
        <f t="shared" ca="1" si="398"/>
        <v>2017</v>
      </c>
      <c r="G211" s="73">
        <f t="shared" ref="G211" ca="1" si="427">VLOOKUP(INDIRECT(CHAR(39)&amp;$A211&amp;CHAR(39)&amp;"!r2c"&amp;$C211,0),variables,2,0)</f>
        <v>10873</v>
      </c>
      <c r="H211" s="76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5.6000000000000001E-2</v>
      </c>
    </row>
    <row r="212" spans="1:8" x14ac:dyDescent="0.3">
      <c r="A212" s="73" t="s">
        <v>546</v>
      </c>
      <c r="B212" s="73">
        <f t="shared" si="400"/>
        <v>6</v>
      </c>
      <c r="C212" s="73">
        <f t="shared" si="401"/>
        <v>16</v>
      </c>
      <c r="E212" s="73">
        <f t="shared" ref="E212" si="428">plan_id</f>
        <v>1005</v>
      </c>
      <c r="F212" s="73">
        <f t="shared" ca="1" si="398"/>
        <v>2017</v>
      </c>
      <c r="G212" s="73">
        <f t="shared" ref="G212" ca="1" si="429">VLOOKUP(INDIRECT(CHAR(39)&amp;$A212&amp;CHAR(39)&amp;"!r2c"&amp;$C212,0),variables,2,0)</f>
        <v>10874</v>
      </c>
      <c r="H212" s="76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73" t="s">
        <v>546</v>
      </c>
      <c r="B213" s="73">
        <f t="shared" si="400"/>
        <v>6</v>
      </c>
      <c r="C213" s="73">
        <f t="shared" si="401"/>
        <v>17</v>
      </c>
      <c r="E213" s="73">
        <f t="shared" ref="E213" si="430">plan_id</f>
        <v>1005</v>
      </c>
      <c r="F213" s="73">
        <f t="shared" ca="1" si="398"/>
        <v>2017</v>
      </c>
      <c r="G213" s="73">
        <f t="shared" ref="G213" ca="1" si="431">VLOOKUP(INDIRECT(CHAR(39)&amp;$A213&amp;CHAR(39)&amp;"!r2c"&amp;$C213,0),variables,2,0)</f>
        <v>10875</v>
      </c>
      <c r="H213" s="76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9268998000</v>
      </c>
    </row>
    <row r="214" spans="1:8" x14ac:dyDescent="0.3">
      <c r="A214" s="73" t="s">
        <v>546</v>
      </c>
      <c r="B214" s="73">
        <f t="shared" si="400"/>
        <v>6</v>
      </c>
      <c r="C214" s="73">
        <f t="shared" si="401"/>
        <v>18</v>
      </c>
      <c r="E214" s="73">
        <f t="shared" ref="E214" si="432">plan_id</f>
        <v>1005</v>
      </c>
      <c r="F214" s="73">
        <f t="shared" ca="1" si="398"/>
        <v>2017</v>
      </c>
      <c r="G214" s="73">
        <f t="shared" ref="G214" ca="1" si="433">VLOOKUP(INDIRECT(CHAR(39)&amp;$A214&amp;CHAR(39)&amp;"!r2c"&amp;$C214,0),variables,2,0)</f>
        <v>10876</v>
      </c>
      <c r="H214" s="76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7918879000</v>
      </c>
    </row>
    <row r="215" spans="1:8" x14ac:dyDescent="0.3">
      <c r="A215" s="73" t="s">
        <v>546</v>
      </c>
      <c r="B215" s="73">
        <f t="shared" si="400"/>
        <v>6</v>
      </c>
      <c r="C215" s="73">
        <f t="shared" si="401"/>
        <v>19</v>
      </c>
      <c r="E215" s="73">
        <f t="shared" ref="E215" si="434">plan_id</f>
        <v>1005</v>
      </c>
      <c r="F215" s="73">
        <f t="shared" ca="1" si="398"/>
        <v>2017</v>
      </c>
      <c r="G215" s="73">
        <f t="shared" ref="G215" ca="1" si="435">VLOOKUP(INDIRECT(CHAR(39)&amp;$A215&amp;CHAR(39)&amp;"!r2c"&amp;$C215,0),variables,2,0)</f>
        <v>10877</v>
      </c>
      <c r="H215" s="76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1350119000</v>
      </c>
    </row>
    <row r="216" spans="1:8" x14ac:dyDescent="0.3">
      <c r="A216" s="73" t="s">
        <v>546</v>
      </c>
      <c r="B216" s="73">
        <f t="shared" si="400"/>
        <v>6</v>
      </c>
      <c r="C216" s="73">
        <f t="shared" si="401"/>
        <v>20</v>
      </c>
      <c r="E216" s="73">
        <f t="shared" ref="E216" si="436">plan_id</f>
        <v>1005</v>
      </c>
      <c r="F216" s="73">
        <f t="shared" ca="1" si="398"/>
        <v>2017</v>
      </c>
      <c r="G216" s="73">
        <f t="shared" ref="G216" ca="1" si="437">VLOOKUP(INDIRECT(CHAR(39)&amp;$A216&amp;CHAR(39)&amp;"!r2c"&amp;$C216,0),variables,2,0)</f>
        <v>10878</v>
      </c>
      <c r="H216" s="76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0.85429999999999995</v>
      </c>
    </row>
    <row r="217" spans="1:8" x14ac:dyDescent="0.3">
      <c r="A217" s="73" t="s">
        <v>546</v>
      </c>
      <c r="B217" s="73">
        <f t="shared" si="400"/>
        <v>6</v>
      </c>
      <c r="C217" s="73">
        <f t="shared" si="401"/>
        <v>21</v>
      </c>
      <c r="E217" s="73">
        <f t="shared" ref="E217" si="438">plan_id</f>
        <v>1005</v>
      </c>
      <c r="F217" s="73">
        <f t="shared" ca="1" si="398"/>
        <v>2017</v>
      </c>
      <c r="G217" s="73">
        <f t="shared" ref="G217" ca="1" si="439">VLOOKUP(INDIRECT(CHAR(39)&amp;$A217&amp;CHAR(39)&amp;"!r2c"&amp;$C217,0),variables,2,0)</f>
        <v>10879</v>
      </c>
      <c r="H217" s="76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944296000</v>
      </c>
    </row>
    <row r="218" spans="1:8" x14ac:dyDescent="0.3">
      <c r="A218" s="73" t="s">
        <v>546</v>
      </c>
      <c r="B218" s="73">
        <f t="shared" si="400"/>
        <v>6</v>
      </c>
      <c r="C218" s="73">
        <f t="shared" si="401"/>
        <v>22</v>
      </c>
      <c r="E218" s="73">
        <f t="shared" ref="E218" si="440">plan_id</f>
        <v>1005</v>
      </c>
      <c r="F218" s="73">
        <f t="shared" ca="1" si="398"/>
        <v>2017</v>
      </c>
      <c r="G218" s="73">
        <f t="shared" ref="G218" ca="1" si="441">VLOOKUP(INDIRECT(CHAR(39)&amp;$A218&amp;CHAR(39)&amp;"!r2c"&amp;$C218,0),variables,2,0)</f>
        <v>10880</v>
      </c>
      <c r="H218" s="76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255264000</v>
      </c>
    </row>
    <row r="219" spans="1:8" x14ac:dyDescent="0.3">
      <c r="A219" s="73" t="s">
        <v>546</v>
      </c>
      <c r="B219" s="73">
        <f t="shared" si="400"/>
        <v>6</v>
      </c>
      <c r="C219" s="73">
        <f t="shared" si="401"/>
        <v>23</v>
      </c>
      <c r="E219" s="73">
        <f t="shared" ref="E219" si="442">plan_id</f>
        <v>1005</v>
      </c>
      <c r="F219" s="73">
        <f t="shared" ca="1" si="398"/>
        <v>2017</v>
      </c>
      <c r="G219" s="73">
        <f t="shared" ref="G219" ca="1" si="443">VLOOKUP(INDIRECT(CHAR(39)&amp;$A219&amp;CHAR(39)&amp;"!r2c"&amp;$C219,0),variables,2,0)</f>
        <v>10881</v>
      </c>
      <c r="H219" s="76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2353520000</v>
      </c>
    </row>
    <row r="220" spans="1:8" x14ac:dyDescent="0.3">
      <c r="A220" s="73" t="s">
        <v>546</v>
      </c>
      <c r="B220" s="73">
        <f t="shared" si="400"/>
        <v>6</v>
      </c>
      <c r="C220" s="73">
        <f t="shared" si="401"/>
        <v>24</v>
      </c>
      <c r="E220" s="73">
        <f t="shared" ref="E220" si="444">plan_id</f>
        <v>1005</v>
      </c>
      <c r="F220" s="73">
        <f t="shared" ca="1" si="398"/>
        <v>2017</v>
      </c>
      <c r="G220" s="73">
        <f t="shared" ref="G220" ca="1" si="445">VLOOKUP(INDIRECT(CHAR(39)&amp;$A220&amp;CHAR(39)&amp;"!r2c"&amp;$C220,0),variables,2,0)</f>
        <v>10882</v>
      </c>
      <c r="H220" s="76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2839419000</v>
      </c>
    </row>
    <row r="221" spans="1:8" x14ac:dyDescent="0.3">
      <c r="A221" s="73" t="s">
        <v>546</v>
      </c>
      <c r="B221" s="73">
        <f t="shared" si="400"/>
        <v>6</v>
      </c>
      <c r="C221" s="73">
        <f t="shared" si="401"/>
        <v>25</v>
      </c>
      <c r="E221" s="73">
        <f t="shared" ref="E221" si="446">plan_id</f>
        <v>1005</v>
      </c>
      <c r="F221" s="73">
        <f t="shared" ca="1" si="398"/>
        <v>2017</v>
      </c>
      <c r="G221" s="73">
        <f t="shared" ref="G221" ca="1" si="447">VLOOKUP(INDIRECT(CHAR(39)&amp;$A221&amp;CHAR(39)&amp;"!r2c"&amp;$C221,0),variables,2,0)</f>
        <v>10883</v>
      </c>
      <c r="H221" s="76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0.17500021179799555</v>
      </c>
    </row>
    <row r="222" spans="1:8" x14ac:dyDescent="0.3">
      <c r="A222" s="73" t="s">
        <v>546</v>
      </c>
      <c r="B222" s="73">
        <f t="shared" si="400"/>
        <v>6</v>
      </c>
      <c r="C222" s="73">
        <f t="shared" si="401"/>
        <v>26</v>
      </c>
      <c r="E222" s="73">
        <f t="shared" ref="E222" si="448">plan_id</f>
        <v>1005</v>
      </c>
      <c r="F222" s="73">
        <f t="shared" ca="1" si="398"/>
        <v>2017</v>
      </c>
      <c r="G222" s="73">
        <f t="shared" ref="G222" ca="1" si="449">VLOOKUP(INDIRECT(CHAR(39)&amp;$A222&amp;CHAR(39)&amp;"!r2c"&amp;$C222,0),variables,2,0)</f>
        <v>10884</v>
      </c>
      <c r="H222" s="76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0.18567165380346839</v>
      </c>
    </row>
    <row r="223" spans="1:8" x14ac:dyDescent="0.3">
      <c r="A223" s="73" t="s">
        <v>546</v>
      </c>
      <c r="B223" s="73">
        <f t="shared" si="400"/>
        <v>6</v>
      </c>
      <c r="C223" s="73">
        <f t="shared" si="401"/>
        <v>27</v>
      </c>
      <c r="E223" s="73">
        <f t="shared" ref="E223" si="450">plan_id</f>
        <v>1005</v>
      </c>
      <c r="F223" s="73">
        <f t="shared" ca="1" si="398"/>
        <v>2017</v>
      </c>
      <c r="G223" s="73">
        <f t="shared" ref="G223" ca="1" si="451">VLOOKUP(INDIRECT(CHAR(39)&amp;$A223&amp;CHAR(39)&amp;"!r2c"&amp;$C223,0),variables,2,0)</f>
        <v>10885</v>
      </c>
      <c r="H223" s="76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165252000</v>
      </c>
    </row>
    <row r="224" spans="1:8" x14ac:dyDescent="0.3">
      <c r="A224" s="73" t="s">
        <v>546</v>
      </c>
      <c r="B224" s="73">
        <f t="shared" si="400"/>
        <v>6</v>
      </c>
      <c r="C224" s="73">
        <f t="shared" si="401"/>
        <v>28</v>
      </c>
      <c r="E224" s="73">
        <f t="shared" ref="E224" si="452">plan_id</f>
        <v>1005</v>
      </c>
      <c r="F224" s="73">
        <f t="shared" ca="1" si="398"/>
        <v>2017</v>
      </c>
      <c r="G224" s="73">
        <f t="shared" ref="G224" ca="1" si="453">VLOOKUP(INDIRECT(CHAR(39)&amp;$A224&amp;CHAR(39)&amp;"!r2c"&amp;$C224,0),variables,2,0)</f>
        <v>10886</v>
      </c>
      <c r="H224" s="76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175329000</v>
      </c>
    </row>
    <row r="225" spans="1:8" x14ac:dyDescent="0.3">
      <c r="A225" s="73" t="s">
        <v>546</v>
      </c>
      <c r="B225" s="73">
        <f t="shared" si="400"/>
        <v>6</v>
      </c>
      <c r="C225" s="73">
        <f t="shared" si="401"/>
        <v>29</v>
      </c>
      <c r="E225" s="73">
        <f t="shared" ref="E225" si="454">plan_id</f>
        <v>1005</v>
      </c>
      <c r="F225" s="73">
        <f t="shared" ca="1" si="398"/>
        <v>2017</v>
      </c>
      <c r="G225" s="73">
        <f t="shared" ref="G225" ca="1" si="455">VLOOKUP(INDIRECT(CHAR(39)&amp;$A225&amp;CHAR(39)&amp;"!r2c"&amp;$C225,0),variables,2,0)</f>
        <v>10887</v>
      </c>
      <c r="H225" s="76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-10077000</v>
      </c>
    </row>
    <row r="226" spans="1:8" x14ac:dyDescent="0.3">
      <c r="A226" s="73" t="s">
        <v>546</v>
      </c>
      <c r="B226" s="73">
        <f t="shared" si="400"/>
        <v>6</v>
      </c>
      <c r="C226" s="73">
        <f t="shared" si="401"/>
        <v>30</v>
      </c>
      <c r="E226" s="73">
        <f t="shared" ref="E226" si="456">plan_id</f>
        <v>1005</v>
      </c>
      <c r="F226" s="73">
        <f t="shared" ca="1" si="398"/>
        <v>2017</v>
      </c>
      <c r="G226" s="73">
        <f t="shared" ref="G226" ca="1" si="457">VLOOKUP(INDIRECT(CHAR(39)&amp;$A226&amp;CHAR(39)&amp;"!r2c"&amp;$C226,0),variables,2,0)</f>
        <v>10883</v>
      </c>
      <c r="H226" s="76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1.0609795948006682</v>
      </c>
    </row>
    <row r="227" spans="1:8" x14ac:dyDescent="0.3">
      <c r="A227" s="73" t="s">
        <v>546</v>
      </c>
      <c r="B227" s="73">
        <f t="shared" si="400"/>
        <v>6</v>
      </c>
      <c r="C227" s="73">
        <f t="shared" si="401"/>
        <v>31</v>
      </c>
      <c r="E227" s="73">
        <f t="shared" ref="E227" si="458">plan_id</f>
        <v>1005</v>
      </c>
      <c r="F227" s="73">
        <f t="shared" ca="1" si="398"/>
        <v>2017</v>
      </c>
      <c r="G227" s="73">
        <f t="shared" ref="G227" ca="1" si="459">VLOOKUP(INDIRECT(CHAR(39)&amp;$A227&amp;CHAR(39)&amp;"!r2c"&amp;$C227,0),variables,2,0)</f>
        <v>10889</v>
      </c>
      <c r="H227" s="76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318401000</v>
      </c>
    </row>
    <row r="228" spans="1:8" x14ac:dyDescent="0.3">
      <c r="A228" s="73" t="s">
        <v>546</v>
      </c>
      <c r="B228" s="73">
        <f t="shared" si="400"/>
        <v>6</v>
      </c>
      <c r="C228" s="73">
        <f t="shared" si="401"/>
        <v>32</v>
      </c>
      <c r="E228" s="73">
        <f t="shared" ref="E228" si="460">plan_id</f>
        <v>1005</v>
      </c>
      <c r="F228" s="73">
        <f t="shared" ca="1" si="398"/>
        <v>2017</v>
      </c>
      <c r="G228" s="73">
        <f t="shared" ref="G228" ca="1" si="461">VLOOKUP(INDIRECT(CHAR(39)&amp;$A228&amp;CHAR(39)&amp;"!r2c"&amp;$C228,0),variables,2,0)</f>
        <v>10890</v>
      </c>
      <c r="H228" s="76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616740000</v>
      </c>
    </row>
    <row r="229" spans="1:8" x14ac:dyDescent="0.3">
      <c r="A229" s="73" t="s">
        <v>546</v>
      </c>
      <c r="B229" s="73">
        <f t="shared" si="400"/>
        <v>6</v>
      </c>
      <c r="C229" s="73">
        <f t="shared" si="401"/>
        <v>33</v>
      </c>
      <c r="E229" s="73">
        <f t="shared" ref="E229" si="462">plan_id</f>
        <v>1005</v>
      </c>
      <c r="F229" s="73">
        <f t="shared" ca="1" si="398"/>
        <v>2017</v>
      </c>
      <c r="G229" s="73">
        <f t="shared" ref="G229" ca="1" si="463">VLOOKUP(INDIRECT(CHAR(39)&amp;$A229&amp;CHAR(39)&amp;"!r2c"&amp;$C229,0),variables,2,0)</f>
        <v>10891</v>
      </c>
      <c r="H229" s="76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73" t="s">
        <v>546</v>
      </c>
      <c r="B230" s="73">
        <f t="shared" si="400"/>
        <v>6</v>
      </c>
      <c r="C230" s="73">
        <f t="shared" si="401"/>
        <v>34</v>
      </c>
      <c r="E230" s="73">
        <f t="shared" ref="E230" si="464">plan_id</f>
        <v>1005</v>
      </c>
      <c r="F230" s="73">
        <f t="shared" ca="1" si="398"/>
        <v>2017</v>
      </c>
      <c r="G230" s="73">
        <f t="shared" ref="G230" ca="1" si="465">VLOOKUP(INDIRECT(CHAR(39)&amp;$A230&amp;CHAR(39)&amp;"!r2c"&amp;$C230,0),variables,2,0)</f>
        <v>10892</v>
      </c>
      <c r="H230" s="76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-92931000</v>
      </c>
    </row>
    <row r="231" spans="1:8" x14ac:dyDescent="0.3">
      <c r="A231" s="73" t="s">
        <v>546</v>
      </c>
      <c r="B231" s="73">
        <f t="shared" si="400"/>
        <v>6</v>
      </c>
      <c r="C231" s="73">
        <f t="shared" si="401"/>
        <v>35</v>
      </c>
      <c r="E231" s="73">
        <f t="shared" ref="E231" si="466">plan_id</f>
        <v>1005</v>
      </c>
      <c r="F231" s="73">
        <f t="shared" ca="1" si="398"/>
        <v>2017</v>
      </c>
      <c r="G231" s="73">
        <f t="shared" ref="G231" ca="1" si="467">VLOOKUP(INDIRECT(CHAR(39)&amp;$A231&amp;CHAR(39)&amp;"!r2c"&amp;$C231,0),variables,2,0)</f>
        <v>10893</v>
      </c>
      <c r="H231" s="76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112349000</v>
      </c>
    </row>
    <row r="232" spans="1:8" x14ac:dyDescent="0.3">
      <c r="A232" s="73" t="s">
        <v>546</v>
      </c>
      <c r="B232" s="73">
        <f t="shared" si="400"/>
        <v>6</v>
      </c>
      <c r="C232" s="73">
        <f t="shared" si="401"/>
        <v>36</v>
      </c>
      <c r="E232" s="73">
        <f t="shared" ref="E232" si="468">plan_id</f>
        <v>1005</v>
      </c>
      <c r="F232" s="73">
        <f t="shared" ca="1" si="398"/>
        <v>2017</v>
      </c>
      <c r="G232" s="73">
        <f t="shared" ref="G232" ca="1" si="469">VLOOKUP(INDIRECT(CHAR(39)&amp;$A232&amp;CHAR(39)&amp;"!r2c"&amp;$C232,0),variables,2,0)</f>
        <v>10894</v>
      </c>
      <c r="H232" s="76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-101984000</v>
      </c>
    </row>
    <row r="233" spans="1:8" x14ac:dyDescent="0.3">
      <c r="A233" s="73" t="s">
        <v>546</v>
      </c>
      <c r="B233" s="73">
        <f t="shared" si="400"/>
        <v>6</v>
      </c>
      <c r="C233" s="73">
        <f t="shared" si="401"/>
        <v>37</v>
      </c>
      <c r="E233" s="73">
        <f t="shared" ref="E233" si="470">plan_id</f>
        <v>1005</v>
      </c>
      <c r="F233" s="73">
        <f t="shared" ca="1" si="398"/>
        <v>2017</v>
      </c>
      <c r="G233" s="73">
        <f t="shared" ref="G233" ca="1" si="471">VLOOKUP(INDIRECT(CHAR(39)&amp;$A233&amp;CHAR(39)&amp;"!r2c"&amp;$C233,0),variables,2,0)</f>
        <v>10895</v>
      </c>
      <c r="H233" s="76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-523426000</v>
      </c>
    </row>
    <row r="234" spans="1:8" x14ac:dyDescent="0.3">
      <c r="A234" s="73" t="s">
        <v>546</v>
      </c>
      <c r="B234" s="73">
        <f t="shared" si="400"/>
        <v>6</v>
      </c>
      <c r="C234" s="73">
        <f t="shared" si="401"/>
        <v>38</v>
      </c>
      <c r="E234" s="73">
        <f t="shared" ref="E234" si="472">plan_id</f>
        <v>1005</v>
      </c>
      <c r="F234" s="73">
        <f t="shared" ca="1" si="398"/>
        <v>2017</v>
      </c>
      <c r="G234" s="73">
        <f t="shared" ref="G234" ca="1" si="473">VLOOKUP(INDIRECT(CHAR(39)&amp;$A234&amp;CHAR(39)&amp;"!r2c"&amp;$C234,0),variables,2,0)</f>
        <v>10896</v>
      </c>
      <c r="H234" s="76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-74853000</v>
      </c>
    </row>
    <row r="235" spans="1:8" x14ac:dyDescent="0.3">
      <c r="A235" s="73" t="s">
        <v>546</v>
      </c>
      <c r="B235" s="73">
        <f t="shared" si="400"/>
        <v>6</v>
      </c>
      <c r="C235" s="73">
        <f t="shared" si="401"/>
        <v>39</v>
      </c>
      <c r="E235" s="73">
        <f t="shared" ref="E235" si="474">plan_id</f>
        <v>1005</v>
      </c>
      <c r="F235" s="73">
        <f t="shared" ca="1" si="398"/>
        <v>2017</v>
      </c>
      <c r="G235" s="73">
        <f t="shared" ref="G235" ca="1" si="475">VLOOKUP(INDIRECT(CHAR(39)&amp;$A235&amp;CHAR(39)&amp;"!r2c"&amp;$C235,0),variables,2,0)</f>
        <v>10897</v>
      </c>
      <c r="H235" s="76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992000</v>
      </c>
    </row>
    <row r="236" spans="1:8" x14ac:dyDescent="0.3">
      <c r="A236" s="73" t="s">
        <v>546</v>
      </c>
      <c r="B236" s="73">
        <f t="shared" si="400"/>
        <v>6</v>
      </c>
      <c r="C236" s="73">
        <f t="shared" si="401"/>
        <v>40</v>
      </c>
      <c r="E236" s="73">
        <f t="shared" ref="E236" si="476">plan_id</f>
        <v>1005</v>
      </c>
      <c r="F236" s="73">
        <f t="shared" ca="1" si="398"/>
        <v>2017</v>
      </c>
      <c r="G236" s="73">
        <f t="shared" ref="G236" ca="1" si="477">VLOOKUP(INDIRECT(CHAR(39)&amp;$A236&amp;CHAR(39)&amp;"!r2c"&amp;$C236,0),variables,2,0)</f>
        <v>10898</v>
      </c>
      <c r="H236" s="76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73" t="s">
        <v>546</v>
      </c>
      <c r="B237" s="73">
        <f t="shared" si="400"/>
        <v>6</v>
      </c>
      <c r="C237" s="73">
        <f t="shared" si="401"/>
        <v>41</v>
      </c>
      <c r="E237" s="73">
        <f t="shared" ref="E237" si="478">plan_id</f>
        <v>1005</v>
      </c>
      <c r="F237" s="73">
        <f t="shared" ca="1" si="398"/>
        <v>2017</v>
      </c>
      <c r="G237" s="73">
        <f t="shared" ref="G237" ca="1" si="479">VLOOKUP(INDIRECT(CHAR(39)&amp;$A237&amp;CHAR(39)&amp;"!r2c"&amp;$C237,0),variables,2,0)</f>
        <v>10899</v>
      </c>
      <c r="H237" s="76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73" t="s">
        <v>546</v>
      </c>
      <c r="B238" s="73">
        <f t="shared" si="400"/>
        <v>6</v>
      </c>
      <c r="C238" s="73">
        <f t="shared" si="401"/>
        <v>42</v>
      </c>
      <c r="E238" s="73">
        <f t="shared" ref="E238" si="480">plan_id</f>
        <v>1005</v>
      </c>
      <c r="F238" s="73">
        <f t="shared" ca="1" si="398"/>
        <v>2017</v>
      </c>
      <c r="G238" s="73">
        <f t="shared" ref="G238" ca="1" si="481">VLOOKUP(INDIRECT(CHAR(39)&amp;$A238&amp;CHAR(39)&amp;"!r2c"&amp;$C238,0),variables,2,0)</f>
        <v>11006</v>
      </c>
      <c r="H238" s="76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-24000</v>
      </c>
    </row>
    <row r="239" spans="1:8" x14ac:dyDescent="0.3">
      <c r="A239" s="73" t="s">
        <v>546</v>
      </c>
      <c r="B239" s="73">
        <f t="shared" si="400"/>
        <v>6</v>
      </c>
      <c r="C239" s="73">
        <f t="shared" si="401"/>
        <v>43</v>
      </c>
      <c r="E239" s="73">
        <f t="shared" ref="E239" si="482">plan_id</f>
        <v>1005</v>
      </c>
      <c r="F239" s="73">
        <f t="shared" ca="1" si="398"/>
        <v>2017</v>
      </c>
      <c r="G239" s="73">
        <f t="shared" ref="G239" ca="1" si="483">VLOOKUP(INDIRECT(CHAR(39)&amp;$A239&amp;CHAR(39)&amp;"!r2c"&amp;$C239,0),variables,2,0)</f>
        <v>10900</v>
      </c>
      <c r="H239" s="76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255264000</v>
      </c>
    </row>
    <row r="240" spans="1:8" x14ac:dyDescent="0.3">
      <c r="A240" s="73" t="s">
        <v>546</v>
      </c>
      <c r="B240" s="73">
        <f t="shared" si="400"/>
        <v>6</v>
      </c>
      <c r="C240" s="73">
        <f t="shared" si="401"/>
        <v>44</v>
      </c>
      <c r="E240" s="73">
        <f t="shared" ref="E240" si="484">plan_id</f>
        <v>1005</v>
      </c>
      <c r="F240" s="73">
        <f t="shared" ca="1" si="398"/>
        <v>2017</v>
      </c>
      <c r="G240" s="73">
        <f t="shared" ref="G240" ca="1" si="485">VLOOKUP(INDIRECT(CHAR(39)&amp;$A240&amp;CHAR(39)&amp;"!r2c"&amp;$C240,0),variables,2,0)</f>
        <v>10901</v>
      </c>
      <c r="H240" s="76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73" t="s">
        <v>546</v>
      </c>
      <c r="B241" s="73">
        <f t="shared" si="400"/>
        <v>6</v>
      </c>
      <c r="C241" s="73">
        <f t="shared" si="401"/>
        <v>45</v>
      </c>
      <c r="E241" s="73">
        <f t="shared" ref="E241" si="486">plan_id</f>
        <v>1005</v>
      </c>
      <c r="F241" s="73">
        <f t="shared" ca="1" si="398"/>
        <v>2017</v>
      </c>
      <c r="G241" s="73">
        <f t="shared" ref="G241" ca="1" si="487">VLOOKUP(INDIRECT(CHAR(39)&amp;$A241&amp;CHAR(39)&amp;"!r2c"&amp;$C241,0),variables,2,0)</f>
        <v>10902</v>
      </c>
      <c r="H241" s="76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73" t="s">
        <v>546</v>
      </c>
      <c r="B242" s="73">
        <f t="shared" si="400"/>
        <v>6</v>
      </c>
      <c r="C242" s="73">
        <f t="shared" si="401"/>
        <v>46</v>
      </c>
      <c r="E242" s="73">
        <f t="shared" ref="E242" si="488">plan_id</f>
        <v>1005</v>
      </c>
      <c r="F242" s="73">
        <f t="shared" ca="1" si="398"/>
        <v>2017</v>
      </c>
      <c r="G242" s="73">
        <f t="shared" ref="G242" ca="1" si="489">VLOOKUP(INDIRECT(CHAR(39)&amp;$A242&amp;CHAR(39)&amp;"!r2c"&amp;$C242,0),variables,2,0)</f>
        <v>10903</v>
      </c>
      <c r="H242" s="76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73" t="s">
        <v>546</v>
      </c>
      <c r="B243" s="73">
        <f t="shared" si="400"/>
        <v>6</v>
      </c>
      <c r="C243" s="73">
        <f t="shared" si="401"/>
        <v>47</v>
      </c>
      <c r="E243" s="73">
        <f t="shared" ref="E243" si="490">plan_id</f>
        <v>1005</v>
      </c>
      <c r="F243" s="73">
        <f t="shared" ca="1" si="398"/>
        <v>2017</v>
      </c>
      <c r="G243" s="73">
        <f t="shared" ref="G243" ca="1" si="491">VLOOKUP(INDIRECT(CHAR(39)&amp;$A243&amp;CHAR(39)&amp;"!r2c"&amp;$C243,0),variables,2,0)</f>
        <v>10904</v>
      </c>
      <c r="H243" s="76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2542668000</v>
      </c>
    </row>
    <row r="244" spans="1:8" x14ac:dyDescent="0.3">
      <c r="A244" s="73" t="s">
        <v>546</v>
      </c>
      <c r="B244" s="73">
        <f t="shared" si="400"/>
        <v>6</v>
      </c>
      <c r="C244" s="73">
        <f t="shared" si="401"/>
        <v>48</v>
      </c>
      <c r="E244" s="73">
        <f t="shared" ref="E244" si="492">plan_id</f>
        <v>1005</v>
      </c>
      <c r="F244" s="73">
        <f t="shared" ca="1" si="398"/>
        <v>2017</v>
      </c>
      <c r="G244" s="73">
        <f t="shared" ref="G244" ca="1" si="493">VLOOKUP(INDIRECT(CHAR(39)&amp;$A244&amp;CHAR(39)&amp;"!r2c"&amp;$C244,0),variables,2,0)</f>
        <v>10905</v>
      </c>
      <c r="H244" s="76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1350119000</v>
      </c>
    </row>
    <row r="245" spans="1:8" x14ac:dyDescent="0.3">
      <c r="A245" s="73" t="s">
        <v>546</v>
      </c>
      <c r="B245" s="73">
        <f t="shared" si="400"/>
        <v>6</v>
      </c>
      <c r="C245" s="73">
        <f t="shared" si="401"/>
        <v>49</v>
      </c>
      <c r="E245" s="73">
        <f t="shared" ref="E245" si="494">plan_id</f>
        <v>1005</v>
      </c>
      <c r="F245" s="73">
        <f t="shared" ca="1" si="398"/>
        <v>2017</v>
      </c>
      <c r="G245" s="73">
        <f t="shared" ref="G245" ca="1" si="495">VLOOKUP(INDIRECT(CHAR(39)&amp;$A245&amp;CHAR(39)&amp;"!r2c"&amp;$C245,0),variables,2,0)</f>
        <v>10906</v>
      </c>
      <c r="H245" s="76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365604000</v>
      </c>
    </row>
    <row r="246" spans="1:8" x14ac:dyDescent="0.3">
      <c r="A246" s="73" t="s">
        <v>546</v>
      </c>
      <c r="B246" s="73">
        <f t="shared" si="400"/>
        <v>6</v>
      </c>
      <c r="C246" s="73">
        <f t="shared" si="401"/>
        <v>50</v>
      </c>
      <c r="E246" s="73">
        <f t="shared" ref="E246" si="496">plan_id</f>
        <v>1005</v>
      </c>
      <c r="F246" s="73">
        <f t="shared" ca="1" si="398"/>
        <v>2017</v>
      </c>
      <c r="G246" s="73">
        <f t="shared" ref="G246" ca="1" si="497">VLOOKUP(INDIRECT(CHAR(39)&amp;$A246&amp;CHAR(39)&amp;"!r2c"&amp;$C246,0),variables,2,0)</f>
        <v>10907</v>
      </c>
      <c r="H246" s="76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6 Years</v>
      </c>
    </row>
    <row r="247" spans="1:8" x14ac:dyDescent="0.3">
      <c r="A247" s="73" t="s">
        <v>546</v>
      </c>
      <c r="B247" s="73">
        <f t="shared" si="400"/>
        <v>6</v>
      </c>
      <c r="C247" s="73">
        <f t="shared" si="401"/>
        <v>51</v>
      </c>
      <c r="E247" s="73">
        <f t="shared" ref="E247" si="498">plan_id</f>
        <v>1005</v>
      </c>
      <c r="F247" s="73">
        <f t="shared" ca="1" si="398"/>
        <v>2017</v>
      </c>
      <c r="G247" s="73">
        <f t="shared" ref="G247" ca="1" si="499">VLOOKUP(INDIRECT(CHAR(39)&amp;$A247&amp;CHAR(39)&amp;"!r2c"&amp;$C247,0),variables,2,0)</f>
        <v>10860</v>
      </c>
      <c r="H247" s="76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11111264000</v>
      </c>
    </row>
    <row r="248" spans="1:8" x14ac:dyDescent="0.3">
      <c r="A248" s="73" t="s">
        <v>546</v>
      </c>
      <c r="B248" s="73">
        <f t="shared" si="400"/>
        <v>6</v>
      </c>
      <c r="C248" s="73">
        <f t="shared" si="401"/>
        <v>52</v>
      </c>
      <c r="E248" s="73">
        <f t="shared" ref="E248" si="500">plan_id</f>
        <v>1005</v>
      </c>
      <c r="F248" s="73">
        <f t="shared" ca="1" si="398"/>
        <v>2017</v>
      </c>
      <c r="G248" s="73">
        <f t="shared" ref="G248" ca="1" si="501">VLOOKUP(INDIRECT(CHAR(39)&amp;$A248&amp;CHAR(39)&amp;"!r2c"&amp;$C248,0),variables,2,0)</f>
        <v>10909</v>
      </c>
      <c r="H248" s="76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318401000</v>
      </c>
    </row>
    <row r="249" spans="1:8" x14ac:dyDescent="0.3">
      <c r="A249" s="73" t="s">
        <v>546</v>
      </c>
      <c r="B249" s="73">
        <f t="shared" si="400"/>
        <v>6</v>
      </c>
      <c r="C249" s="73">
        <f t="shared" si="401"/>
        <v>53</v>
      </c>
      <c r="E249" s="73">
        <f t="shared" ref="E249" si="502">plan_id</f>
        <v>1005</v>
      </c>
      <c r="F249" s="73">
        <f t="shared" ca="1" si="398"/>
        <v>2017</v>
      </c>
      <c r="G249" s="73">
        <f t="shared" ref="G249" ca="1" si="503">VLOOKUP(INDIRECT(CHAR(39)&amp;$A249&amp;CHAR(39)&amp;"!r2c"&amp;$C249,0),variables,2,0)</f>
        <v>10910</v>
      </c>
      <c r="H249" s="76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616740000</v>
      </c>
    </row>
    <row r="250" spans="1:8" x14ac:dyDescent="0.3">
      <c r="A250" s="73" t="s">
        <v>546</v>
      </c>
      <c r="B250" s="73">
        <f t="shared" si="400"/>
        <v>6</v>
      </c>
      <c r="C250" s="73">
        <f t="shared" si="401"/>
        <v>54</v>
      </c>
      <c r="E250" s="73">
        <f t="shared" ref="E250" si="504">plan_id</f>
        <v>1005</v>
      </c>
      <c r="F250" s="73">
        <f t="shared" ca="1" si="398"/>
        <v>2017</v>
      </c>
      <c r="G250" s="73">
        <f t="shared" ref="G250" ca="1" si="505">VLOOKUP(INDIRECT(CHAR(39)&amp;$A250&amp;CHAR(39)&amp;"!r2c"&amp;$C250,0),variables,2,0)</f>
        <v>10911</v>
      </c>
      <c r="H250" s="76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73" t="s">
        <v>546</v>
      </c>
      <c r="B251" s="73">
        <f t="shared" si="400"/>
        <v>6</v>
      </c>
      <c r="C251" s="73">
        <f t="shared" si="401"/>
        <v>55</v>
      </c>
      <c r="E251" s="73">
        <f t="shared" ref="E251" si="506">plan_id</f>
        <v>1005</v>
      </c>
      <c r="F251" s="73">
        <f t="shared" ca="1" si="398"/>
        <v>2017</v>
      </c>
      <c r="G251" s="73">
        <f t="shared" ref="G251" ca="1" si="507">VLOOKUP(INDIRECT(CHAR(39)&amp;$A251&amp;CHAR(39)&amp;"!r2c"&amp;$C251,0),variables,2,0)</f>
        <v>10912</v>
      </c>
      <c r="H251" s="76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37292000</v>
      </c>
    </row>
    <row r="252" spans="1:8" x14ac:dyDescent="0.3">
      <c r="A252" s="73" t="s">
        <v>546</v>
      </c>
      <c r="B252" s="73">
        <f t="shared" si="400"/>
        <v>6</v>
      </c>
      <c r="C252" s="73">
        <f t="shared" si="401"/>
        <v>56</v>
      </c>
      <c r="E252" s="73">
        <f t="shared" ref="E252" si="508">plan_id</f>
        <v>1005</v>
      </c>
      <c r="F252" s="73">
        <f t="shared" ca="1" si="398"/>
        <v>2017</v>
      </c>
      <c r="G252" s="73">
        <f t="shared" ref="G252" ca="1" si="509">VLOOKUP(INDIRECT(CHAR(39)&amp;$A252&amp;CHAR(39)&amp;"!r2c"&amp;$C252,0),variables,2,0)</f>
        <v>10913</v>
      </c>
      <c r="H252" s="76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-2300201000</v>
      </c>
    </row>
    <row r="253" spans="1:8" x14ac:dyDescent="0.3">
      <c r="A253" s="73" t="s">
        <v>546</v>
      </c>
      <c r="B253" s="73">
        <f t="shared" si="400"/>
        <v>6</v>
      </c>
      <c r="C253" s="73">
        <f t="shared" si="401"/>
        <v>57</v>
      </c>
      <c r="E253" s="73">
        <f t="shared" ref="E253" si="510">plan_id</f>
        <v>1005</v>
      </c>
      <c r="F253" s="73">
        <f t="shared" ca="1" si="398"/>
        <v>2017</v>
      </c>
      <c r="G253" s="73">
        <f t="shared" ref="G253" ca="1" si="511">VLOOKUP(INDIRECT(CHAR(39)&amp;$A253&amp;CHAR(39)&amp;"!r2c"&amp;$C253,0),variables,2,0)</f>
        <v>10914</v>
      </c>
      <c r="H253" s="76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175329000</v>
      </c>
    </row>
    <row r="254" spans="1:8" x14ac:dyDescent="0.3">
      <c r="A254" s="73" t="s">
        <v>546</v>
      </c>
      <c r="B254" s="73">
        <f t="shared" si="400"/>
        <v>6</v>
      </c>
      <c r="C254" s="73">
        <f t="shared" si="401"/>
        <v>58</v>
      </c>
      <c r="E254" s="73">
        <f t="shared" ref="E254" si="512">plan_id</f>
        <v>1005</v>
      </c>
      <c r="F254" s="73">
        <f t="shared" ca="1" si="398"/>
        <v>2017</v>
      </c>
      <c r="G254" s="73">
        <f t="shared" ref="G254" ca="1" si="513">VLOOKUP(INDIRECT(CHAR(39)&amp;$A254&amp;CHAR(39)&amp;"!r2c"&amp;$C254,0),variables,2,0)</f>
        <v>10915</v>
      </c>
      <c r="H254" s="76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101984000</v>
      </c>
    </row>
    <row r="255" spans="1:8" x14ac:dyDescent="0.3">
      <c r="A255" s="73" t="s">
        <v>546</v>
      </c>
      <c r="B255" s="73">
        <f t="shared" si="400"/>
        <v>6</v>
      </c>
      <c r="C255" s="73">
        <f t="shared" si="401"/>
        <v>59</v>
      </c>
      <c r="E255" s="73">
        <f t="shared" ref="E255" si="514">plan_id</f>
        <v>1005</v>
      </c>
      <c r="F255" s="73">
        <f t="shared" ca="1" si="398"/>
        <v>2017</v>
      </c>
      <c r="G255" s="73">
        <f t="shared" ref="G255" ca="1" si="515">VLOOKUP(INDIRECT(CHAR(39)&amp;$A255&amp;CHAR(39)&amp;"!r2c"&amp;$C255,0),variables,2,0)</f>
        <v>10916</v>
      </c>
      <c r="H255" s="76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1058942000</v>
      </c>
    </row>
    <row r="256" spans="1:8" x14ac:dyDescent="0.3">
      <c r="A256" s="73" t="s">
        <v>546</v>
      </c>
      <c r="B256" s="73">
        <f t="shared" si="400"/>
        <v>6</v>
      </c>
      <c r="C256" s="73">
        <f t="shared" si="401"/>
        <v>60</v>
      </c>
      <c r="E256" s="73">
        <f t="shared" ref="E256" si="516">plan_id</f>
        <v>1005</v>
      </c>
      <c r="F256" s="73">
        <f t="shared" ca="1" si="398"/>
        <v>2017</v>
      </c>
      <c r="G256" s="73">
        <f t="shared" ref="G256" ca="1" si="517">VLOOKUP(INDIRECT(CHAR(39)&amp;$A256&amp;CHAR(39)&amp;"!r2c"&amp;$C256,0),variables,2,0)</f>
        <v>10917</v>
      </c>
      <c r="H256" s="76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-512379000</v>
      </c>
    </row>
    <row r="257" spans="1:8" x14ac:dyDescent="0.3">
      <c r="A257" s="73" t="s">
        <v>546</v>
      </c>
      <c r="B257" s="73">
        <f t="shared" si="400"/>
        <v>6</v>
      </c>
      <c r="C257" s="73">
        <f t="shared" si="401"/>
        <v>61</v>
      </c>
      <c r="E257" s="73">
        <f t="shared" ref="E257" si="518">plan_id</f>
        <v>1005</v>
      </c>
      <c r="F257" s="73">
        <f t="shared" ca="1" si="398"/>
        <v>2017</v>
      </c>
      <c r="G257" s="73">
        <f t="shared" ref="G257" ca="1" si="519">VLOOKUP(INDIRECT(CHAR(39)&amp;$A257&amp;CHAR(39)&amp;"!r2c"&amp;$C257,0),variables,2,0)</f>
        <v>10918</v>
      </c>
      <c r="H257" s="76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-2119000</v>
      </c>
    </row>
    <row r="258" spans="1:8" x14ac:dyDescent="0.3">
      <c r="A258" s="73" t="s">
        <v>546</v>
      </c>
      <c r="B258" s="73">
        <f t="shared" si="400"/>
        <v>6</v>
      </c>
      <c r="C258" s="73">
        <f t="shared" si="401"/>
        <v>62</v>
      </c>
      <c r="E258" s="73">
        <f t="shared" ref="E258" si="520">plan_id</f>
        <v>1005</v>
      </c>
      <c r="F258" s="73">
        <f t="shared" ca="1" si="398"/>
        <v>2017</v>
      </c>
      <c r="G258" s="73">
        <f t="shared" ref="G258" ca="1" si="521">VLOOKUP(INDIRECT(CHAR(39)&amp;$A258&amp;CHAR(39)&amp;"!r2c"&amp;$C258,0),variables,2,0)</f>
        <v>10919</v>
      </c>
      <c r="H258" s="76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-514498000</v>
      </c>
    </row>
    <row r="259" spans="1:8" x14ac:dyDescent="0.3">
      <c r="A259" s="73" t="s">
        <v>546</v>
      </c>
      <c r="B259" s="73">
        <f t="shared" si="400"/>
        <v>6</v>
      </c>
      <c r="C259" s="73">
        <f t="shared" si="401"/>
        <v>63</v>
      </c>
      <c r="E259" s="73">
        <f t="shared" ref="E259" si="522">plan_id</f>
        <v>1005</v>
      </c>
      <c r="F259" s="73">
        <f t="shared" ca="1" si="398"/>
        <v>2017</v>
      </c>
      <c r="G259" s="73">
        <f t="shared" ref="G259" ca="1" si="523">VLOOKUP(INDIRECT(CHAR(39)&amp;$A259&amp;CHAR(39)&amp;"!r2c"&amp;$C259,0),variables,2,0)</f>
        <v>10920</v>
      </c>
      <c r="H259" s="76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-992000</v>
      </c>
    </row>
    <row r="260" spans="1:8" x14ac:dyDescent="0.3">
      <c r="A260" s="73" t="s">
        <v>546</v>
      </c>
      <c r="B260" s="73">
        <f t="shared" si="400"/>
        <v>6</v>
      </c>
      <c r="C260" s="73">
        <f t="shared" si="401"/>
        <v>64</v>
      </c>
      <c r="E260" s="73">
        <f t="shared" ref="E260" si="524">plan_id</f>
        <v>1005</v>
      </c>
      <c r="F260" s="73">
        <f t="shared" ca="1" si="398"/>
        <v>2017</v>
      </c>
      <c r="G260" s="73">
        <f t="shared" ref="G260" ca="1" si="525">VLOOKUP(INDIRECT(CHAR(39)&amp;$A260&amp;CHAR(39)&amp;"!r2c"&amp;$C260,0),variables,2,0)</f>
        <v>10921</v>
      </c>
      <c r="H260" s="76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24000</v>
      </c>
    </row>
    <row r="261" spans="1:8" x14ac:dyDescent="0.3">
      <c r="A261" s="73" t="s">
        <v>546</v>
      </c>
      <c r="B261" s="73">
        <f t="shared" si="400"/>
        <v>6</v>
      </c>
      <c r="C261" s="73">
        <f t="shared" si="401"/>
        <v>65</v>
      </c>
      <c r="E261" s="73">
        <f t="shared" ref="E261" si="526">plan_id</f>
        <v>1005</v>
      </c>
      <c r="F261" s="73">
        <f t="shared" ca="1" si="398"/>
        <v>2017</v>
      </c>
      <c r="G261" s="73">
        <f t="shared" ref="G261" ca="1" si="527">VLOOKUP(INDIRECT(CHAR(39)&amp;$A261&amp;CHAR(39)&amp;"!r2c"&amp;$C261,0),variables,2,0)</f>
        <v>10922</v>
      </c>
      <c r="H261" s="76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73" t="s">
        <v>546</v>
      </c>
      <c r="B262" s="73">
        <f t="shared" si="400"/>
        <v>6</v>
      </c>
      <c r="C262" s="73">
        <f t="shared" si="401"/>
        <v>66</v>
      </c>
      <c r="E262" s="73">
        <f t="shared" ref="E262" si="528">plan_id</f>
        <v>1005</v>
      </c>
      <c r="F262" s="73">
        <f t="shared" ref="F262:F325" ca="1" si="529">INDIRECT(CHAR(39)&amp;$A262&amp;CHAR(39)&amp;"!r"&amp;$B262&amp;"c2",0)</f>
        <v>2017</v>
      </c>
      <c r="G262" s="73">
        <f t="shared" ref="G262" ca="1" si="530">VLOOKUP(INDIRECT(CHAR(39)&amp;$A262&amp;CHAR(39)&amp;"!r2c"&amp;$C262,0),variables,2,0)</f>
        <v>10860</v>
      </c>
      <c r="H262" s="76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7098090000</v>
      </c>
    </row>
    <row r="263" spans="1:8" x14ac:dyDescent="0.3">
      <c r="A263" s="73" t="s">
        <v>546</v>
      </c>
      <c r="B263" s="73">
        <f t="shared" ref="B263:B326" si="531">B198+1</f>
        <v>6</v>
      </c>
      <c r="C263" s="73">
        <f t="shared" ref="C263:C326" si="532">C198</f>
        <v>67</v>
      </c>
      <c r="E263" s="73">
        <f t="shared" ref="E263" si="533">plan_id</f>
        <v>1005</v>
      </c>
      <c r="F263" s="73">
        <f t="shared" ca="1" si="529"/>
        <v>2017</v>
      </c>
      <c r="G263" s="73">
        <f t="shared" ref="G263" ca="1" si="534">VLOOKUP(INDIRECT(CHAR(39)&amp;$A263&amp;CHAR(39)&amp;"!r2c"&amp;$C263,0),variables,2,0)</f>
        <v>10923</v>
      </c>
      <c r="H263" s="76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1350119000</v>
      </c>
    </row>
    <row r="264" spans="1:8" x14ac:dyDescent="0.3">
      <c r="A264" s="73" t="s">
        <v>546</v>
      </c>
      <c r="B264" s="73">
        <f t="shared" si="531"/>
        <v>7</v>
      </c>
      <c r="C264" s="73">
        <f t="shared" si="532"/>
        <v>3</v>
      </c>
      <c r="E264" s="73">
        <f t="shared" ref="E264" si="535">plan_id</f>
        <v>1005</v>
      </c>
      <c r="F264" s="73">
        <f t="shared" ca="1" si="529"/>
        <v>2018</v>
      </c>
      <c r="G264" s="73">
        <f t="shared" ref="G264" ca="1" si="536">VLOOKUP(INDIRECT(CHAR(39)&amp;$A264&amp;CHAR(39)&amp;"!r2c"&amp;$C264,0),variables,2,0)</f>
        <v>10861</v>
      </c>
      <c r="H264" s="76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73" t="s">
        <v>546</v>
      </c>
      <c r="B265" s="73">
        <f t="shared" si="531"/>
        <v>7</v>
      </c>
      <c r="C265" s="73">
        <f t="shared" si="532"/>
        <v>4</v>
      </c>
      <c r="E265" s="73">
        <f t="shared" ref="E265" si="537">plan_id</f>
        <v>1005</v>
      </c>
      <c r="F265" s="73">
        <f t="shared" ca="1" si="529"/>
        <v>2018</v>
      </c>
      <c r="G265" s="73">
        <f t="shared" ref="G265" ca="1" si="538">VLOOKUP(INDIRECT(CHAR(39)&amp;$A265&amp;CHAR(39)&amp;"!r2c"&amp;$C265,0),variables,2,0)</f>
        <v>10862</v>
      </c>
      <c r="H265" s="76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73" t="s">
        <v>546</v>
      </c>
      <c r="B266" s="73">
        <f t="shared" si="531"/>
        <v>7</v>
      </c>
      <c r="C266" s="73">
        <f t="shared" si="532"/>
        <v>5</v>
      </c>
      <c r="E266" s="73">
        <f t="shared" ref="E266" si="539">plan_id</f>
        <v>1005</v>
      </c>
      <c r="F266" s="73">
        <f t="shared" ca="1" si="529"/>
        <v>2018</v>
      </c>
      <c r="G266" s="73">
        <f t="shared" ref="G266" ca="1" si="540">VLOOKUP(INDIRECT(CHAR(39)&amp;$A266&amp;CHAR(39)&amp;"!r2c"&amp;$C266,0),variables,2,0)</f>
        <v>10863</v>
      </c>
      <c r="H266" s="76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73" t="s">
        <v>546</v>
      </c>
      <c r="B267" s="73">
        <f t="shared" si="531"/>
        <v>7</v>
      </c>
      <c r="C267" s="73">
        <f t="shared" si="532"/>
        <v>6</v>
      </c>
      <c r="E267" s="73">
        <f t="shared" ref="E267" si="541">plan_id</f>
        <v>1005</v>
      </c>
      <c r="F267" s="73">
        <f t="shared" ca="1" si="529"/>
        <v>2018</v>
      </c>
      <c r="G267" s="73">
        <f t="shared" ref="G267" ca="1" si="542">VLOOKUP(INDIRECT(CHAR(39)&amp;$A267&amp;CHAR(39)&amp;"!r2c"&amp;$C267,0),variables,2,0)</f>
        <v>10864</v>
      </c>
      <c r="H267" s="76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10756</v>
      </c>
    </row>
    <row r="268" spans="1:8" x14ac:dyDescent="0.3">
      <c r="A268" s="73" t="s">
        <v>546</v>
      </c>
      <c r="B268" s="73">
        <f t="shared" si="531"/>
        <v>7</v>
      </c>
      <c r="C268" s="73">
        <f t="shared" si="532"/>
        <v>7</v>
      </c>
      <c r="E268" s="73">
        <f t="shared" ref="E268" si="543">plan_id</f>
        <v>1005</v>
      </c>
      <c r="F268" s="73">
        <f t="shared" ca="1" si="529"/>
        <v>2018</v>
      </c>
      <c r="G268" s="73">
        <f t="shared" ref="G268" ca="1" si="544">VLOOKUP(INDIRECT(CHAR(39)&amp;$A268&amp;CHAR(39)&amp;"!r2c"&amp;$C268,0),variables,2,0)</f>
        <v>10865</v>
      </c>
      <c r="H268" s="76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0</v>
      </c>
    </row>
    <row r="269" spans="1:8" x14ac:dyDescent="0.3">
      <c r="A269" s="73" t="s">
        <v>546</v>
      </c>
      <c r="B269" s="73">
        <f t="shared" si="531"/>
        <v>7</v>
      </c>
      <c r="C269" s="73">
        <f t="shared" si="532"/>
        <v>8</v>
      </c>
      <c r="E269" s="73">
        <f t="shared" ref="E269" si="545">plan_id</f>
        <v>1005</v>
      </c>
      <c r="F269" s="73">
        <f t="shared" ca="1" si="529"/>
        <v>2018</v>
      </c>
      <c r="G269" s="73">
        <f t="shared" ref="G269" ca="1" si="546">VLOOKUP(INDIRECT(CHAR(39)&amp;$A269&amp;CHAR(39)&amp;"!r2c"&amp;$C269,0),variables,2,0)</f>
        <v>10866</v>
      </c>
      <c r="H269" s="76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1188</v>
      </c>
    </row>
    <row r="270" spans="1:8" x14ac:dyDescent="0.3">
      <c r="A270" s="73" t="s">
        <v>546</v>
      </c>
      <c r="B270" s="73">
        <f t="shared" si="531"/>
        <v>7</v>
      </c>
      <c r="C270" s="73">
        <f t="shared" si="532"/>
        <v>9</v>
      </c>
      <c r="E270" s="73">
        <f t="shared" ref="E270" si="547">plan_id</f>
        <v>1005</v>
      </c>
      <c r="F270" s="73">
        <f t="shared" ca="1" si="529"/>
        <v>2018</v>
      </c>
      <c r="G270" s="73">
        <f t="shared" ref="G270" ca="1" si="548">VLOOKUP(INDIRECT(CHAR(39)&amp;$A270&amp;CHAR(39)&amp;"!r2c"&amp;$C270,0),variables,2,0)</f>
        <v>10867</v>
      </c>
      <c r="H270" s="76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13253</v>
      </c>
    </row>
    <row r="271" spans="1:8" x14ac:dyDescent="0.3">
      <c r="A271" s="73" t="s">
        <v>546</v>
      </c>
      <c r="B271" s="73">
        <f t="shared" si="531"/>
        <v>7</v>
      </c>
      <c r="C271" s="73">
        <f t="shared" si="532"/>
        <v>10</v>
      </c>
      <c r="E271" s="73">
        <f t="shared" ref="E271" si="549">plan_id</f>
        <v>1005</v>
      </c>
      <c r="F271" s="73">
        <f t="shared" ca="1" si="529"/>
        <v>2018</v>
      </c>
      <c r="G271" s="73">
        <f t="shared" ref="G271" ca="1" si="550">VLOOKUP(INDIRECT(CHAR(39)&amp;$A271&amp;CHAR(39)&amp;"!r2c"&amp;$C271,0),variables,2,0)</f>
        <v>10868</v>
      </c>
      <c r="H271" s="76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25197</v>
      </c>
    </row>
    <row r="272" spans="1:8" x14ac:dyDescent="0.3">
      <c r="A272" s="73" t="s">
        <v>546</v>
      </c>
      <c r="B272" s="73">
        <f t="shared" si="531"/>
        <v>7</v>
      </c>
      <c r="C272" s="73">
        <f t="shared" si="532"/>
        <v>11</v>
      </c>
      <c r="E272" s="73">
        <f t="shared" ref="E272" si="551">plan_id</f>
        <v>1005</v>
      </c>
      <c r="F272" s="73">
        <f t="shared" ca="1" si="529"/>
        <v>2018</v>
      </c>
      <c r="G272" s="73">
        <f t="shared" ref="G272" ca="1" si="552">VLOOKUP(INDIRECT(CHAR(39)&amp;$A272&amp;CHAR(39)&amp;"!r2c"&amp;$C272,0),variables,2,0)</f>
        <v>10869</v>
      </c>
      <c r="H272" s="76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73" t="s">
        <v>546</v>
      </c>
      <c r="B273" s="73">
        <f t="shared" si="531"/>
        <v>7</v>
      </c>
      <c r="C273" s="73">
        <f t="shared" si="532"/>
        <v>12</v>
      </c>
      <c r="E273" s="73">
        <f t="shared" ref="E273" si="553">plan_id</f>
        <v>1005</v>
      </c>
      <c r="F273" s="73">
        <f t="shared" ca="1" si="529"/>
        <v>2018</v>
      </c>
      <c r="G273" s="73">
        <f t="shared" ref="G273" ca="1" si="554">VLOOKUP(INDIRECT(CHAR(39)&amp;$A273&amp;CHAR(39)&amp;"!r2c"&amp;$C273,0),variables,2,0)</f>
        <v>10870</v>
      </c>
      <c r="H273" s="76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73" t="s">
        <v>546</v>
      </c>
      <c r="B274" s="73">
        <f t="shared" si="531"/>
        <v>7</v>
      </c>
      <c r="C274" s="73">
        <f t="shared" si="532"/>
        <v>13</v>
      </c>
      <c r="E274" s="73">
        <f t="shared" ref="E274" si="555">plan_id</f>
        <v>1005</v>
      </c>
      <c r="F274" s="73">
        <f t="shared" ca="1" si="529"/>
        <v>2018</v>
      </c>
      <c r="G274" s="73">
        <f t="shared" ref="G274" ca="1" si="556">VLOOKUP(INDIRECT(CHAR(39)&amp;$A274&amp;CHAR(39)&amp;"!r2c"&amp;$C274,0),variables,2,0)</f>
        <v>10871</v>
      </c>
      <c r="H274" s="76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3.6200000000000003E-2</v>
      </c>
    </row>
    <row r="275" spans="1:8" x14ac:dyDescent="0.3">
      <c r="A275" s="73" t="s">
        <v>546</v>
      </c>
      <c r="B275" s="73">
        <f t="shared" si="531"/>
        <v>7</v>
      </c>
      <c r="C275" s="73">
        <f t="shared" si="532"/>
        <v>14</v>
      </c>
      <c r="E275" s="73">
        <f t="shared" ref="E275" si="557">plan_id</f>
        <v>1005</v>
      </c>
      <c r="F275" s="73">
        <f t="shared" ca="1" si="529"/>
        <v>2018</v>
      </c>
      <c r="G275" s="73">
        <f t="shared" ref="G275" ca="1" si="558">VLOOKUP(INDIRECT(CHAR(39)&amp;$A275&amp;CHAR(39)&amp;"!r2c"&amp;$C275,0),variables,2,0)</f>
        <v>10872</v>
      </c>
      <c r="H275" s="76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2118</v>
      </c>
    </row>
    <row r="276" spans="1:8" x14ac:dyDescent="0.3">
      <c r="A276" s="73" t="s">
        <v>546</v>
      </c>
      <c r="B276" s="73">
        <f t="shared" si="531"/>
        <v>7</v>
      </c>
      <c r="C276" s="73">
        <f t="shared" si="532"/>
        <v>15</v>
      </c>
      <c r="E276" s="73">
        <f t="shared" ref="E276" si="559">plan_id</f>
        <v>1005</v>
      </c>
      <c r="F276" s="73">
        <f t="shared" ca="1" si="529"/>
        <v>2018</v>
      </c>
      <c r="G276" s="73">
        <f t="shared" ref="G276" ca="1" si="560">VLOOKUP(INDIRECT(CHAR(39)&amp;$A276&amp;CHAR(39)&amp;"!r2c"&amp;$C276,0),variables,2,0)</f>
        <v>10873</v>
      </c>
      <c r="H276" s="76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73" t="s">
        <v>546</v>
      </c>
      <c r="B277" s="73">
        <f t="shared" si="531"/>
        <v>7</v>
      </c>
      <c r="C277" s="73">
        <f t="shared" si="532"/>
        <v>16</v>
      </c>
      <c r="E277" s="73">
        <f t="shared" ref="E277" si="561">plan_id</f>
        <v>1005</v>
      </c>
      <c r="F277" s="73">
        <f t="shared" ca="1" si="529"/>
        <v>2018</v>
      </c>
      <c r="G277" s="73">
        <f t="shared" ref="G277" ca="1" si="562">VLOOKUP(INDIRECT(CHAR(39)&amp;$A277&amp;CHAR(39)&amp;"!r2c"&amp;$C277,0),variables,2,0)</f>
        <v>10874</v>
      </c>
      <c r="H277" s="76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">
      <c r="A278" s="73" t="s">
        <v>546</v>
      </c>
      <c r="B278" s="73">
        <f t="shared" si="531"/>
        <v>7</v>
      </c>
      <c r="C278" s="73">
        <f t="shared" si="532"/>
        <v>17</v>
      </c>
      <c r="E278" s="73">
        <f t="shared" ref="E278" si="563">plan_id</f>
        <v>1005</v>
      </c>
      <c r="F278" s="73">
        <f t="shared" ca="1" si="529"/>
        <v>2018</v>
      </c>
      <c r="G278" s="73">
        <f t="shared" ref="G278" ca="1" si="564">VLOOKUP(INDIRECT(CHAR(39)&amp;$A278&amp;CHAR(39)&amp;"!r2c"&amp;$C278,0),variables,2,0)</f>
        <v>10875</v>
      </c>
      <c r="H278" s="76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9552804000</v>
      </c>
    </row>
    <row r="279" spans="1:8" x14ac:dyDescent="0.3">
      <c r="A279" s="73" t="s">
        <v>546</v>
      </c>
      <c r="B279" s="73">
        <f t="shared" si="531"/>
        <v>7</v>
      </c>
      <c r="C279" s="73">
        <f t="shared" si="532"/>
        <v>18</v>
      </c>
      <c r="E279" s="73">
        <f t="shared" ref="E279" si="565">plan_id</f>
        <v>1005</v>
      </c>
      <c r="F279" s="73">
        <f t="shared" ca="1" si="529"/>
        <v>2018</v>
      </c>
      <c r="G279" s="73">
        <f t="shared" ref="G279" ca="1" si="566">VLOOKUP(INDIRECT(CHAR(39)&amp;$A279&amp;CHAR(39)&amp;"!r2c"&amp;$C279,0),variables,2,0)</f>
        <v>10876</v>
      </c>
      <c r="H279" s="76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8486907000</v>
      </c>
    </row>
    <row r="280" spans="1:8" x14ac:dyDescent="0.3">
      <c r="A280" s="73" t="s">
        <v>546</v>
      </c>
      <c r="B280" s="73">
        <f t="shared" si="531"/>
        <v>7</v>
      </c>
      <c r="C280" s="73">
        <f t="shared" si="532"/>
        <v>19</v>
      </c>
      <c r="E280" s="73">
        <f t="shared" ref="E280" si="567">plan_id</f>
        <v>1005</v>
      </c>
      <c r="F280" s="73">
        <f t="shared" ca="1" si="529"/>
        <v>2018</v>
      </c>
      <c r="G280" s="73">
        <f t="shared" ref="G280" ca="1" si="568">VLOOKUP(INDIRECT(CHAR(39)&amp;$A280&amp;CHAR(39)&amp;"!r2c"&amp;$C280,0),variables,2,0)</f>
        <v>10877</v>
      </c>
      <c r="H280" s="76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1065897000</v>
      </c>
    </row>
    <row r="281" spans="1:8" x14ac:dyDescent="0.3">
      <c r="A281" s="73" t="s">
        <v>546</v>
      </c>
      <c r="B281" s="73">
        <f t="shared" si="531"/>
        <v>7</v>
      </c>
      <c r="C281" s="73">
        <f t="shared" si="532"/>
        <v>20</v>
      </c>
      <c r="E281" s="73">
        <f t="shared" ref="E281" si="569">plan_id</f>
        <v>1005</v>
      </c>
      <c r="F281" s="73">
        <f t="shared" ca="1" si="529"/>
        <v>2018</v>
      </c>
      <c r="G281" s="73">
        <f t="shared" ref="G281" ca="1" si="570">VLOOKUP(INDIRECT(CHAR(39)&amp;$A281&amp;CHAR(39)&amp;"!r2c"&amp;$C281,0),variables,2,0)</f>
        <v>10878</v>
      </c>
      <c r="H281" s="76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0.88839999999999997</v>
      </c>
    </row>
    <row r="282" spans="1:8" x14ac:dyDescent="0.3">
      <c r="A282" s="73" t="s">
        <v>546</v>
      </c>
      <c r="B282" s="73">
        <f t="shared" si="531"/>
        <v>7</v>
      </c>
      <c r="C282" s="73">
        <f t="shared" si="532"/>
        <v>21</v>
      </c>
      <c r="E282" s="73">
        <f t="shared" ref="E282" si="571">plan_id</f>
        <v>1005</v>
      </c>
      <c r="F282" s="73">
        <f t="shared" ca="1" si="529"/>
        <v>2018</v>
      </c>
      <c r="G282" s="73">
        <f t="shared" ref="G282" ca="1" si="572">VLOOKUP(INDIRECT(CHAR(39)&amp;$A282&amp;CHAR(39)&amp;"!r2c"&amp;$C282,0),variables,2,0)</f>
        <v>10879</v>
      </c>
      <c r="H282" s="76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976657000</v>
      </c>
    </row>
    <row r="283" spans="1:8" x14ac:dyDescent="0.3">
      <c r="A283" s="73" t="s">
        <v>546</v>
      </c>
      <c r="B283" s="73">
        <f t="shared" si="531"/>
        <v>7</v>
      </c>
      <c r="C283" s="73">
        <f t="shared" si="532"/>
        <v>22</v>
      </c>
      <c r="E283" s="73">
        <f t="shared" ref="E283" si="573">plan_id</f>
        <v>1005</v>
      </c>
      <c r="F283" s="73">
        <f t="shared" ca="1" si="529"/>
        <v>2018</v>
      </c>
      <c r="G283" s="73">
        <f t="shared" ref="G283" ca="1" si="574">VLOOKUP(INDIRECT(CHAR(39)&amp;$A283&amp;CHAR(39)&amp;"!r2c"&amp;$C283,0),variables,2,0)</f>
        <v>10880</v>
      </c>
      <c r="H283" s="76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41114000</v>
      </c>
    </row>
    <row r="284" spans="1:8" x14ac:dyDescent="0.3">
      <c r="A284" s="73" t="s">
        <v>546</v>
      </c>
      <c r="B284" s="73">
        <f t="shared" si="531"/>
        <v>7</v>
      </c>
      <c r="C284" s="73">
        <f t="shared" si="532"/>
        <v>23</v>
      </c>
      <c r="E284" s="73">
        <f t="shared" ref="E284" si="575">plan_id</f>
        <v>1005</v>
      </c>
      <c r="F284" s="73">
        <f t="shared" ca="1" si="529"/>
        <v>2018</v>
      </c>
      <c r="G284" s="73">
        <f t="shared" ref="G284" ca="1" si="576">VLOOKUP(INDIRECT(CHAR(39)&amp;$A284&amp;CHAR(39)&amp;"!r2c"&amp;$C284,0),variables,2,0)</f>
        <v>10881</v>
      </c>
      <c r="H284" s="76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1703904000</v>
      </c>
    </row>
    <row r="285" spans="1:8" x14ac:dyDescent="0.3">
      <c r="A285" s="73" t="s">
        <v>546</v>
      </c>
      <c r="B285" s="73">
        <f t="shared" si="531"/>
        <v>7</v>
      </c>
      <c r="C285" s="73">
        <f t="shared" si="532"/>
        <v>24</v>
      </c>
      <c r="E285" s="73">
        <f t="shared" ref="E285" si="577">plan_id</f>
        <v>1005</v>
      </c>
      <c r="F285" s="73">
        <f t="shared" ca="1" si="529"/>
        <v>2018</v>
      </c>
      <c r="G285" s="73">
        <f t="shared" ref="G285" ca="1" si="578">VLOOKUP(INDIRECT(CHAR(39)&amp;$A285&amp;CHAR(39)&amp;"!r2c"&amp;$C285,0),variables,2,0)</f>
        <v>10882</v>
      </c>
      <c r="H285" s="76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2335358000</v>
      </c>
    </row>
    <row r="286" spans="1:8" x14ac:dyDescent="0.3">
      <c r="A286" s="73" t="s">
        <v>546</v>
      </c>
      <c r="B286" s="73">
        <f t="shared" si="531"/>
        <v>7</v>
      </c>
      <c r="C286" s="73">
        <f t="shared" si="532"/>
        <v>25</v>
      </c>
      <c r="E286" s="73">
        <f t="shared" ref="E286" si="579">plan_id</f>
        <v>1005</v>
      </c>
      <c r="F286" s="73">
        <f t="shared" ca="1" si="529"/>
        <v>2018</v>
      </c>
      <c r="G286" s="73">
        <f t="shared" ref="G286" ca="1" si="580">VLOOKUP(INDIRECT(CHAR(39)&amp;$A286&amp;CHAR(39)&amp;"!r2c"&amp;$C286,0),variables,2,0)</f>
        <v>10883</v>
      </c>
      <c r="H286" s="76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0.19780025126528555</v>
      </c>
    </row>
    <row r="287" spans="1:8" x14ac:dyDescent="0.3">
      <c r="A287" s="73" t="s">
        <v>546</v>
      </c>
      <c r="B287" s="73">
        <f t="shared" si="531"/>
        <v>7</v>
      </c>
      <c r="C287" s="73">
        <f t="shared" si="532"/>
        <v>26</v>
      </c>
      <c r="E287" s="73">
        <f t="shared" ref="E287" si="581">plan_id</f>
        <v>1005</v>
      </c>
      <c r="F287" s="73">
        <f t="shared" ca="1" si="529"/>
        <v>2018</v>
      </c>
      <c r="G287" s="73">
        <f t="shared" ref="G287" ca="1" si="582">VLOOKUP(INDIRECT(CHAR(39)&amp;$A287&amp;CHAR(39)&amp;"!r2c"&amp;$C287,0),variables,2,0)</f>
        <v>10884</v>
      </c>
      <c r="H287" s="76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0.1840779311467588</v>
      </c>
    </row>
    <row r="288" spans="1:8" x14ac:dyDescent="0.3">
      <c r="A288" s="73" t="s">
        <v>546</v>
      </c>
      <c r="B288" s="73">
        <f t="shared" si="531"/>
        <v>7</v>
      </c>
      <c r="C288" s="73">
        <f t="shared" si="532"/>
        <v>27</v>
      </c>
      <c r="E288" s="73">
        <f t="shared" ref="E288" si="583">plan_id</f>
        <v>1005</v>
      </c>
      <c r="F288" s="73">
        <f t="shared" ca="1" si="529"/>
        <v>2018</v>
      </c>
      <c r="G288" s="73">
        <f t="shared" ref="G288" ca="1" si="584">VLOOKUP(INDIRECT(CHAR(39)&amp;$A288&amp;CHAR(39)&amp;"!r2c"&amp;$C288,0),variables,2,0)</f>
        <v>10885</v>
      </c>
      <c r="H288" s="76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193183000</v>
      </c>
    </row>
    <row r="289" spans="1:8" x14ac:dyDescent="0.3">
      <c r="A289" s="73" t="s">
        <v>546</v>
      </c>
      <c r="B289" s="73">
        <f t="shared" si="531"/>
        <v>7</v>
      </c>
      <c r="C289" s="73">
        <f t="shared" si="532"/>
        <v>28</v>
      </c>
      <c r="E289" s="73">
        <f t="shared" ref="E289" si="585">plan_id</f>
        <v>1005</v>
      </c>
      <c r="F289" s="73">
        <f t="shared" ca="1" si="529"/>
        <v>2018</v>
      </c>
      <c r="G289" s="73">
        <f t="shared" ref="G289" ca="1" si="586">VLOOKUP(INDIRECT(CHAR(39)&amp;$A289&amp;CHAR(39)&amp;"!r2c"&amp;$C289,0),variables,2,0)</f>
        <v>10886</v>
      </c>
      <c r="H289" s="76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179781000</v>
      </c>
    </row>
    <row r="290" spans="1:8" x14ac:dyDescent="0.3">
      <c r="A290" s="73" t="s">
        <v>546</v>
      </c>
      <c r="B290" s="73">
        <f t="shared" si="531"/>
        <v>7</v>
      </c>
      <c r="C290" s="73">
        <f t="shared" si="532"/>
        <v>29</v>
      </c>
      <c r="E290" s="73">
        <f t="shared" ref="E290" si="587">plan_id</f>
        <v>1005</v>
      </c>
      <c r="F290" s="73">
        <f t="shared" ca="1" si="529"/>
        <v>2018</v>
      </c>
      <c r="G290" s="73">
        <f t="shared" ref="G290" ca="1" si="588">VLOOKUP(INDIRECT(CHAR(39)&amp;$A290&amp;CHAR(39)&amp;"!r2c"&amp;$C290,0),variables,2,0)</f>
        <v>10887</v>
      </c>
      <c r="H290" s="76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13402000</v>
      </c>
    </row>
    <row r="291" spans="1:8" x14ac:dyDescent="0.3">
      <c r="A291" s="73" t="s">
        <v>546</v>
      </c>
      <c r="B291" s="73">
        <f t="shared" si="531"/>
        <v>7</v>
      </c>
      <c r="C291" s="73">
        <f t="shared" si="532"/>
        <v>30</v>
      </c>
      <c r="E291" s="73">
        <f t="shared" ref="E291" si="589">plan_id</f>
        <v>1005</v>
      </c>
      <c r="F291" s="73">
        <f t="shared" ca="1" si="529"/>
        <v>2018</v>
      </c>
      <c r="G291" s="73">
        <f t="shared" ref="G291" ca="1" si="590">VLOOKUP(INDIRECT(CHAR(39)&amp;$A291&amp;CHAR(39)&amp;"!r2c"&amp;$C291,0),variables,2,0)</f>
        <v>10883</v>
      </c>
      <c r="H291" s="76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0.93062536558599873</v>
      </c>
    </row>
    <row r="292" spans="1:8" x14ac:dyDescent="0.3">
      <c r="A292" s="73" t="s">
        <v>546</v>
      </c>
      <c r="B292" s="73">
        <f t="shared" si="531"/>
        <v>7</v>
      </c>
      <c r="C292" s="73">
        <f t="shared" si="532"/>
        <v>31</v>
      </c>
      <c r="E292" s="73">
        <f t="shared" ref="E292" si="591">plan_id</f>
        <v>1005</v>
      </c>
      <c r="F292" s="73">
        <f t="shared" ca="1" si="529"/>
        <v>2018</v>
      </c>
      <c r="G292" s="73">
        <f t="shared" ref="G292" ca="1" si="592">VLOOKUP(INDIRECT(CHAR(39)&amp;$A292&amp;CHAR(39)&amp;"!r2c"&amp;$C292,0),variables,2,0)</f>
        <v>10889</v>
      </c>
      <c r="H292" s="76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203131000</v>
      </c>
    </row>
    <row r="293" spans="1:8" x14ac:dyDescent="0.3">
      <c r="A293" s="73" t="s">
        <v>546</v>
      </c>
      <c r="B293" s="73">
        <f t="shared" si="531"/>
        <v>7</v>
      </c>
      <c r="C293" s="73">
        <f t="shared" si="532"/>
        <v>32</v>
      </c>
      <c r="E293" s="73">
        <f t="shared" ref="E293" si="593">plan_id</f>
        <v>1005</v>
      </c>
      <c r="F293" s="73">
        <f t="shared" ca="1" si="529"/>
        <v>2018</v>
      </c>
      <c r="G293" s="73">
        <f t="shared" ref="G293" ca="1" si="594">VLOOKUP(INDIRECT(CHAR(39)&amp;$A293&amp;CHAR(39)&amp;"!r2c"&amp;$C293,0),variables,2,0)</f>
        <v>10890</v>
      </c>
      <c r="H293" s="76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682903000</v>
      </c>
    </row>
    <row r="294" spans="1:8" x14ac:dyDescent="0.3">
      <c r="A294" s="73" t="s">
        <v>546</v>
      </c>
      <c r="B294" s="73">
        <f t="shared" si="531"/>
        <v>7</v>
      </c>
      <c r="C294" s="73">
        <f t="shared" si="532"/>
        <v>33</v>
      </c>
      <c r="E294" s="73">
        <f t="shared" ref="E294" si="595">plan_id</f>
        <v>1005</v>
      </c>
      <c r="F294" s="73">
        <f t="shared" ca="1" si="529"/>
        <v>2018</v>
      </c>
      <c r="G294" s="73">
        <f t="shared" ref="G294" ca="1" si="596">VLOOKUP(INDIRECT(CHAR(39)&amp;$A294&amp;CHAR(39)&amp;"!r2c"&amp;$C294,0),variables,2,0)</f>
        <v>10891</v>
      </c>
      <c r="H294" s="76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-50771000</v>
      </c>
    </row>
    <row r="295" spans="1:8" x14ac:dyDescent="0.3">
      <c r="A295" s="73" t="s">
        <v>546</v>
      </c>
      <c r="B295" s="73">
        <f t="shared" si="531"/>
        <v>7</v>
      </c>
      <c r="C295" s="73">
        <f t="shared" si="532"/>
        <v>34</v>
      </c>
      <c r="E295" s="73">
        <f t="shared" ref="E295" si="597">plan_id</f>
        <v>1005</v>
      </c>
      <c r="F295" s="73">
        <f t="shared" ca="1" si="529"/>
        <v>2018</v>
      </c>
      <c r="G295" s="73">
        <f t="shared" ref="G295" ca="1" si="598">VLOOKUP(INDIRECT(CHAR(39)&amp;$A295&amp;CHAR(39)&amp;"!r2c"&amp;$C295,0),variables,2,0)</f>
        <v>10892</v>
      </c>
      <c r="H295" s="76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-89311000</v>
      </c>
    </row>
    <row r="296" spans="1:8" x14ac:dyDescent="0.3">
      <c r="A296" s="73" t="s">
        <v>546</v>
      </c>
      <c r="B296" s="73">
        <f t="shared" si="531"/>
        <v>7</v>
      </c>
      <c r="C296" s="73">
        <f t="shared" si="532"/>
        <v>35</v>
      </c>
      <c r="E296" s="73">
        <f t="shared" ref="E296" si="599">plan_id</f>
        <v>1005</v>
      </c>
      <c r="F296" s="73">
        <f t="shared" ca="1" si="529"/>
        <v>2018</v>
      </c>
      <c r="G296" s="73">
        <f t="shared" ref="G296" ca="1" si="600">VLOOKUP(INDIRECT(CHAR(39)&amp;$A296&amp;CHAR(39)&amp;"!r2c"&amp;$C296,0),variables,2,0)</f>
        <v>10893</v>
      </c>
      <c r="H296" s="76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105214000</v>
      </c>
    </row>
    <row r="297" spans="1:8" x14ac:dyDescent="0.3">
      <c r="A297" s="73" t="s">
        <v>546</v>
      </c>
      <c r="B297" s="73">
        <f t="shared" si="531"/>
        <v>7</v>
      </c>
      <c r="C297" s="73">
        <f t="shared" si="532"/>
        <v>36</v>
      </c>
      <c r="E297" s="73">
        <f t="shared" ref="E297" si="601">plan_id</f>
        <v>1005</v>
      </c>
      <c r="F297" s="73">
        <f t="shared" ca="1" si="529"/>
        <v>2018</v>
      </c>
      <c r="G297" s="73">
        <f t="shared" ref="G297" ca="1" si="602">VLOOKUP(INDIRECT(CHAR(39)&amp;$A297&amp;CHAR(39)&amp;"!r2c"&amp;$C297,0),variables,2,0)</f>
        <v>10894</v>
      </c>
      <c r="H297" s="76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-105479000</v>
      </c>
    </row>
    <row r="298" spans="1:8" x14ac:dyDescent="0.3">
      <c r="A298" s="73" t="s">
        <v>546</v>
      </c>
      <c r="B298" s="73">
        <f t="shared" si="531"/>
        <v>7</v>
      </c>
      <c r="C298" s="73">
        <f t="shared" si="532"/>
        <v>37</v>
      </c>
      <c r="E298" s="73">
        <f t="shared" ref="E298" si="603">plan_id</f>
        <v>1005</v>
      </c>
      <c r="F298" s="73">
        <f t="shared" ca="1" si="529"/>
        <v>2018</v>
      </c>
      <c r="G298" s="73">
        <f t="shared" ref="G298" ca="1" si="604">VLOOKUP(INDIRECT(CHAR(39)&amp;$A298&amp;CHAR(39)&amp;"!r2c"&amp;$C298,0),variables,2,0)</f>
        <v>10895</v>
      </c>
      <c r="H298" s="76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-584693000</v>
      </c>
    </row>
    <row r="299" spans="1:8" x14ac:dyDescent="0.3">
      <c r="A299" s="73" t="s">
        <v>546</v>
      </c>
      <c r="B299" s="73">
        <f t="shared" si="531"/>
        <v>7</v>
      </c>
      <c r="C299" s="73">
        <f t="shared" si="532"/>
        <v>38</v>
      </c>
      <c r="E299" s="73">
        <f t="shared" ref="E299" si="605">plan_id</f>
        <v>1005</v>
      </c>
      <c r="F299" s="73">
        <f t="shared" ca="1" si="529"/>
        <v>2018</v>
      </c>
      <c r="G299" s="73">
        <f t="shared" ref="G299" ca="1" si="606">VLOOKUP(INDIRECT(CHAR(39)&amp;$A299&amp;CHAR(39)&amp;"!r2c"&amp;$C299,0),variables,2,0)</f>
        <v>10896</v>
      </c>
      <c r="H299" s="76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-120708000</v>
      </c>
    </row>
    <row r="300" spans="1:8" x14ac:dyDescent="0.3">
      <c r="A300" s="73" t="s">
        <v>546</v>
      </c>
      <c r="B300" s="73">
        <f t="shared" si="531"/>
        <v>7</v>
      </c>
      <c r="C300" s="73">
        <f t="shared" si="532"/>
        <v>39</v>
      </c>
      <c r="E300" s="73">
        <f t="shared" ref="E300" si="607">plan_id</f>
        <v>1005</v>
      </c>
      <c r="F300" s="73">
        <f t="shared" ca="1" si="529"/>
        <v>2018</v>
      </c>
      <c r="G300" s="73">
        <f t="shared" ref="G300" ca="1" si="608">VLOOKUP(INDIRECT(CHAR(39)&amp;$A300&amp;CHAR(39)&amp;"!r2c"&amp;$C300,0),variables,2,0)</f>
        <v>10897</v>
      </c>
      <c r="H300" s="76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886000</v>
      </c>
    </row>
    <row r="301" spans="1:8" x14ac:dyDescent="0.3">
      <c r="A301" s="73" t="s">
        <v>546</v>
      </c>
      <c r="B301" s="73">
        <f t="shared" si="531"/>
        <v>7</v>
      </c>
      <c r="C301" s="73">
        <f t="shared" si="532"/>
        <v>40</v>
      </c>
      <c r="E301" s="73">
        <f t="shared" ref="E301" si="609">plan_id</f>
        <v>1005</v>
      </c>
      <c r="F301" s="73">
        <f t="shared" ca="1" si="529"/>
        <v>2018</v>
      </c>
      <c r="G301" s="73">
        <f t="shared" ref="G301" ca="1" si="610">VLOOKUP(INDIRECT(CHAR(39)&amp;$A301&amp;CHAR(39)&amp;"!r2c"&amp;$C301,0),variables,2,0)</f>
        <v>10898</v>
      </c>
      <c r="H301" s="76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73" t="s">
        <v>546</v>
      </c>
      <c r="B302" s="73">
        <f t="shared" si="531"/>
        <v>7</v>
      </c>
      <c r="C302" s="73">
        <f t="shared" si="532"/>
        <v>41</v>
      </c>
      <c r="E302" s="73">
        <f t="shared" ref="E302" si="611">plan_id</f>
        <v>1005</v>
      </c>
      <c r="F302" s="73">
        <f t="shared" ca="1" si="529"/>
        <v>2018</v>
      </c>
      <c r="G302" s="73">
        <f t="shared" ref="G302" ca="1" si="612">VLOOKUP(INDIRECT(CHAR(39)&amp;$A302&amp;CHAR(39)&amp;"!r2c"&amp;$C302,0),variables,2,0)</f>
        <v>10899</v>
      </c>
      <c r="H302" s="76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73" t="s">
        <v>546</v>
      </c>
      <c r="B303" s="73">
        <f t="shared" si="531"/>
        <v>7</v>
      </c>
      <c r="C303" s="73">
        <f t="shared" si="532"/>
        <v>42</v>
      </c>
      <c r="E303" s="73">
        <f t="shared" ref="E303" si="613">plan_id</f>
        <v>1005</v>
      </c>
      <c r="F303" s="73">
        <f t="shared" ca="1" si="529"/>
        <v>2018</v>
      </c>
      <c r="G303" s="73">
        <f t="shared" ref="G303" ca="1" si="614">VLOOKUP(INDIRECT(CHAR(39)&amp;$A303&amp;CHAR(39)&amp;"!r2c"&amp;$C303,0),variables,2,0)</f>
        <v>11006</v>
      </c>
      <c r="H303" s="76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-58000</v>
      </c>
    </row>
    <row r="304" spans="1:8" x14ac:dyDescent="0.3">
      <c r="A304" s="73" t="s">
        <v>546</v>
      </c>
      <c r="B304" s="73">
        <f t="shared" si="531"/>
        <v>7</v>
      </c>
      <c r="C304" s="73">
        <f t="shared" si="532"/>
        <v>43</v>
      </c>
      <c r="E304" s="73">
        <f t="shared" ref="E304" si="615">plan_id</f>
        <v>1005</v>
      </c>
      <c r="F304" s="73">
        <f t="shared" ca="1" si="529"/>
        <v>2018</v>
      </c>
      <c r="G304" s="73">
        <f t="shared" ref="G304" ca="1" si="616">VLOOKUP(INDIRECT(CHAR(39)&amp;$A304&amp;CHAR(39)&amp;"!r2c"&amp;$C304,0),variables,2,0)</f>
        <v>10900</v>
      </c>
      <c r="H304" s="76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41114000</v>
      </c>
    </row>
    <row r="305" spans="1:8" x14ac:dyDescent="0.3">
      <c r="A305" s="73" t="s">
        <v>546</v>
      </c>
      <c r="B305" s="73">
        <f t="shared" si="531"/>
        <v>7</v>
      </c>
      <c r="C305" s="73">
        <f t="shared" si="532"/>
        <v>44</v>
      </c>
      <c r="E305" s="73">
        <f t="shared" ref="E305" si="617">plan_id</f>
        <v>1005</v>
      </c>
      <c r="F305" s="73">
        <f t="shared" ca="1" si="529"/>
        <v>2018</v>
      </c>
      <c r="G305" s="73">
        <f t="shared" ref="G305" ca="1" si="618">VLOOKUP(INDIRECT(CHAR(39)&amp;$A305&amp;CHAR(39)&amp;"!r2c"&amp;$C305,0),variables,2,0)</f>
        <v>10901</v>
      </c>
      <c r="H305" s="76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">
      <c r="A306" s="73" t="s">
        <v>546</v>
      </c>
      <c r="B306" s="73">
        <f t="shared" si="531"/>
        <v>7</v>
      </c>
      <c r="C306" s="73">
        <f t="shared" si="532"/>
        <v>45</v>
      </c>
      <c r="E306" s="73">
        <f t="shared" ref="E306" si="619">plan_id</f>
        <v>1005</v>
      </c>
      <c r="F306" s="73">
        <f t="shared" ca="1" si="529"/>
        <v>2018</v>
      </c>
      <c r="G306" s="73">
        <f t="shared" ref="G306" ca="1" si="620">VLOOKUP(INDIRECT(CHAR(39)&amp;$A306&amp;CHAR(39)&amp;"!r2c"&amp;$C306,0),variables,2,0)</f>
        <v>10902</v>
      </c>
      <c r="H306" s="76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">
      <c r="A307" s="73" t="s">
        <v>546</v>
      </c>
      <c r="B307" s="73">
        <f t="shared" si="531"/>
        <v>7</v>
      </c>
      <c r="C307" s="73">
        <f t="shared" si="532"/>
        <v>46</v>
      </c>
      <c r="E307" s="73">
        <f t="shared" ref="E307" si="621">plan_id</f>
        <v>1005</v>
      </c>
      <c r="F307" s="73">
        <f t="shared" ca="1" si="529"/>
        <v>2018</v>
      </c>
      <c r="G307" s="73">
        <f t="shared" ref="G307" ca="1" si="622">VLOOKUP(INDIRECT(CHAR(39)&amp;$A307&amp;CHAR(39)&amp;"!r2c"&amp;$C307,0),variables,2,0)</f>
        <v>10903</v>
      </c>
      <c r="H307" s="76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">
      <c r="A308" s="73" t="s">
        <v>546</v>
      </c>
      <c r="B308" s="73">
        <f t="shared" si="531"/>
        <v>7</v>
      </c>
      <c r="C308" s="73">
        <f t="shared" si="532"/>
        <v>47</v>
      </c>
      <c r="E308" s="73">
        <f t="shared" ref="E308" si="623">plan_id</f>
        <v>1005</v>
      </c>
      <c r="F308" s="73">
        <f t="shared" ca="1" si="529"/>
        <v>2018</v>
      </c>
      <c r="G308" s="73">
        <f t="shared" ref="G308" ca="1" si="624">VLOOKUP(INDIRECT(CHAR(39)&amp;$A308&amp;CHAR(39)&amp;"!r2c"&amp;$C308,0),variables,2,0)</f>
        <v>10904</v>
      </c>
      <c r="H308" s="76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2285350000</v>
      </c>
    </row>
    <row r="309" spans="1:8" x14ac:dyDescent="0.3">
      <c r="A309" s="73" t="s">
        <v>546</v>
      </c>
      <c r="B309" s="73">
        <f t="shared" si="531"/>
        <v>7</v>
      </c>
      <c r="C309" s="73">
        <f t="shared" si="532"/>
        <v>48</v>
      </c>
      <c r="E309" s="73">
        <f t="shared" ref="E309" si="625">plan_id</f>
        <v>1005</v>
      </c>
      <c r="F309" s="73">
        <f t="shared" ca="1" si="529"/>
        <v>2018</v>
      </c>
      <c r="G309" s="73">
        <f t="shared" ref="G309" ca="1" si="626">VLOOKUP(INDIRECT(CHAR(39)&amp;$A309&amp;CHAR(39)&amp;"!r2c"&amp;$C309,0),variables,2,0)</f>
        <v>10905</v>
      </c>
      <c r="H309" s="76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1065897000</v>
      </c>
    </row>
    <row r="310" spans="1:8" x14ac:dyDescent="0.3">
      <c r="A310" s="73" t="s">
        <v>546</v>
      </c>
      <c r="B310" s="73">
        <f t="shared" si="531"/>
        <v>7</v>
      </c>
      <c r="C310" s="73">
        <f t="shared" si="532"/>
        <v>49</v>
      </c>
      <c r="E310" s="73">
        <f t="shared" ref="E310" si="627">plan_id</f>
        <v>1005</v>
      </c>
      <c r="F310" s="73">
        <f t="shared" ca="1" si="529"/>
        <v>2018</v>
      </c>
      <c r="G310" s="73">
        <f t="shared" ref="G310" ca="1" si="628">VLOOKUP(INDIRECT(CHAR(39)&amp;$A310&amp;CHAR(39)&amp;"!r2c"&amp;$C310,0),variables,2,0)</f>
        <v>10906</v>
      </c>
      <c r="H310" s="76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57460000</v>
      </c>
    </row>
    <row r="311" spans="1:8" x14ac:dyDescent="0.3">
      <c r="A311" s="73" t="s">
        <v>546</v>
      </c>
      <c r="B311" s="73">
        <f t="shared" si="531"/>
        <v>7</v>
      </c>
      <c r="C311" s="73">
        <f t="shared" si="532"/>
        <v>50</v>
      </c>
      <c r="E311" s="73">
        <f t="shared" ref="E311" si="629">plan_id</f>
        <v>1005</v>
      </c>
      <c r="F311" s="73">
        <f t="shared" ca="1" si="529"/>
        <v>2018</v>
      </c>
      <c r="G311" s="73">
        <f t="shared" ref="G311" ca="1" si="630">VLOOKUP(INDIRECT(CHAR(39)&amp;$A311&amp;CHAR(39)&amp;"!r2c"&amp;$C311,0),variables,2,0)</f>
        <v>10907</v>
      </c>
      <c r="H311" s="76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6 Years</v>
      </c>
    </row>
    <row r="312" spans="1:8" x14ac:dyDescent="0.3">
      <c r="A312" s="73" t="s">
        <v>546</v>
      </c>
      <c r="B312" s="73">
        <f t="shared" si="531"/>
        <v>7</v>
      </c>
      <c r="C312" s="73">
        <f t="shared" si="532"/>
        <v>51</v>
      </c>
      <c r="E312" s="73">
        <f t="shared" ref="E312" si="631">plan_id</f>
        <v>1005</v>
      </c>
      <c r="F312" s="73">
        <f t="shared" ca="1" si="529"/>
        <v>2018</v>
      </c>
      <c r="G312" s="73">
        <f t="shared" ref="G312" ca="1" si="632">VLOOKUP(INDIRECT(CHAR(39)&amp;$A312&amp;CHAR(39)&amp;"!r2c"&amp;$C312,0),variables,2,0)</f>
        <v>10860</v>
      </c>
      <c r="H312" s="76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9268998000</v>
      </c>
    </row>
    <row r="313" spans="1:8" x14ac:dyDescent="0.3">
      <c r="A313" s="73" t="s">
        <v>546</v>
      </c>
      <c r="B313" s="73">
        <f t="shared" si="531"/>
        <v>7</v>
      </c>
      <c r="C313" s="73">
        <f t="shared" si="532"/>
        <v>52</v>
      </c>
      <c r="E313" s="73">
        <f t="shared" ref="E313" si="633">plan_id</f>
        <v>1005</v>
      </c>
      <c r="F313" s="73">
        <f t="shared" ca="1" si="529"/>
        <v>2018</v>
      </c>
      <c r="G313" s="73">
        <f t="shared" ref="G313" ca="1" si="634">VLOOKUP(INDIRECT(CHAR(39)&amp;$A313&amp;CHAR(39)&amp;"!r2c"&amp;$C313,0),variables,2,0)</f>
        <v>10909</v>
      </c>
      <c r="H313" s="76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203131000</v>
      </c>
    </row>
    <row r="314" spans="1:8" x14ac:dyDescent="0.3">
      <c r="A314" s="73" t="s">
        <v>546</v>
      </c>
      <c r="B314" s="73">
        <f t="shared" si="531"/>
        <v>7</v>
      </c>
      <c r="C314" s="73">
        <f t="shared" si="532"/>
        <v>53</v>
      </c>
      <c r="E314" s="73">
        <f t="shared" ref="E314" si="635">plan_id</f>
        <v>1005</v>
      </c>
      <c r="F314" s="73">
        <f t="shared" ca="1" si="529"/>
        <v>2018</v>
      </c>
      <c r="G314" s="73">
        <f t="shared" ref="G314" ca="1" si="636">VLOOKUP(INDIRECT(CHAR(39)&amp;$A314&amp;CHAR(39)&amp;"!r2c"&amp;$C314,0),variables,2,0)</f>
        <v>10910</v>
      </c>
      <c r="H314" s="76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682903000</v>
      </c>
    </row>
    <row r="315" spans="1:8" x14ac:dyDescent="0.3">
      <c r="A315" s="73" t="s">
        <v>546</v>
      </c>
      <c r="B315" s="73">
        <f t="shared" si="531"/>
        <v>7</v>
      </c>
      <c r="C315" s="73">
        <f t="shared" si="532"/>
        <v>54</v>
      </c>
      <c r="E315" s="73">
        <f t="shared" ref="E315" si="637">plan_id</f>
        <v>1005</v>
      </c>
      <c r="F315" s="73">
        <f t="shared" ca="1" si="529"/>
        <v>2018</v>
      </c>
      <c r="G315" s="73">
        <f t="shared" ref="G315" ca="1" si="638">VLOOKUP(INDIRECT(CHAR(39)&amp;$A315&amp;CHAR(39)&amp;"!r2c"&amp;$C315,0),variables,2,0)</f>
        <v>10911</v>
      </c>
      <c r="H315" s="76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-50771000</v>
      </c>
    </row>
    <row r="316" spans="1:8" x14ac:dyDescent="0.3">
      <c r="A316" s="73" t="s">
        <v>546</v>
      </c>
      <c r="B316" s="73">
        <f t="shared" si="531"/>
        <v>7</v>
      </c>
      <c r="C316" s="73">
        <f t="shared" si="532"/>
        <v>55</v>
      </c>
      <c r="E316" s="73">
        <f t="shared" ref="E316" si="639">plan_id</f>
        <v>1005</v>
      </c>
      <c r="F316" s="73">
        <f t="shared" ca="1" si="529"/>
        <v>2018</v>
      </c>
      <c r="G316" s="73">
        <f t="shared" ref="G316" ca="1" si="640">VLOOKUP(INDIRECT(CHAR(39)&amp;$A316&amp;CHAR(39)&amp;"!r2c"&amp;$C316,0),variables,2,0)</f>
        <v>10912</v>
      </c>
      <c r="H316" s="76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21720000</v>
      </c>
    </row>
    <row r="317" spans="1:8" x14ac:dyDescent="0.3">
      <c r="A317" s="73" t="s">
        <v>546</v>
      </c>
      <c r="B317" s="73">
        <f t="shared" si="531"/>
        <v>7</v>
      </c>
      <c r="C317" s="73">
        <f t="shared" si="532"/>
        <v>56</v>
      </c>
      <c r="E317" s="73">
        <f t="shared" ref="E317" si="641">plan_id</f>
        <v>1005</v>
      </c>
      <c r="F317" s="73">
        <f t="shared" ca="1" si="529"/>
        <v>2018</v>
      </c>
      <c r="G317" s="73">
        <f t="shared" ref="G317" ca="1" si="642">VLOOKUP(INDIRECT(CHAR(39)&amp;$A317&amp;CHAR(39)&amp;"!r2c"&amp;$C317,0),variables,2,0)</f>
        <v>10913</v>
      </c>
      <c r="H317" s="76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-42807000</v>
      </c>
    </row>
    <row r="318" spans="1:8" x14ac:dyDescent="0.3">
      <c r="A318" s="73" t="s">
        <v>546</v>
      </c>
      <c r="B318" s="73">
        <f t="shared" si="531"/>
        <v>7</v>
      </c>
      <c r="C318" s="73">
        <f t="shared" si="532"/>
        <v>57</v>
      </c>
      <c r="E318" s="73">
        <f t="shared" ref="E318" si="643">plan_id</f>
        <v>1005</v>
      </c>
      <c r="F318" s="73">
        <f t="shared" ca="1" si="529"/>
        <v>2018</v>
      </c>
      <c r="G318" s="73">
        <f t="shared" ref="G318" ca="1" si="644">VLOOKUP(INDIRECT(CHAR(39)&amp;$A318&amp;CHAR(39)&amp;"!r2c"&amp;$C318,0),variables,2,0)</f>
        <v>10914</v>
      </c>
      <c r="H318" s="76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179781000</v>
      </c>
    </row>
    <row r="319" spans="1:8" x14ac:dyDescent="0.3">
      <c r="A319" s="73" t="s">
        <v>546</v>
      </c>
      <c r="B319" s="73">
        <f t="shared" si="531"/>
        <v>7</v>
      </c>
      <c r="C319" s="73">
        <f t="shared" si="532"/>
        <v>58</v>
      </c>
      <c r="E319" s="73">
        <f t="shared" ref="E319" si="645">plan_id</f>
        <v>1005</v>
      </c>
      <c r="F319" s="73">
        <f t="shared" ca="1" si="529"/>
        <v>2018</v>
      </c>
      <c r="G319" s="73">
        <f t="shared" ref="G319" ca="1" si="646">VLOOKUP(INDIRECT(CHAR(39)&amp;$A319&amp;CHAR(39)&amp;"!r2c"&amp;$C319,0),variables,2,0)</f>
        <v>10915</v>
      </c>
      <c r="H319" s="76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105479000</v>
      </c>
    </row>
    <row r="320" spans="1:8" x14ac:dyDescent="0.3">
      <c r="A320" s="73" t="s">
        <v>546</v>
      </c>
      <c r="B320" s="73">
        <f t="shared" si="531"/>
        <v>7</v>
      </c>
      <c r="C320" s="73">
        <f t="shared" si="532"/>
        <v>59</v>
      </c>
      <c r="E320" s="73">
        <f t="shared" ref="E320" si="647">plan_id</f>
        <v>1005</v>
      </c>
      <c r="F320" s="73">
        <f t="shared" ca="1" si="529"/>
        <v>2018</v>
      </c>
      <c r="G320" s="73">
        <f t="shared" ref="G320" ca="1" si="648">VLOOKUP(INDIRECT(CHAR(39)&amp;$A320&amp;CHAR(39)&amp;"!r2c"&amp;$C320,0),variables,2,0)</f>
        <v>10916</v>
      </c>
      <c r="H320" s="76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813966000</v>
      </c>
    </row>
    <row r="321" spans="1:8" x14ac:dyDescent="0.3">
      <c r="A321" s="73" t="s">
        <v>546</v>
      </c>
      <c r="B321" s="73">
        <f t="shared" si="531"/>
        <v>7</v>
      </c>
      <c r="C321" s="73">
        <f t="shared" si="532"/>
        <v>60</v>
      </c>
      <c r="E321" s="73">
        <f t="shared" ref="E321" si="649">plan_id</f>
        <v>1005</v>
      </c>
      <c r="F321" s="73">
        <f t="shared" ca="1" si="529"/>
        <v>2018</v>
      </c>
      <c r="G321" s="73">
        <f t="shared" ref="G321" ca="1" si="650">VLOOKUP(INDIRECT(CHAR(39)&amp;$A321&amp;CHAR(39)&amp;"!r2c"&amp;$C321,0),variables,2,0)</f>
        <v>10917</v>
      </c>
      <c r="H321" s="76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-528468000</v>
      </c>
    </row>
    <row r="322" spans="1:8" x14ac:dyDescent="0.3">
      <c r="A322" s="73" t="s">
        <v>546</v>
      </c>
      <c r="B322" s="73">
        <f t="shared" si="531"/>
        <v>7</v>
      </c>
      <c r="C322" s="73">
        <f t="shared" si="532"/>
        <v>61</v>
      </c>
      <c r="E322" s="73">
        <f t="shared" ref="E322" si="651">plan_id</f>
        <v>1005</v>
      </c>
      <c r="F322" s="73">
        <f t="shared" ca="1" si="529"/>
        <v>2018</v>
      </c>
      <c r="G322" s="73">
        <f t="shared" ref="G322" ca="1" si="652">VLOOKUP(INDIRECT(CHAR(39)&amp;$A322&amp;CHAR(39)&amp;"!r2c"&amp;$C322,0),variables,2,0)</f>
        <v>10918</v>
      </c>
      <c r="H322" s="76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-1902000</v>
      </c>
    </row>
    <row r="323" spans="1:8" x14ac:dyDescent="0.3">
      <c r="A323" s="73" t="s">
        <v>546</v>
      </c>
      <c r="B323" s="73">
        <f t="shared" si="531"/>
        <v>7</v>
      </c>
      <c r="C323" s="73">
        <f t="shared" si="532"/>
        <v>62</v>
      </c>
      <c r="E323" s="73">
        <f t="shared" ref="E323" si="653">plan_id</f>
        <v>1005</v>
      </c>
      <c r="F323" s="73">
        <f t="shared" ca="1" si="529"/>
        <v>2018</v>
      </c>
      <c r="G323" s="73">
        <f t="shared" ref="G323" ca="1" si="654">VLOOKUP(INDIRECT(CHAR(39)&amp;$A323&amp;CHAR(39)&amp;"!r2c"&amp;$C323,0),variables,2,0)</f>
        <v>10919</v>
      </c>
      <c r="H323" s="76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-530370000</v>
      </c>
    </row>
    <row r="324" spans="1:8" x14ac:dyDescent="0.3">
      <c r="A324" s="73" t="s">
        <v>546</v>
      </c>
      <c r="B324" s="73">
        <f t="shared" si="531"/>
        <v>7</v>
      </c>
      <c r="C324" s="73">
        <f t="shared" si="532"/>
        <v>63</v>
      </c>
      <c r="E324" s="73">
        <f t="shared" ref="E324" si="655">plan_id</f>
        <v>1005</v>
      </c>
      <c r="F324" s="73">
        <f t="shared" ca="1" si="529"/>
        <v>2018</v>
      </c>
      <c r="G324" s="73">
        <f t="shared" ref="G324" ca="1" si="656">VLOOKUP(INDIRECT(CHAR(39)&amp;$A324&amp;CHAR(39)&amp;"!r2c"&amp;$C324,0),variables,2,0)</f>
        <v>10920</v>
      </c>
      <c r="H324" s="76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-886000</v>
      </c>
    </row>
    <row r="325" spans="1:8" x14ac:dyDescent="0.3">
      <c r="A325" s="73" t="s">
        <v>546</v>
      </c>
      <c r="B325" s="73">
        <f t="shared" si="531"/>
        <v>7</v>
      </c>
      <c r="C325" s="73">
        <f t="shared" si="532"/>
        <v>64</v>
      </c>
      <c r="E325" s="73">
        <f t="shared" ref="E325" si="657">plan_id</f>
        <v>1005</v>
      </c>
      <c r="F325" s="73">
        <f t="shared" ca="1" si="529"/>
        <v>2018</v>
      </c>
      <c r="G325" s="73">
        <f t="shared" ref="G325" ca="1" si="658">VLOOKUP(INDIRECT(CHAR(39)&amp;$A325&amp;CHAR(39)&amp;"!r2c"&amp;$C325,0),variables,2,0)</f>
        <v>10921</v>
      </c>
      <c r="H325" s="76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58000</v>
      </c>
    </row>
    <row r="326" spans="1:8" x14ac:dyDescent="0.3">
      <c r="A326" s="73" t="s">
        <v>546</v>
      </c>
      <c r="B326" s="73">
        <f t="shared" si="531"/>
        <v>7</v>
      </c>
      <c r="C326" s="73">
        <f t="shared" si="532"/>
        <v>65</v>
      </c>
      <c r="E326" s="73">
        <f t="shared" ref="E326" si="659">plan_id</f>
        <v>1005</v>
      </c>
      <c r="F326" s="73">
        <f t="shared" ref="F326:F550" ca="1" si="660">INDIRECT(CHAR(39)&amp;$A326&amp;CHAR(39)&amp;"!r"&amp;$B326&amp;"c2",0)</f>
        <v>2018</v>
      </c>
      <c r="G326" s="73">
        <f t="shared" ref="G326" ca="1" si="661">VLOOKUP(INDIRECT(CHAR(39)&amp;$A326&amp;CHAR(39)&amp;"!r2c"&amp;$C326,0),variables,2,0)</f>
        <v>10922</v>
      </c>
      <c r="H326" s="76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73" t="s">
        <v>546</v>
      </c>
      <c r="B327" s="73">
        <f t="shared" ref="B327:B390" si="662">B262+1</f>
        <v>7</v>
      </c>
      <c r="C327" s="73">
        <f t="shared" ref="C327:C390" si="663">C262</f>
        <v>66</v>
      </c>
      <c r="E327" s="73">
        <f t="shared" ref="E327" si="664">plan_id</f>
        <v>1005</v>
      </c>
      <c r="F327" s="73">
        <f t="shared" ca="1" si="660"/>
        <v>2018</v>
      </c>
      <c r="G327" s="73">
        <f t="shared" ref="G327" ca="1" si="665">VLOOKUP(INDIRECT(CHAR(39)&amp;$A327&amp;CHAR(39)&amp;"!r2c"&amp;$C327,0),variables,2,0)</f>
        <v>10860</v>
      </c>
      <c r="H327" s="76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7918879000</v>
      </c>
    </row>
    <row r="328" spans="1:8" x14ac:dyDescent="0.3">
      <c r="A328" s="73" t="s">
        <v>546</v>
      </c>
      <c r="B328" s="73">
        <f t="shared" si="662"/>
        <v>7</v>
      </c>
      <c r="C328" s="73">
        <f t="shared" si="663"/>
        <v>67</v>
      </c>
      <c r="E328" s="73">
        <f t="shared" ref="E328" si="666">plan_id</f>
        <v>1005</v>
      </c>
      <c r="F328" s="73">
        <f t="shared" ca="1" si="660"/>
        <v>2018</v>
      </c>
      <c r="G328" s="73">
        <f t="shared" ref="G328" ca="1" si="667">VLOOKUP(INDIRECT(CHAR(39)&amp;$A328&amp;CHAR(39)&amp;"!r2c"&amp;$C328,0),variables,2,0)</f>
        <v>10923</v>
      </c>
      <c r="H328" s="76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1065897000</v>
      </c>
    </row>
    <row r="329" spans="1:8" x14ac:dyDescent="0.3">
      <c r="A329" s="73" t="s">
        <v>546</v>
      </c>
      <c r="B329" s="73">
        <f t="shared" si="662"/>
        <v>8</v>
      </c>
      <c r="C329" s="73">
        <f t="shared" si="663"/>
        <v>3</v>
      </c>
      <c r="E329" s="73">
        <f t="shared" ref="E329" si="668">plan_id</f>
        <v>1005</v>
      </c>
      <c r="F329" s="73">
        <f t="shared" ca="1" si="660"/>
        <v>2019</v>
      </c>
      <c r="G329" s="73">
        <f t="shared" ref="G329" ca="1" si="669">VLOOKUP(INDIRECT(CHAR(39)&amp;$A329&amp;CHAR(39)&amp;"!r2c"&amp;$C329,0),variables,2,0)</f>
        <v>10861</v>
      </c>
      <c r="H329" s="76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73" t="s">
        <v>546</v>
      </c>
      <c r="B330" s="73">
        <f t="shared" si="662"/>
        <v>8</v>
      </c>
      <c r="C330" s="73">
        <f t="shared" si="663"/>
        <v>4</v>
      </c>
      <c r="E330" s="73">
        <f t="shared" ref="E330" si="670">plan_id</f>
        <v>1005</v>
      </c>
      <c r="F330" s="73">
        <f t="shared" ca="1" si="660"/>
        <v>2019</v>
      </c>
      <c r="G330" s="73">
        <f t="shared" ref="G330" ca="1" si="671">VLOOKUP(INDIRECT(CHAR(39)&amp;$A330&amp;CHAR(39)&amp;"!r2c"&amp;$C330,0),variables,2,0)</f>
        <v>10862</v>
      </c>
      <c r="H330" s="76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73" t="s">
        <v>546</v>
      </c>
      <c r="B331" s="73">
        <f t="shared" si="662"/>
        <v>8</v>
      </c>
      <c r="C331" s="73">
        <f t="shared" si="663"/>
        <v>5</v>
      </c>
      <c r="E331" s="73">
        <f t="shared" ref="E331" si="672">plan_id</f>
        <v>1005</v>
      </c>
      <c r="F331" s="73">
        <f t="shared" ca="1" si="660"/>
        <v>2019</v>
      </c>
      <c r="G331" s="73">
        <f t="shared" ref="G331" ca="1" si="673">VLOOKUP(INDIRECT(CHAR(39)&amp;$A331&amp;CHAR(39)&amp;"!r2c"&amp;$C331,0),variables,2,0)</f>
        <v>10863</v>
      </c>
      <c r="H331" s="76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73" t="s">
        <v>546</v>
      </c>
      <c r="B332" s="73">
        <f t="shared" si="662"/>
        <v>8</v>
      </c>
      <c r="C332" s="73">
        <f t="shared" si="663"/>
        <v>6</v>
      </c>
      <c r="E332" s="73">
        <f t="shared" ref="E332" si="674">plan_id</f>
        <v>1005</v>
      </c>
      <c r="F332" s="73">
        <f t="shared" ca="1" si="660"/>
        <v>2019</v>
      </c>
      <c r="G332" s="73">
        <f t="shared" ref="G332" ca="1" si="675">VLOOKUP(INDIRECT(CHAR(39)&amp;$A332&amp;CHAR(39)&amp;"!r2c"&amp;$C332,0),variables,2,0)</f>
        <v>10864</v>
      </c>
      <c r="H332" s="76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11031</v>
      </c>
    </row>
    <row r="333" spans="1:8" x14ac:dyDescent="0.3">
      <c r="A333" s="73" t="s">
        <v>546</v>
      </c>
      <c r="B333" s="73">
        <f t="shared" si="662"/>
        <v>8</v>
      </c>
      <c r="C333" s="73">
        <f t="shared" si="663"/>
        <v>7</v>
      </c>
      <c r="E333" s="73">
        <f t="shared" ref="E333" si="676">plan_id</f>
        <v>1005</v>
      </c>
      <c r="F333" s="73">
        <f t="shared" ca="1" si="660"/>
        <v>2019</v>
      </c>
      <c r="G333" s="73">
        <f t="shared" ref="G333" ca="1" si="677">VLOOKUP(INDIRECT(CHAR(39)&amp;$A333&amp;CHAR(39)&amp;"!r2c"&amp;$C333,0),variables,2,0)</f>
        <v>10865</v>
      </c>
      <c r="H333" s="76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0</v>
      </c>
    </row>
    <row r="334" spans="1:8" x14ac:dyDescent="0.3">
      <c r="A334" s="73" t="s">
        <v>546</v>
      </c>
      <c r="B334" s="73">
        <f t="shared" si="662"/>
        <v>8</v>
      </c>
      <c r="C334" s="73">
        <f t="shared" si="663"/>
        <v>8</v>
      </c>
      <c r="E334" s="73">
        <f t="shared" ref="E334" si="678">plan_id</f>
        <v>1005</v>
      </c>
      <c r="F334" s="73">
        <f t="shared" ca="1" si="660"/>
        <v>2019</v>
      </c>
      <c r="G334" s="73">
        <f t="shared" ref="G334" ca="1" si="679">VLOOKUP(INDIRECT(CHAR(39)&amp;$A334&amp;CHAR(39)&amp;"!r2c"&amp;$C334,0),variables,2,0)</f>
        <v>10866</v>
      </c>
      <c r="H334" s="76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1145</v>
      </c>
    </row>
    <row r="335" spans="1:8" x14ac:dyDescent="0.3">
      <c r="A335" s="73" t="s">
        <v>546</v>
      </c>
      <c r="B335" s="73">
        <f t="shared" si="662"/>
        <v>8</v>
      </c>
      <c r="C335" s="73">
        <f t="shared" si="663"/>
        <v>9</v>
      </c>
      <c r="E335" s="73">
        <f t="shared" ref="E335" si="680">plan_id</f>
        <v>1005</v>
      </c>
      <c r="F335" s="73">
        <f t="shared" ca="1" si="660"/>
        <v>2019</v>
      </c>
      <c r="G335" s="73">
        <f t="shared" ref="G335" ca="1" si="681">VLOOKUP(INDIRECT(CHAR(39)&amp;$A335&amp;CHAR(39)&amp;"!r2c"&amp;$C335,0),variables,2,0)</f>
        <v>10867</v>
      </c>
      <c r="H335" s="76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13383</v>
      </c>
    </row>
    <row r="336" spans="1:8" x14ac:dyDescent="0.3">
      <c r="A336" s="73" t="s">
        <v>546</v>
      </c>
      <c r="B336" s="73">
        <f t="shared" si="662"/>
        <v>8</v>
      </c>
      <c r="C336" s="73">
        <f t="shared" si="663"/>
        <v>10</v>
      </c>
      <c r="E336" s="73">
        <f t="shared" ref="E336" si="682">plan_id</f>
        <v>1005</v>
      </c>
      <c r="F336" s="73">
        <f t="shared" ca="1" si="660"/>
        <v>2019</v>
      </c>
      <c r="G336" s="73">
        <f t="shared" ref="G336" ca="1" si="683">VLOOKUP(INDIRECT(CHAR(39)&amp;$A336&amp;CHAR(39)&amp;"!r2c"&amp;$C336,0),variables,2,0)</f>
        <v>10868</v>
      </c>
      <c r="H336" s="76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25559</v>
      </c>
    </row>
    <row r="337" spans="1:8" x14ac:dyDescent="0.3">
      <c r="A337" s="73" t="s">
        <v>546</v>
      </c>
      <c r="B337" s="73">
        <f t="shared" si="662"/>
        <v>8</v>
      </c>
      <c r="C337" s="73">
        <f t="shared" si="663"/>
        <v>11</v>
      </c>
      <c r="E337" s="73">
        <f t="shared" ref="E337" si="684">plan_id</f>
        <v>1005</v>
      </c>
      <c r="F337" s="73">
        <f t="shared" ca="1" si="660"/>
        <v>2019</v>
      </c>
      <c r="G337" s="73">
        <f t="shared" ref="G337" ca="1" si="685">VLOOKUP(INDIRECT(CHAR(39)&amp;$A337&amp;CHAR(39)&amp;"!r2c"&amp;$C337,0),variables,2,0)</f>
        <v>10869</v>
      </c>
      <c r="H337" s="76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73" t="s">
        <v>546</v>
      </c>
      <c r="B338" s="73">
        <f t="shared" si="662"/>
        <v>8</v>
      </c>
      <c r="C338" s="73">
        <f t="shared" si="663"/>
        <v>12</v>
      </c>
      <c r="E338" s="73">
        <f t="shared" ref="E338" si="686">plan_id</f>
        <v>1005</v>
      </c>
      <c r="F338" s="73">
        <f t="shared" ca="1" si="660"/>
        <v>2019</v>
      </c>
      <c r="G338" s="73">
        <f t="shared" ref="G338" ca="1" si="687">VLOOKUP(INDIRECT(CHAR(39)&amp;$A338&amp;CHAR(39)&amp;"!r2c"&amp;$C338,0),variables,2,0)</f>
        <v>10870</v>
      </c>
      <c r="H338" s="76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3.6200000000000003E-2</v>
      </c>
    </row>
    <row r="339" spans="1:8" x14ac:dyDescent="0.3">
      <c r="A339" s="73" t="s">
        <v>546</v>
      </c>
      <c r="B339" s="73">
        <f t="shared" si="662"/>
        <v>8</v>
      </c>
      <c r="C339" s="73">
        <f t="shared" si="663"/>
        <v>13</v>
      </c>
      <c r="E339" s="73">
        <f t="shared" ref="E339" si="688">plan_id</f>
        <v>1005</v>
      </c>
      <c r="F339" s="73">
        <f t="shared" ca="1" si="660"/>
        <v>2019</v>
      </c>
      <c r="G339" s="73">
        <f t="shared" ref="G339" ca="1" si="689">VLOOKUP(INDIRECT(CHAR(39)&amp;$A339&amp;CHAR(39)&amp;"!r2c"&amp;$C339,0),variables,2,0)</f>
        <v>10871</v>
      </c>
      <c r="H339" s="76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3.1300000000000001E-2</v>
      </c>
    </row>
    <row r="340" spans="1:8" x14ac:dyDescent="0.3">
      <c r="A340" s="73" t="s">
        <v>546</v>
      </c>
      <c r="B340" s="73">
        <f t="shared" si="662"/>
        <v>8</v>
      </c>
      <c r="C340" s="73">
        <f t="shared" si="663"/>
        <v>14</v>
      </c>
      <c r="E340" s="73">
        <f t="shared" ref="E340" si="690">plan_id</f>
        <v>1005</v>
      </c>
      <c r="F340" s="73">
        <f t="shared" ca="1" si="660"/>
        <v>2019</v>
      </c>
      <c r="G340" s="73">
        <f t="shared" ref="G340" ca="1" si="691">VLOOKUP(INDIRECT(CHAR(39)&amp;$A340&amp;CHAR(39)&amp;"!r2c"&amp;$C340,0),variables,2,0)</f>
        <v>10872</v>
      </c>
      <c r="H340" s="76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2119</v>
      </c>
    </row>
    <row r="341" spans="1:8" x14ac:dyDescent="0.3">
      <c r="A341" s="73" t="s">
        <v>546</v>
      </c>
      <c r="B341" s="73">
        <f t="shared" si="662"/>
        <v>8</v>
      </c>
      <c r="C341" s="73">
        <f t="shared" si="663"/>
        <v>15</v>
      </c>
      <c r="E341" s="73">
        <f t="shared" ref="E341" si="692">plan_id</f>
        <v>1005</v>
      </c>
      <c r="F341" s="73">
        <f t="shared" ca="1" si="660"/>
        <v>2019</v>
      </c>
      <c r="G341" s="73">
        <f t="shared" ref="G341" ca="1" si="693">VLOOKUP(INDIRECT(CHAR(39)&amp;$A341&amp;CHAR(39)&amp;"!r2c"&amp;$C341,0),variables,2,0)</f>
        <v>10873</v>
      </c>
      <c r="H341" s="76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">
      <c r="A342" s="73" t="s">
        <v>546</v>
      </c>
      <c r="B342" s="73">
        <f t="shared" si="662"/>
        <v>8</v>
      </c>
      <c r="C342" s="73">
        <f t="shared" si="663"/>
        <v>16</v>
      </c>
      <c r="E342" s="73">
        <f t="shared" ref="E342" si="694">plan_id</f>
        <v>1005</v>
      </c>
      <c r="F342" s="73">
        <f t="shared" ca="1" si="660"/>
        <v>2019</v>
      </c>
      <c r="G342" s="73">
        <f t="shared" ref="G342" ca="1" si="695">VLOOKUP(INDIRECT(CHAR(39)&amp;$A342&amp;CHAR(39)&amp;"!r2c"&amp;$C342,0),variables,2,0)</f>
        <v>10874</v>
      </c>
      <c r="H342" s="76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">
      <c r="A343" s="73" t="s">
        <v>546</v>
      </c>
      <c r="B343" s="73">
        <f t="shared" si="662"/>
        <v>8</v>
      </c>
      <c r="C343" s="73">
        <f t="shared" si="663"/>
        <v>17</v>
      </c>
      <c r="E343" s="73">
        <f t="shared" ref="E343" si="696">plan_id</f>
        <v>1005</v>
      </c>
      <c r="F343" s="73">
        <f t="shared" ca="1" si="660"/>
        <v>2019</v>
      </c>
      <c r="G343" s="73">
        <f t="shared" ref="G343" ca="1" si="697">VLOOKUP(INDIRECT(CHAR(39)&amp;$A343&amp;CHAR(39)&amp;"!r2c"&amp;$C343,0),variables,2,0)</f>
        <v>10875</v>
      </c>
      <c r="H343" s="76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9909153000</v>
      </c>
    </row>
    <row r="344" spans="1:8" x14ac:dyDescent="0.3">
      <c r="A344" s="73" t="s">
        <v>546</v>
      </c>
      <c r="B344" s="73">
        <f t="shared" si="662"/>
        <v>8</v>
      </c>
      <c r="C344" s="73">
        <f t="shared" si="663"/>
        <v>18</v>
      </c>
      <c r="E344" s="73">
        <f t="shared" ref="E344" si="698">plan_id</f>
        <v>1005</v>
      </c>
      <c r="F344" s="73">
        <f t="shared" ca="1" si="660"/>
        <v>2019</v>
      </c>
      <c r="G344" s="73">
        <f t="shared" ref="G344" ca="1" si="699">VLOOKUP(INDIRECT(CHAR(39)&amp;$A344&amp;CHAR(39)&amp;"!r2c"&amp;$C344,0),variables,2,0)</f>
        <v>10876</v>
      </c>
      <c r="H344" s="76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8844552000</v>
      </c>
    </row>
    <row r="345" spans="1:8" x14ac:dyDescent="0.3">
      <c r="A345" s="73" t="s">
        <v>546</v>
      </c>
      <c r="B345" s="73">
        <f t="shared" si="662"/>
        <v>8</v>
      </c>
      <c r="C345" s="73">
        <f t="shared" si="663"/>
        <v>19</v>
      </c>
      <c r="E345" s="73">
        <f t="shared" ref="E345" si="700">plan_id</f>
        <v>1005</v>
      </c>
      <c r="F345" s="73">
        <f t="shared" ca="1" si="660"/>
        <v>2019</v>
      </c>
      <c r="G345" s="73">
        <f t="shared" ref="G345" ca="1" si="701">VLOOKUP(INDIRECT(CHAR(39)&amp;$A345&amp;CHAR(39)&amp;"!r2c"&amp;$C345,0),variables,2,0)</f>
        <v>10877</v>
      </c>
      <c r="H345" s="76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1064601000</v>
      </c>
    </row>
    <row r="346" spans="1:8" x14ac:dyDescent="0.3">
      <c r="A346" s="73" t="s">
        <v>546</v>
      </c>
      <c r="B346" s="73">
        <f t="shared" si="662"/>
        <v>8</v>
      </c>
      <c r="C346" s="73">
        <f t="shared" si="663"/>
        <v>20</v>
      </c>
      <c r="E346" s="73">
        <f t="shared" ref="E346" si="702">plan_id</f>
        <v>1005</v>
      </c>
      <c r="F346" s="73">
        <f t="shared" ca="1" si="660"/>
        <v>2019</v>
      </c>
      <c r="G346" s="73">
        <f t="shared" ref="G346" ca="1" si="703">VLOOKUP(INDIRECT(CHAR(39)&amp;$A346&amp;CHAR(39)&amp;"!r2c"&amp;$C346,0),variables,2,0)</f>
        <v>10878</v>
      </c>
      <c r="H346" s="76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0.89259999999999995</v>
      </c>
    </row>
    <row r="347" spans="1:8" x14ac:dyDescent="0.3">
      <c r="A347" s="73" t="s">
        <v>546</v>
      </c>
      <c r="B347" s="73">
        <f t="shared" si="662"/>
        <v>8</v>
      </c>
      <c r="C347" s="73">
        <f t="shared" si="663"/>
        <v>21</v>
      </c>
      <c r="E347" s="73">
        <f t="shared" ref="E347" si="704">plan_id</f>
        <v>1005</v>
      </c>
      <c r="F347" s="73">
        <f t="shared" ca="1" si="660"/>
        <v>2019</v>
      </c>
      <c r="G347" s="73">
        <f t="shared" ref="G347" ca="1" si="705">VLOOKUP(INDIRECT(CHAR(39)&amp;$A347&amp;CHAR(39)&amp;"!r2c"&amp;$C347,0),variables,2,0)</f>
        <v>10879</v>
      </c>
      <c r="H347" s="76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1011421000</v>
      </c>
    </row>
    <row r="348" spans="1:8" x14ac:dyDescent="0.3">
      <c r="A348" s="73" t="s">
        <v>546</v>
      </c>
      <c r="B348" s="73">
        <f t="shared" si="662"/>
        <v>8</v>
      </c>
      <c r="C348" s="73">
        <f t="shared" si="663"/>
        <v>22</v>
      </c>
      <c r="E348" s="73">
        <f t="shared" ref="E348" si="706">plan_id</f>
        <v>1005</v>
      </c>
      <c r="F348" s="73">
        <f t="shared" ca="1" si="660"/>
        <v>2019</v>
      </c>
      <c r="G348" s="73">
        <f t="shared" ref="G348" ca="1" si="707">VLOOKUP(INDIRECT(CHAR(39)&amp;$A348&amp;CHAR(39)&amp;"!r2c"&amp;$C348,0),variables,2,0)</f>
        <v>10880</v>
      </c>
      <c r="H348" s="76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205906000</v>
      </c>
    </row>
    <row r="349" spans="1:8" x14ac:dyDescent="0.3">
      <c r="A349" s="73" t="s">
        <v>546</v>
      </c>
      <c r="B349" s="73">
        <f t="shared" si="662"/>
        <v>8</v>
      </c>
      <c r="C349" s="73">
        <f t="shared" si="663"/>
        <v>23</v>
      </c>
      <c r="E349" s="73">
        <f t="shared" ref="E349" si="708">plan_id</f>
        <v>1005</v>
      </c>
      <c r="F349" s="73">
        <f t="shared" ca="1" si="660"/>
        <v>2019</v>
      </c>
      <c r="G349" s="73">
        <f t="shared" ref="G349" ca="1" si="709">VLOOKUP(INDIRECT(CHAR(39)&amp;$A349&amp;CHAR(39)&amp;"!r2c"&amp;$C349,0),variables,2,0)</f>
        <v>10881</v>
      </c>
      <c r="H349" s="76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1058693000</v>
      </c>
    </row>
    <row r="350" spans="1:8" x14ac:dyDescent="0.3">
      <c r="A350" s="73" t="s">
        <v>546</v>
      </c>
      <c r="B350" s="73">
        <f t="shared" si="662"/>
        <v>8</v>
      </c>
      <c r="C350" s="73">
        <f t="shared" si="663"/>
        <v>24</v>
      </c>
      <c r="E350" s="73">
        <f t="shared" ref="E350" si="710">plan_id</f>
        <v>1005</v>
      </c>
      <c r="F350" s="73">
        <f t="shared" ca="1" si="660"/>
        <v>2019</v>
      </c>
      <c r="G350" s="73">
        <f t="shared" ref="G350" ca="1" si="711">VLOOKUP(INDIRECT(CHAR(39)&amp;$A350&amp;CHAR(39)&amp;"!r2c"&amp;$C350,0),variables,2,0)</f>
        <v>10882</v>
      </c>
      <c r="H350" s="76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1709032000</v>
      </c>
    </row>
    <row r="351" spans="1:8" x14ac:dyDescent="0.3">
      <c r="A351" s="73" t="s">
        <v>546</v>
      </c>
      <c r="B351" s="73">
        <f t="shared" si="662"/>
        <v>8</v>
      </c>
      <c r="C351" s="73">
        <f t="shared" si="663"/>
        <v>25</v>
      </c>
      <c r="E351" s="73">
        <f t="shared" ref="E351" si="712">plan_id</f>
        <v>1005</v>
      </c>
      <c r="F351" s="73">
        <f t="shared" ca="1" si="660"/>
        <v>2019</v>
      </c>
      <c r="G351" s="73">
        <f t="shared" ref="G351" ca="1" si="713">VLOOKUP(INDIRECT(CHAR(39)&amp;$A351&amp;CHAR(39)&amp;"!r2c"&amp;$C351,0),variables,2,0)</f>
        <v>10883</v>
      </c>
      <c r="H351" s="76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0.17150029512932793</v>
      </c>
    </row>
    <row r="352" spans="1:8" x14ac:dyDescent="0.3">
      <c r="A352" s="73" t="s">
        <v>546</v>
      </c>
      <c r="B352" s="73">
        <f t="shared" si="662"/>
        <v>8</v>
      </c>
      <c r="C352" s="73">
        <f t="shared" si="663"/>
        <v>26</v>
      </c>
      <c r="E352" s="73">
        <f t="shared" ref="E352" si="714">plan_id</f>
        <v>1005</v>
      </c>
      <c r="F352" s="73">
        <f t="shared" ca="1" si="660"/>
        <v>2019</v>
      </c>
      <c r="G352" s="73">
        <f t="shared" ref="G352" ca="1" si="715">VLOOKUP(INDIRECT(CHAR(39)&amp;$A352&amp;CHAR(39)&amp;"!r2c"&amp;$C352,0),variables,2,0)</f>
        <v>10884</v>
      </c>
      <c r="H352" s="76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0.18619051809286144</v>
      </c>
    </row>
    <row r="353" spans="1:8" x14ac:dyDescent="0.3">
      <c r="A353" s="73" t="s">
        <v>546</v>
      </c>
      <c r="B353" s="73">
        <f t="shared" si="662"/>
        <v>8</v>
      </c>
      <c r="C353" s="73">
        <f t="shared" si="663"/>
        <v>27</v>
      </c>
      <c r="E353" s="73">
        <f t="shared" ref="E353" si="716">plan_id</f>
        <v>1005</v>
      </c>
      <c r="F353" s="73">
        <f t="shared" ca="1" si="660"/>
        <v>2019</v>
      </c>
      <c r="G353" s="73">
        <f t="shared" ref="G353" ca="1" si="717">VLOOKUP(INDIRECT(CHAR(39)&amp;$A353&amp;CHAR(39)&amp;"!r2c"&amp;$C353,0),variables,2,0)</f>
        <v>10885</v>
      </c>
      <c r="H353" s="76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173459000</v>
      </c>
    </row>
    <row r="354" spans="1:8" x14ac:dyDescent="0.3">
      <c r="A354" s="73" t="s">
        <v>546</v>
      </c>
      <c r="B354" s="73">
        <f t="shared" si="662"/>
        <v>8</v>
      </c>
      <c r="C354" s="73">
        <f t="shared" si="663"/>
        <v>28</v>
      </c>
      <c r="E354" s="73">
        <f t="shared" ref="E354" si="718">plan_id</f>
        <v>1005</v>
      </c>
      <c r="F354" s="73">
        <f t="shared" ca="1" si="660"/>
        <v>2019</v>
      </c>
      <c r="G354" s="73">
        <f t="shared" ref="G354" ca="1" si="719">VLOOKUP(INDIRECT(CHAR(39)&amp;$A354&amp;CHAR(39)&amp;"!r2c"&amp;$C354,0),variables,2,0)</f>
        <v>10886</v>
      </c>
      <c r="H354" s="76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188317000</v>
      </c>
    </row>
    <row r="355" spans="1:8" x14ac:dyDescent="0.3">
      <c r="A355" s="73" t="s">
        <v>546</v>
      </c>
      <c r="B355" s="73">
        <f t="shared" si="662"/>
        <v>8</v>
      </c>
      <c r="C355" s="73">
        <f t="shared" si="663"/>
        <v>29</v>
      </c>
      <c r="E355" s="73">
        <f t="shared" ref="E355" si="720">plan_id</f>
        <v>1005</v>
      </c>
      <c r="F355" s="73">
        <f t="shared" ca="1" si="660"/>
        <v>2019</v>
      </c>
      <c r="G355" s="73">
        <f t="shared" ref="G355" ca="1" si="721">VLOOKUP(INDIRECT(CHAR(39)&amp;$A355&amp;CHAR(39)&amp;"!r2c"&amp;$C355,0),variables,2,0)</f>
        <v>10887</v>
      </c>
      <c r="H355" s="76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-14858000</v>
      </c>
    </row>
    <row r="356" spans="1:8" x14ac:dyDescent="0.3">
      <c r="A356" s="73" t="s">
        <v>546</v>
      </c>
      <c r="B356" s="73">
        <f t="shared" si="662"/>
        <v>8</v>
      </c>
      <c r="C356" s="73">
        <f t="shared" si="663"/>
        <v>30</v>
      </c>
      <c r="E356" s="73">
        <f t="shared" ref="E356" si="722">plan_id</f>
        <v>1005</v>
      </c>
      <c r="F356" s="73">
        <f t="shared" ca="1" si="660"/>
        <v>2019</v>
      </c>
      <c r="G356" s="73">
        <f t="shared" ref="G356" ca="1" si="723">VLOOKUP(INDIRECT(CHAR(39)&amp;$A356&amp;CHAR(39)&amp;"!r2c"&amp;$C356,0),variables,2,0)</f>
        <v>10883</v>
      </c>
      <c r="H356" s="76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1.0856571293504518</v>
      </c>
    </row>
    <row r="357" spans="1:8" x14ac:dyDescent="0.3">
      <c r="A357" s="73" t="s">
        <v>546</v>
      </c>
      <c r="B357" s="73">
        <f t="shared" si="662"/>
        <v>8</v>
      </c>
      <c r="C357" s="73">
        <f t="shared" si="663"/>
        <v>31</v>
      </c>
      <c r="E357" s="73">
        <f t="shared" ref="E357" si="724">plan_id</f>
        <v>1005</v>
      </c>
      <c r="F357" s="73">
        <f t="shared" ca="1" si="660"/>
        <v>2019</v>
      </c>
      <c r="G357" s="73">
        <f t="shared" ref="G357" ca="1" si="725">VLOOKUP(INDIRECT(CHAR(39)&amp;$A357&amp;CHAR(39)&amp;"!r2c"&amp;$C357,0),variables,2,0)</f>
        <v>10889</v>
      </c>
      <c r="H357" s="76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209098000</v>
      </c>
    </row>
    <row r="358" spans="1:8" x14ac:dyDescent="0.3">
      <c r="A358" s="73" t="s">
        <v>546</v>
      </c>
      <c r="B358" s="73">
        <f t="shared" si="662"/>
        <v>8</v>
      </c>
      <c r="C358" s="73">
        <f t="shared" si="663"/>
        <v>32</v>
      </c>
      <c r="E358" s="73">
        <f t="shared" ref="E358" si="726">plan_id</f>
        <v>1005</v>
      </c>
      <c r="F358" s="73">
        <f t="shared" ca="1" si="660"/>
        <v>2019</v>
      </c>
      <c r="G358" s="73">
        <f t="shared" ref="G358" ca="1" si="727">VLOOKUP(INDIRECT(CHAR(39)&amp;$A358&amp;CHAR(39)&amp;"!r2c"&amp;$C358,0),variables,2,0)</f>
        <v>10890</v>
      </c>
      <c r="H358" s="76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703640000</v>
      </c>
    </row>
    <row r="359" spans="1:8" x14ac:dyDescent="0.3">
      <c r="A359" s="73" t="s">
        <v>546</v>
      </c>
      <c r="B359" s="73">
        <f t="shared" si="662"/>
        <v>8</v>
      </c>
      <c r="C359" s="73">
        <f t="shared" si="663"/>
        <v>33</v>
      </c>
      <c r="E359" s="73">
        <f t="shared" ref="E359" si="728">plan_id</f>
        <v>1005</v>
      </c>
      <c r="F359" s="73">
        <f t="shared" ca="1" si="660"/>
        <v>2019</v>
      </c>
      <c r="G359" s="73">
        <f t="shared" ref="G359" ca="1" si="729">VLOOKUP(INDIRECT(CHAR(39)&amp;$A359&amp;CHAR(39)&amp;"!r2c"&amp;$C359,0),variables,2,0)</f>
        <v>10891</v>
      </c>
      <c r="H359" s="76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73" t="s">
        <v>546</v>
      </c>
      <c r="B360" s="73">
        <f t="shared" si="662"/>
        <v>8</v>
      </c>
      <c r="C360" s="73">
        <f t="shared" si="663"/>
        <v>34</v>
      </c>
      <c r="E360" s="73">
        <f t="shared" ref="E360" si="730">plan_id</f>
        <v>1005</v>
      </c>
      <c r="F360" s="73">
        <f t="shared" ca="1" si="660"/>
        <v>2019</v>
      </c>
      <c r="G360" s="73">
        <f t="shared" ref="G360" ca="1" si="731">VLOOKUP(INDIRECT(CHAR(39)&amp;$A360&amp;CHAR(39)&amp;"!r2c"&amp;$C360,0),variables,2,0)</f>
        <v>10892</v>
      </c>
      <c r="H360" s="76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-86895000</v>
      </c>
    </row>
    <row r="361" spans="1:8" x14ac:dyDescent="0.3">
      <c r="A361" s="73" t="s">
        <v>546</v>
      </c>
      <c r="B361" s="73">
        <f t="shared" si="662"/>
        <v>8</v>
      </c>
      <c r="C361" s="73">
        <f t="shared" si="663"/>
        <v>35</v>
      </c>
      <c r="E361" s="73">
        <f t="shared" ref="E361" si="732">plan_id</f>
        <v>1005</v>
      </c>
      <c r="F361" s="73">
        <f t="shared" ca="1" si="660"/>
        <v>2019</v>
      </c>
      <c r="G361" s="73">
        <f t="shared" ref="G361" ca="1" si="733">VLOOKUP(INDIRECT(CHAR(39)&amp;$A361&amp;CHAR(39)&amp;"!r2c"&amp;$C361,0),variables,2,0)</f>
        <v>10893</v>
      </c>
      <c r="H361" s="76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101897000</v>
      </c>
    </row>
    <row r="362" spans="1:8" x14ac:dyDescent="0.3">
      <c r="A362" s="73" t="s">
        <v>546</v>
      </c>
      <c r="B362" s="73">
        <f t="shared" si="662"/>
        <v>8</v>
      </c>
      <c r="C362" s="73">
        <f t="shared" si="663"/>
        <v>36</v>
      </c>
      <c r="E362" s="73">
        <f t="shared" ref="E362" si="734">plan_id</f>
        <v>1005</v>
      </c>
      <c r="F362" s="73">
        <f t="shared" ca="1" si="660"/>
        <v>2019</v>
      </c>
      <c r="G362" s="73">
        <f t="shared" ref="G362" ca="1" si="735">VLOOKUP(INDIRECT(CHAR(39)&amp;$A362&amp;CHAR(39)&amp;"!r2c"&amp;$C362,0),variables,2,0)</f>
        <v>10894</v>
      </c>
      <c r="H362" s="76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-111762000</v>
      </c>
    </row>
    <row r="363" spans="1:8" x14ac:dyDescent="0.3">
      <c r="A363" s="73" t="s">
        <v>546</v>
      </c>
      <c r="B363" s="73">
        <f t="shared" si="662"/>
        <v>8</v>
      </c>
      <c r="C363" s="73">
        <f t="shared" si="663"/>
        <v>37</v>
      </c>
      <c r="E363" s="73">
        <f t="shared" ref="E363" si="736">plan_id</f>
        <v>1005</v>
      </c>
      <c r="F363" s="73">
        <f t="shared" ca="1" si="660"/>
        <v>2019</v>
      </c>
      <c r="G363" s="73">
        <f t="shared" ref="G363" ca="1" si="737">VLOOKUP(INDIRECT(CHAR(39)&amp;$A363&amp;CHAR(39)&amp;"!r2c"&amp;$C363,0),variables,2,0)</f>
        <v>10895</v>
      </c>
      <c r="H363" s="76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-627073000</v>
      </c>
    </row>
    <row r="364" spans="1:8" x14ac:dyDescent="0.3">
      <c r="A364" s="73" t="s">
        <v>546</v>
      </c>
      <c r="B364" s="73">
        <f t="shared" si="662"/>
        <v>8</v>
      </c>
      <c r="C364" s="73">
        <f t="shared" si="663"/>
        <v>38</v>
      </c>
      <c r="E364" s="73">
        <f t="shared" ref="E364" si="738">plan_id</f>
        <v>1005</v>
      </c>
      <c r="F364" s="73">
        <f t="shared" ca="1" si="660"/>
        <v>2019</v>
      </c>
      <c r="G364" s="73">
        <f t="shared" ref="G364" ca="1" si="739">VLOOKUP(INDIRECT(CHAR(39)&amp;$A364&amp;CHAR(39)&amp;"!r2c"&amp;$C364,0),variables,2,0)</f>
        <v>10896</v>
      </c>
      <c r="H364" s="76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16037000</v>
      </c>
    </row>
    <row r="365" spans="1:8" x14ac:dyDescent="0.3">
      <c r="A365" s="73" t="s">
        <v>546</v>
      </c>
      <c r="B365" s="73">
        <f t="shared" si="662"/>
        <v>8</v>
      </c>
      <c r="C365" s="73">
        <f t="shared" si="663"/>
        <v>39</v>
      </c>
      <c r="E365" s="73">
        <f t="shared" ref="E365" si="740">plan_id</f>
        <v>1005</v>
      </c>
      <c r="F365" s="73">
        <f t="shared" ca="1" si="660"/>
        <v>2019</v>
      </c>
      <c r="G365" s="73">
        <f t="shared" ref="G365" ca="1" si="741">VLOOKUP(INDIRECT(CHAR(39)&amp;$A365&amp;CHAR(39)&amp;"!r2c"&amp;$C365,0),variables,2,0)</f>
        <v>10897</v>
      </c>
      <c r="H365" s="76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1018000</v>
      </c>
    </row>
    <row r="366" spans="1:8" x14ac:dyDescent="0.3">
      <c r="A366" s="73" t="s">
        <v>546</v>
      </c>
      <c r="B366" s="73">
        <f t="shared" si="662"/>
        <v>8</v>
      </c>
      <c r="C366" s="73">
        <f t="shared" si="663"/>
        <v>40</v>
      </c>
      <c r="E366" s="73">
        <f t="shared" ref="E366" si="742">plan_id</f>
        <v>1005</v>
      </c>
      <c r="F366" s="73">
        <f t="shared" ca="1" si="660"/>
        <v>2019</v>
      </c>
      <c r="G366" s="73">
        <f t="shared" ref="G366" ca="1" si="743">VLOOKUP(INDIRECT(CHAR(39)&amp;$A366&amp;CHAR(39)&amp;"!r2c"&amp;$C366,0),variables,2,0)</f>
        <v>10898</v>
      </c>
      <c r="H366" s="76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73" t="s">
        <v>546</v>
      </c>
      <c r="B367" s="73">
        <f t="shared" si="662"/>
        <v>8</v>
      </c>
      <c r="C367" s="73">
        <f t="shared" si="663"/>
        <v>41</v>
      </c>
      <c r="E367" s="73">
        <f t="shared" ref="E367" si="744">plan_id</f>
        <v>1005</v>
      </c>
      <c r="F367" s="73">
        <f t="shared" ca="1" si="660"/>
        <v>2019</v>
      </c>
      <c r="G367" s="73">
        <f t="shared" ref="G367" ca="1" si="745">VLOOKUP(INDIRECT(CHAR(39)&amp;$A367&amp;CHAR(39)&amp;"!r2c"&amp;$C367,0),variables,2,0)</f>
        <v>10899</v>
      </c>
      <c r="H367" s="76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73" t="s">
        <v>546</v>
      </c>
      <c r="B368" s="73">
        <f t="shared" si="662"/>
        <v>8</v>
      </c>
      <c r="C368" s="73">
        <f t="shared" si="663"/>
        <v>42</v>
      </c>
      <c r="E368" s="73">
        <f t="shared" ref="E368" si="746">plan_id</f>
        <v>1005</v>
      </c>
      <c r="F368" s="73">
        <f t="shared" ca="1" si="660"/>
        <v>2019</v>
      </c>
      <c r="G368" s="73">
        <f t="shared" ref="G368" ca="1" si="747">VLOOKUP(INDIRECT(CHAR(39)&amp;$A368&amp;CHAR(39)&amp;"!r2c"&amp;$C368,0),variables,2,0)</f>
        <v>11006</v>
      </c>
      <c r="H368" s="76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-54000</v>
      </c>
    </row>
    <row r="369" spans="1:8" x14ac:dyDescent="0.3">
      <c r="A369" s="73" t="s">
        <v>546</v>
      </c>
      <c r="B369" s="73">
        <f t="shared" si="662"/>
        <v>8</v>
      </c>
      <c r="C369" s="73">
        <f t="shared" si="663"/>
        <v>43</v>
      </c>
      <c r="E369" s="73">
        <f t="shared" ref="E369" si="748">plan_id</f>
        <v>1005</v>
      </c>
      <c r="F369" s="73">
        <f t="shared" ca="1" si="660"/>
        <v>2019</v>
      </c>
      <c r="G369" s="73">
        <f t="shared" ref="G369" ca="1" si="749">VLOOKUP(INDIRECT(CHAR(39)&amp;$A369&amp;CHAR(39)&amp;"!r2c"&amp;$C369,0),variables,2,0)</f>
        <v>10900</v>
      </c>
      <c r="H369" s="76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205906000</v>
      </c>
    </row>
    <row r="370" spans="1:8" x14ac:dyDescent="0.3">
      <c r="A370" s="73" t="s">
        <v>546</v>
      </c>
      <c r="B370" s="73">
        <f t="shared" si="662"/>
        <v>8</v>
      </c>
      <c r="C370" s="73">
        <f t="shared" si="663"/>
        <v>44</v>
      </c>
      <c r="E370" s="73">
        <f t="shared" ref="E370" si="750">plan_id</f>
        <v>1005</v>
      </c>
      <c r="F370" s="73">
        <f t="shared" ca="1" si="660"/>
        <v>2019</v>
      </c>
      <c r="G370" s="73">
        <f t="shared" ref="G370" ca="1" si="751">VLOOKUP(INDIRECT(CHAR(39)&amp;$A370&amp;CHAR(39)&amp;"!r2c"&amp;$C370,0),variables,2,0)</f>
        <v>10901</v>
      </c>
      <c r="H370" s="76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">
      <c r="A371" s="73" t="s">
        <v>546</v>
      </c>
      <c r="B371" s="73">
        <f t="shared" si="662"/>
        <v>8</v>
      </c>
      <c r="C371" s="73">
        <f t="shared" si="663"/>
        <v>45</v>
      </c>
      <c r="E371" s="73">
        <f t="shared" ref="E371" si="752">plan_id</f>
        <v>1005</v>
      </c>
      <c r="F371" s="73">
        <f t="shared" ca="1" si="660"/>
        <v>2019</v>
      </c>
      <c r="G371" s="73">
        <f t="shared" ref="G371" ca="1" si="753">VLOOKUP(INDIRECT(CHAR(39)&amp;$A371&amp;CHAR(39)&amp;"!r2c"&amp;$C371,0),variables,2,0)</f>
        <v>10902</v>
      </c>
      <c r="H371" s="76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">
      <c r="A372" s="73" t="s">
        <v>546</v>
      </c>
      <c r="B372" s="73">
        <f t="shared" si="662"/>
        <v>8</v>
      </c>
      <c r="C372" s="73">
        <f t="shared" si="663"/>
        <v>46</v>
      </c>
      <c r="E372" s="73">
        <f t="shared" ref="E372" si="754">plan_id</f>
        <v>1005</v>
      </c>
      <c r="F372" s="73">
        <f t="shared" ca="1" si="660"/>
        <v>2019</v>
      </c>
      <c r="G372" s="73">
        <f t="shared" ref="G372" ca="1" si="755">VLOOKUP(INDIRECT(CHAR(39)&amp;$A372&amp;CHAR(39)&amp;"!r2c"&amp;$C372,0),variables,2,0)</f>
        <v>10903</v>
      </c>
      <c r="H372" s="76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">
      <c r="A373" s="73" t="s">
        <v>546</v>
      </c>
      <c r="B373" s="73">
        <f t="shared" si="662"/>
        <v>8</v>
      </c>
      <c r="C373" s="73">
        <f t="shared" si="663"/>
        <v>47</v>
      </c>
      <c r="E373" s="73">
        <f t="shared" ref="E373" si="756">plan_id</f>
        <v>1005</v>
      </c>
      <c r="F373" s="73">
        <f t="shared" ca="1" si="660"/>
        <v>2019</v>
      </c>
      <c r="G373" s="73">
        <f t="shared" ref="G373" ca="1" si="757">VLOOKUP(INDIRECT(CHAR(39)&amp;$A373&amp;CHAR(39)&amp;"!r2c"&amp;$C373,0),variables,2,0)</f>
        <v>10904</v>
      </c>
      <c r="H373" s="76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2327020000</v>
      </c>
    </row>
    <row r="374" spans="1:8" x14ac:dyDescent="0.3">
      <c r="A374" s="73" t="s">
        <v>546</v>
      </c>
      <c r="B374" s="73">
        <f t="shared" si="662"/>
        <v>8</v>
      </c>
      <c r="C374" s="73">
        <f t="shared" si="663"/>
        <v>48</v>
      </c>
      <c r="E374" s="73">
        <f t="shared" ref="E374" si="758">plan_id</f>
        <v>1005</v>
      </c>
      <c r="F374" s="73">
        <f t="shared" ca="1" si="660"/>
        <v>2019</v>
      </c>
      <c r="G374" s="73">
        <f t="shared" ref="G374" ca="1" si="759">VLOOKUP(INDIRECT(CHAR(39)&amp;$A374&amp;CHAR(39)&amp;"!r2c"&amp;$C374,0),variables,2,0)</f>
        <v>10905</v>
      </c>
      <c r="H374" s="76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1064601000</v>
      </c>
    </row>
    <row r="375" spans="1:8" x14ac:dyDescent="0.3">
      <c r="A375" s="73" t="s">
        <v>546</v>
      </c>
      <c r="B375" s="73">
        <f t="shared" si="662"/>
        <v>8</v>
      </c>
      <c r="C375" s="73">
        <f t="shared" si="663"/>
        <v>49</v>
      </c>
      <c r="E375" s="73">
        <f t="shared" ref="E375" si="760">plan_id</f>
        <v>1005</v>
      </c>
      <c r="F375" s="73">
        <f t="shared" ca="1" si="660"/>
        <v>2019</v>
      </c>
      <c r="G375" s="73">
        <f t="shared" ref="G375" ca="1" si="761">VLOOKUP(INDIRECT(CHAR(39)&amp;$A375&amp;CHAR(39)&amp;"!r2c"&amp;$C375,0),variables,2,0)</f>
        <v>10906</v>
      </c>
      <c r="H375" s="76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20601000</v>
      </c>
    </row>
    <row r="376" spans="1:8" x14ac:dyDescent="0.3">
      <c r="A376" s="73" t="s">
        <v>546</v>
      </c>
      <c r="B376" s="73">
        <f t="shared" si="662"/>
        <v>8</v>
      </c>
      <c r="C376" s="73">
        <f t="shared" si="663"/>
        <v>50</v>
      </c>
      <c r="E376" s="73">
        <f t="shared" ref="E376" si="762">plan_id</f>
        <v>1005</v>
      </c>
      <c r="F376" s="73">
        <f t="shared" ca="1" si="660"/>
        <v>2019</v>
      </c>
      <c r="G376" s="73">
        <f t="shared" ref="G376" ca="1" si="763">VLOOKUP(INDIRECT(CHAR(39)&amp;$A376&amp;CHAR(39)&amp;"!r2c"&amp;$C376,0),variables,2,0)</f>
        <v>10907</v>
      </c>
      <c r="H376" s="76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6 Years</v>
      </c>
    </row>
    <row r="377" spans="1:8" x14ac:dyDescent="0.3">
      <c r="A377" s="73" t="s">
        <v>546</v>
      </c>
      <c r="B377" s="73">
        <f t="shared" si="662"/>
        <v>8</v>
      </c>
      <c r="C377" s="73">
        <f t="shared" si="663"/>
        <v>51</v>
      </c>
      <c r="E377" s="73">
        <f t="shared" ref="E377" si="764">plan_id</f>
        <v>1005</v>
      </c>
      <c r="F377" s="73">
        <f t="shared" ca="1" si="660"/>
        <v>2019</v>
      </c>
      <c r="G377" s="73">
        <f t="shared" ref="G377" ca="1" si="765">VLOOKUP(INDIRECT(CHAR(39)&amp;$A377&amp;CHAR(39)&amp;"!r2c"&amp;$C377,0),variables,2,0)</f>
        <v>10860</v>
      </c>
      <c r="H377" s="76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9552804000</v>
      </c>
    </row>
    <row r="378" spans="1:8" x14ac:dyDescent="0.3">
      <c r="A378" s="73" t="s">
        <v>546</v>
      </c>
      <c r="B378" s="73">
        <f t="shared" si="662"/>
        <v>8</v>
      </c>
      <c r="C378" s="73">
        <f t="shared" si="663"/>
        <v>52</v>
      </c>
      <c r="E378" s="73">
        <f t="shared" ref="E378" si="766">plan_id</f>
        <v>1005</v>
      </c>
      <c r="F378" s="73">
        <f t="shared" ca="1" si="660"/>
        <v>2019</v>
      </c>
      <c r="G378" s="73">
        <f t="shared" ref="G378" ca="1" si="767">VLOOKUP(INDIRECT(CHAR(39)&amp;$A378&amp;CHAR(39)&amp;"!r2c"&amp;$C378,0),variables,2,0)</f>
        <v>10909</v>
      </c>
      <c r="H378" s="76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209098000</v>
      </c>
    </row>
    <row r="379" spans="1:8" x14ac:dyDescent="0.3">
      <c r="A379" s="73" t="s">
        <v>546</v>
      </c>
      <c r="B379" s="73">
        <f t="shared" si="662"/>
        <v>8</v>
      </c>
      <c r="C379" s="73">
        <f t="shared" si="663"/>
        <v>53</v>
      </c>
      <c r="E379" s="73">
        <f t="shared" ref="E379" si="768">plan_id</f>
        <v>1005</v>
      </c>
      <c r="F379" s="73">
        <f t="shared" ca="1" si="660"/>
        <v>2019</v>
      </c>
      <c r="G379" s="73">
        <f t="shared" ref="G379" ca="1" si="769">VLOOKUP(INDIRECT(CHAR(39)&amp;$A379&amp;CHAR(39)&amp;"!r2c"&amp;$C379,0),variables,2,0)</f>
        <v>10910</v>
      </c>
      <c r="H379" s="76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703640000</v>
      </c>
    </row>
    <row r="380" spans="1:8" x14ac:dyDescent="0.3">
      <c r="A380" s="73" t="s">
        <v>546</v>
      </c>
      <c r="B380" s="73">
        <f t="shared" si="662"/>
        <v>8</v>
      </c>
      <c r="C380" s="73">
        <f t="shared" si="663"/>
        <v>54</v>
      </c>
      <c r="E380" s="73">
        <f t="shared" ref="E380" si="770">plan_id</f>
        <v>1005</v>
      </c>
      <c r="F380" s="73">
        <f t="shared" ca="1" si="660"/>
        <v>2019</v>
      </c>
      <c r="G380" s="73">
        <f t="shared" ref="G380" ca="1" si="771">VLOOKUP(INDIRECT(CHAR(39)&amp;$A380&amp;CHAR(39)&amp;"!r2c"&amp;$C380,0),variables,2,0)</f>
        <v>10911</v>
      </c>
      <c r="H380" s="76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73" t="s">
        <v>546</v>
      </c>
      <c r="B381" s="73">
        <f t="shared" si="662"/>
        <v>8</v>
      </c>
      <c r="C381" s="73">
        <f t="shared" si="663"/>
        <v>55</v>
      </c>
      <c r="E381" s="73">
        <f t="shared" ref="E381" si="772">plan_id</f>
        <v>1005</v>
      </c>
      <c r="F381" s="73">
        <f t="shared" ca="1" si="660"/>
        <v>2019</v>
      </c>
      <c r="G381" s="73">
        <f t="shared" ref="G381" ca="1" si="773">VLOOKUP(INDIRECT(CHAR(39)&amp;$A381&amp;CHAR(39)&amp;"!r2c"&amp;$C381,0),variables,2,0)</f>
        <v>10912</v>
      </c>
      <c r="H381" s="76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14491000</v>
      </c>
    </row>
    <row r="382" spans="1:8" x14ac:dyDescent="0.3">
      <c r="A382" s="73" t="s">
        <v>546</v>
      </c>
      <c r="B382" s="73">
        <f t="shared" si="662"/>
        <v>8</v>
      </c>
      <c r="C382" s="73">
        <f t="shared" si="663"/>
        <v>56</v>
      </c>
      <c r="E382" s="73">
        <f t="shared" ref="E382" si="774">plan_id</f>
        <v>1005</v>
      </c>
      <c r="F382" s="73">
        <f t="shared" ca="1" si="660"/>
        <v>2019</v>
      </c>
      <c r="G382" s="73">
        <f t="shared" ref="G382" ca="1" si="775">VLOOKUP(INDIRECT(CHAR(39)&amp;$A382&amp;CHAR(39)&amp;"!r2c"&amp;$C382,0),variables,2,0)</f>
        <v>10913</v>
      </c>
      <c r="H382" s="76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-19898000</v>
      </c>
    </row>
    <row r="383" spans="1:8" x14ac:dyDescent="0.3">
      <c r="A383" s="73" t="s">
        <v>546</v>
      </c>
      <c r="B383" s="73">
        <f t="shared" si="662"/>
        <v>8</v>
      </c>
      <c r="C383" s="73">
        <f t="shared" si="663"/>
        <v>57</v>
      </c>
      <c r="E383" s="73">
        <f t="shared" ref="E383" si="776">plan_id</f>
        <v>1005</v>
      </c>
      <c r="F383" s="73">
        <f t="shared" ca="1" si="660"/>
        <v>2019</v>
      </c>
      <c r="G383" s="73">
        <f t="shared" ref="G383" ca="1" si="777">VLOOKUP(INDIRECT(CHAR(39)&amp;$A383&amp;CHAR(39)&amp;"!r2c"&amp;$C383,0),variables,2,0)</f>
        <v>10914</v>
      </c>
      <c r="H383" s="76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188317000</v>
      </c>
    </row>
    <row r="384" spans="1:8" x14ac:dyDescent="0.3">
      <c r="A384" s="73" t="s">
        <v>546</v>
      </c>
      <c r="B384" s="73">
        <f t="shared" si="662"/>
        <v>8</v>
      </c>
      <c r="C384" s="73">
        <f t="shared" si="663"/>
        <v>58</v>
      </c>
      <c r="E384" s="73">
        <f t="shared" ref="E384" si="778">plan_id</f>
        <v>1005</v>
      </c>
      <c r="F384" s="73">
        <f t="shared" ca="1" si="660"/>
        <v>2019</v>
      </c>
      <c r="G384" s="73">
        <f t="shared" ref="G384" ca="1" si="779">VLOOKUP(INDIRECT(CHAR(39)&amp;$A384&amp;CHAR(39)&amp;"!r2c"&amp;$C384,0),variables,2,0)</f>
        <v>10915</v>
      </c>
      <c r="H384" s="76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111762000</v>
      </c>
    </row>
    <row r="385" spans="1:8" x14ac:dyDescent="0.3">
      <c r="A385" s="73" t="s">
        <v>546</v>
      </c>
      <c r="B385" s="73">
        <f t="shared" si="662"/>
        <v>8</v>
      </c>
      <c r="C385" s="73">
        <f t="shared" si="663"/>
        <v>59</v>
      </c>
      <c r="E385" s="73">
        <f t="shared" ref="E385" si="780">plan_id</f>
        <v>1005</v>
      </c>
      <c r="F385" s="73">
        <f t="shared" ca="1" si="660"/>
        <v>2019</v>
      </c>
      <c r="G385" s="73">
        <f t="shared" ref="G385" ca="1" si="781">VLOOKUP(INDIRECT(CHAR(39)&amp;$A385&amp;CHAR(39)&amp;"!r2c"&amp;$C385,0),variables,2,0)</f>
        <v>10916</v>
      </c>
      <c r="H385" s="76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609512000</v>
      </c>
    </row>
    <row r="386" spans="1:8" x14ac:dyDescent="0.3">
      <c r="A386" s="73" t="s">
        <v>546</v>
      </c>
      <c r="B386" s="73">
        <f t="shared" si="662"/>
        <v>8</v>
      </c>
      <c r="C386" s="73">
        <f t="shared" si="663"/>
        <v>60</v>
      </c>
      <c r="E386" s="73">
        <f t="shared" ref="E386" si="782">plan_id</f>
        <v>1005</v>
      </c>
      <c r="F386" s="73">
        <f t="shared" ca="1" si="660"/>
        <v>2019</v>
      </c>
      <c r="G386" s="73">
        <f t="shared" ref="G386" ca="1" si="783">VLOOKUP(INDIRECT(CHAR(39)&amp;$A386&amp;CHAR(39)&amp;"!r2c"&amp;$C386,0),variables,2,0)</f>
        <v>10917</v>
      </c>
      <c r="H386" s="76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-547699000</v>
      </c>
    </row>
    <row r="387" spans="1:8" x14ac:dyDescent="0.3">
      <c r="A387" s="73" t="s">
        <v>546</v>
      </c>
      <c r="B387" s="73">
        <f t="shared" si="662"/>
        <v>8</v>
      </c>
      <c r="C387" s="73">
        <f t="shared" si="663"/>
        <v>61</v>
      </c>
      <c r="E387" s="73">
        <f t="shared" ref="E387" si="784">plan_id</f>
        <v>1005</v>
      </c>
      <c r="F387" s="73">
        <f t="shared" ca="1" si="660"/>
        <v>2019</v>
      </c>
      <c r="G387" s="73">
        <f t="shared" ref="G387" ca="1" si="785">VLOOKUP(INDIRECT(CHAR(39)&amp;$A387&amp;CHAR(39)&amp;"!r2c"&amp;$C387,0),variables,2,0)</f>
        <v>10918</v>
      </c>
      <c r="H387" s="76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-3283000</v>
      </c>
    </row>
    <row r="388" spans="1:8" x14ac:dyDescent="0.3">
      <c r="A388" s="73" t="s">
        <v>546</v>
      </c>
      <c r="B388" s="73">
        <f t="shared" si="662"/>
        <v>8</v>
      </c>
      <c r="C388" s="73">
        <f t="shared" si="663"/>
        <v>62</v>
      </c>
      <c r="E388" s="73">
        <f t="shared" ref="E388" si="786">plan_id</f>
        <v>1005</v>
      </c>
      <c r="F388" s="73">
        <f t="shared" ca="1" si="660"/>
        <v>2019</v>
      </c>
      <c r="G388" s="73">
        <f t="shared" ref="G388" ca="1" si="787">VLOOKUP(INDIRECT(CHAR(39)&amp;$A388&amp;CHAR(39)&amp;"!r2c"&amp;$C388,0),variables,2,0)</f>
        <v>10919</v>
      </c>
      <c r="H388" s="76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-550982000</v>
      </c>
    </row>
    <row r="389" spans="1:8" x14ac:dyDescent="0.3">
      <c r="A389" s="73" t="s">
        <v>546</v>
      </c>
      <c r="B389" s="73">
        <f t="shared" si="662"/>
        <v>8</v>
      </c>
      <c r="C389" s="73">
        <f t="shared" si="663"/>
        <v>63</v>
      </c>
      <c r="E389" s="73">
        <f t="shared" ref="E389" si="788">plan_id</f>
        <v>1005</v>
      </c>
      <c r="F389" s="73">
        <f t="shared" ca="1" si="660"/>
        <v>2019</v>
      </c>
      <c r="G389" s="73">
        <f t="shared" ref="G389" ca="1" si="789">VLOOKUP(INDIRECT(CHAR(39)&amp;$A389&amp;CHAR(39)&amp;"!r2c"&amp;$C389,0),variables,2,0)</f>
        <v>10920</v>
      </c>
      <c r="H389" s="76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-1018000</v>
      </c>
    </row>
    <row r="390" spans="1:8" x14ac:dyDescent="0.3">
      <c r="A390" s="73" t="s">
        <v>546</v>
      </c>
      <c r="B390" s="73">
        <f t="shared" si="662"/>
        <v>8</v>
      </c>
      <c r="C390" s="73">
        <f t="shared" si="663"/>
        <v>64</v>
      </c>
      <c r="E390" s="73">
        <f t="shared" ref="E390" si="790">plan_id</f>
        <v>1005</v>
      </c>
      <c r="F390" s="73">
        <f t="shared" ca="1" si="660"/>
        <v>2019</v>
      </c>
      <c r="G390" s="73">
        <f t="shared" ref="G390" ca="1" si="791">VLOOKUP(INDIRECT(CHAR(39)&amp;$A390&amp;CHAR(39)&amp;"!r2c"&amp;$C390,0),variables,2,0)</f>
        <v>10921</v>
      </c>
      <c r="H390" s="76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54000</v>
      </c>
    </row>
    <row r="391" spans="1:8" x14ac:dyDescent="0.3">
      <c r="A391" s="73" t="s">
        <v>546</v>
      </c>
      <c r="B391" s="73">
        <f t="shared" ref="B391:B458" si="792">B326+1</f>
        <v>8</v>
      </c>
      <c r="C391" s="73">
        <f t="shared" ref="C391:C458" si="793">C326</f>
        <v>65</v>
      </c>
      <c r="E391" s="73">
        <f t="shared" ref="E391" si="794">plan_id</f>
        <v>1005</v>
      </c>
      <c r="F391" s="73">
        <f t="shared" ca="1" si="660"/>
        <v>2019</v>
      </c>
      <c r="G391" s="73">
        <f t="shared" ref="G391" ca="1" si="795">VLOOKUP(INDIRECT(CHAR(39)&amp;$A391&amp;CHAR(39)&amp;"!r2c"&amp;$C391,0),variables,2,0)</f>
        <v>10922</v>
      </c>
      <c r="H391" s="76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73" t="s">
        <v>546</v>
      </c>
      <c r="B392" s="73">
        <f t="shared" si="792"/>
        <v>8</v>
      </c>
      <c r="C392" s="73">
        <f t="shared" si="793"/>
        <v>66</v>
      </c>
      <c r="E392" s="73">
        <f t="shared" ref="E392" si="796">plan_id</f>
        <v>1005</v>
      </c>
      <c r="F392" s="73">
        <f t="shared" ca="1" si="660"/>
        <v>2019</v>
      </c>
      <c r="G392" s="73">
        <f t="shared" ref="G392" ca="1" si="797">VLOOKUP(INDIRECT(CHAR(39)&amp;$A392&amp;CHAR(39)&amp;"!r2c"&amp;$C392,0),variables,2,0)</f>
        <v>10860</v>
      </c>
      <c r="H392" s="76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8486907000</v>
      </c>
    </row>
    <row r="393" spans="1:8" x14ac:dyDescent="0.3">
      <c r="A393" s="73" t="s">
        <v>546</v>
      </c>
      <c r="B393" s="73">
        <f t="shared" si="792"/>
        <v>8</v>
      </c>
      <c r="C393" s="73">
        <f t="shared" si="793"/>
        <v>67</v>
      </c>
      <c r="E393" s="73">
        <f t="shared" ref="E393:E458" si="798">plan_id</f>
        <v>1005</v>
      </c>
      <c r="F393" s="73">
        <f t="shared" ca="1" si="660"/>
        <v>2019</v>
      </c>
      <c r="G393" s="73">
        <f t="shared" ref="G393:G458" ca="1" si="799">VLOOKUP(INDIRECT(CHAR(39)&amp;$A393&amp;CHAR(39)&amp;"!r2c"&amp;$C393,0),variables,2,0)</f>
        <v>10923</v>
      </c>
      <c r="H393" s="76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1064601000</v>
      </c>
    </row>
    <row r="394" spans="1:8" x14ac:dyDescent="0.3">
      <c r="A394" s="73" t="s">
        <v>546</v>
      </c>
      <c r="B394" s="73">
        <f t="shared" si="792"/>
        <v>9</v>
      </c>
      <c r="C394" s="73">
        <f t="shared" si="793"/>
        <v>3</v>
      </c>
      <c r="E394" s="73">
        <f t="shared" si="798"/>
        <v>1005</v>
      </c>
      <c r="F394" s="73">
        <f t="shared" ca="1" si="660"/>
        <v>2020</v>
      </c>
      <c r="G394" s="73">
        <f t="shared" ca="1" si="799"/>
        <v>10861</v>
      </c>
      <c r="H394" s="76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73" t="s">
        <v>546</v>
      </c>
      <c r="B395" s="73">
        <f t="shared" si="792"/>
        <v>9</v>
      </c>
      <c r="C395" s="73">
        <f t="shared" si="793"/>
        <v>4</v>
      </c>
      <c r="E395" s="73">
        <f t="shared" si="798"/>
        <v>1005</v>
      </c>
      <c r="F395" s="73">
        <f t="shared" ca="1" si="660"/>
        <v>2020</v>
      </c>
      <c r="G395" s="73">
        <f t="shared" ca="1" si="799"/>
        <v>10862</v>
      </c>
      <c r="H395" s="76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73" t="s">
        <v>546</v>
      </c>
      <c r="B396" s="73">
        <f t="shared" si="792"/>
        <v>9</v>
      </c>
      <c r="C396" s="73">
        <f t="shared" si="793"/>
        <v>5</v>
      </c>
      <c r="E396" s="73">
        <f t="shared" si="798"/>
        <v>1005</v>
      </c>
      <c r="F396" s="73">
        <f t="shared" ca="1" si="660"/>
        <v>2020</v>
      </c>
      <c r="G396" s="73">
        <f t="shared" ca="1" si="799"/>
        <v>10863</v>
      </c>
      <c r="H396" s="76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73" t="s">
        <v>546</v>
      </c>
      <c r="B397" s="73">
        <f t="shared" si="792"/>
        <v>9</v>
      </c>
      <c r="C397" s="73">
        <f t="shared" si="793"/>
        <v>6</v>
      </c>
      <c r="E397" s="73">
        <f t="shared" si="798"/>
        <v>1005</v>
      </c>
      <c r="F397" s="73">
        <f t="shared" ca="1" si="660"/>
        <v>2020</v>
      </c>
      <c r="G397" s="73">
        <f t="shared" ca="1" si="799"/>
        <v>10864</v>
      </c>
      <c r="H397" s="76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11201</v>
      </c>
    </row>
    <row r="398" spans="1:8" x14ac:dyDescent="0.3">
      <c r="A398" s="73" t="s">
        <v>546</v>
      </c>
      <c r="B398" s="73">
        <f t="shared" si="792"/>
        <v>9</v>
      </c>
      <c r="C398" s="73">
        <f t="shared" si="793"/>
        <v>7</v>
      </c>
      <c r="E398" s="73">
        <f t="shared" si="798"/>
        <v>1005</v>
      </c>
      <c r="F398" s="73">
        <f t="shared" ca="1" si="660"/>
        <v>2020</v>
      </c>
      <c r="G398" s="73">
        <f t="shared" ca="1" si="799"/>
        <v>10865</v>
      </c>
      <c r="H398" s="76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0</v>
      </c>
    </row>
    <row r="399" spans="1:8" x14ac:dyDescent="0.3">
      <c r="A399" s="73" t="s">
        <v>546</v>
      </c>
      <c r="B399" s="73">
        <f t="shared" si="792"/>
        <v>9</v>
      </c>
      <c r="C399" s="73">
        <f t="shared" si="793"/>
        <v>8</v>
      </c>
      <c r="E399" s="73">
        <f t="shared" si="798"/>
        <v>1005</v>
      </c>
      <c r="F399" s="73">
        <f t="shared" ca="1" si="660"/>
        <v>2020</v>
      </c>
      <c r="G399" s="73">
        <f t="shared" ca="1" si="799"/>
        <v>10866</v>
      </c>
      <c r="H399" s="76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894</v>
      </c>
    </row>
    <row r="400" spans="1:8" x14ac:dyDescent="0.3">
      <c r="A400" s="73" t="s">
        <v>546</v>
      </c>
      <c r="B400" s="73">
        <f t="shared" si="792"/>
        <v>9</v>
      </c>
      <c r="C400" s="73">
        <f t="shared" si="793"/>
        <v>9</v>
      </c>
      <c r="E400" s="73">
        <f t="shared" si="798"/>
        <v>1005</v>
      </c>
      <c r="F400" s="73">
        <f t="shared" ca="1" si="660"/>
        <v>2020</v>
      </c>
      <c r="G400" s="73">
        <f t="shared" ca="1" si="799"/>
        <v>10867</v>
      </c>
      <c r="H400" s="76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13711</v>
      </c>
    </row>
    <row r="401" spans="1:8" x14ac:dyDescent="0.3">
      <c r="A401" s="73" t="s">
        <v>546</v>
      </c>
      <c r="B401" s="73">
        <f t="shared" si="792"/>
        <v>9</v>
      </c>
      <c r="C401" s="73">
        <f t="shared" si="793"/>
        <v>10</v>
      </c>
      <c r="E401" s="73">
        <f t="shared" si="798"/>
        <v>1005</v>
      </c>
      <c r="F401" s="73">
        <f t="shared" ca="1" si="660"/>
        <v>2020</v>
      </c>
      <c r="G401" s="73">
        <f t="shared" ca="1" si="799"/>
        <v>10868</v>
      </c>
      <c r="H401" s="76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25806</v>
      </c>
    </row>
    <row r="402" spans="1:8" x14ac:dyDescent="0.3">
      <c r="A402" s="73" t="s">
        <v>546</v>
      </c>
      <c r="B402" s="73">
        <f t="shared" si="792"/>
        <v>9</v>
      </c>
      <c r="C402" s="73">
        <f t="shared" si="793"/>
        <v>11</v>
      </c>
      <c r="E402" s="73">
        <f t="shared" si="798"/>
        <v>1005</v>
      </c>
      <c r="F402" s="73">
        <f t="shared" ca="1" si="660"/>
        <v>2020</v>
      </c>
      <c r="G402" s="73">
        <f t="shared" ca="1" si="799"/>
        <v>10869</v>
      </c>
      <c r="H402" s="76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x14ac:dyDescent="0.3">
      <c r="A403" s="73" t="s">
        <v>546</v>
      </c>
      <c r="B403" s="73">
        <f t="shared" si="792"/>
        <v>9</v>
      </c>
      <c r="C403" s="73">
        <f t="shared" si="793"/>
        <v>12</v>
      </c>
      <c r="E403" s="73">
        <f t="shared" si="798"/>
        <v>1005</v>
      </c>
      <c r="F403" s="73">
        <f t="shared" ca="1" si="660"/>
        <v>2020</v>
      </c>
      <c r="G403" s="73">
        <f t="shared" ca="1" si="799"/>
        <v>10870</v>
      </c>
      <c r="H403" s="76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3.1300000000000001E-2</v>
      </c>
    </row>
    <row r="404" spans="1:8" x14ac:dyDescent="0.3">
      <c r="A404" s="73" t="s">
        <v>546</v>
      </c>
      <c r="B404" s="73">
        <f t="shared" si="792"/>
        <v>9</v>
      </c>
      <c r="C404" s="73">
        <f t="shared" si="793"/>
        <v>13</v>
      </c>
      <c r="E404" s="73">
        <f t="shared" si="798"/>
        <v>1005</v>
      </c>
      <c r="F404" s="73">
        <f t="shared" ca="1" si="660"/>
        <v>2020</v>
      </c>
      <c r="G404" s="73">
        <f t="shared" ca="1" si="799"/>
        <v>10871</v>
      </c>
      <c r="H404" s="76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2.4500000000000001E-2</v>
      </c>
    </row>
    <row r="405" spans="1:8" x14ac:dyDescent="0.3">
      <c r="A405" s="73" t="s">
        <v>546</v>
      </c>
      <c r="B405" s="73">
        <f t="shared" si="792"/>
        <v>9</v>
      </c>
      <c r="C405" s="73">
        <f t="shared" si="793"/>
        <v>14</v>
      </c>
      <c r="E405" s="73">
        <f t="shared" si="798"/>
        <v>1005</v>
      </c>
      <c r="F405" s="73">
        <f t="shared" ca="1" si="660"/>
        <v>2020</v>
      </c>
      <c r="G405" s="73">
        <f t="shared" ca="1" si="799"/>
        <v>10872</v>
      </c>
      <c r="H405" s="76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2120</v>
      </c>
    </row>
    <row r="406" spans="1:8" x14ac:dyDescent="0.3">
      <c r="A406" s="73" t="s">
        <v>546</v>
      </c>
      <c r="B406" s="73">
        <f t="shared" si="792"/>
        <v>9</v>
      </c>
      <c r="C406" s="73">
        <f t="shared" si="793"/>
        <v>15</v>
      </c>
      <c r="E406" s="73">
        <f t="shared" si="798"/>
        <v>1005</v>
      </c>
      <c r="F406" s="73">
        <f t="shared" ca="1" si="660"/>
        <v>2020</v>
      </c>
      <c r="G406" s="73">
        <f t="shared" ca="1" si="799"/>
        <v>10873</v>
      </c>
      <c r="H406" s="76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</row>
    <row r="407" spans="1:8" x14ac:dyDescent="0.3">
      <c r="A407" s="73" t="s">
        <v>546</v>
      </c>
      <c r="B407" s="73">
        <f t="shared" si="792"/>
        <v>9</v>
      </c>
      <c r="C407" s="73">
        <f t="shared" si="793"/>
        <v>16</v>
      </c>
      <c r="E407" s="73">
        <f t="shared" si="798"/>
        <v>1005</v>
      </c>
      <c r="F407" s="73">
        <f t="shared" ca="1" si="660"/>
        <v>2020</v>
      </c>
      <c r="G407" s="73">
        <f t="shared" ca="1" si="799"/>
        <v>10874</v>
      </c>
      <c r="H407" s="76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7.4999999999999997E-2</v>
      </c>
    </row>
    <row r="408" spans="1:8" x14ac:dyDescent="0.3">
      <c r="A408" s="73" t="s">
        <v>546</v>
      </c>
      <c r="B408" s="73">
        <f t="shared" si="792"/>
        <v>9</v>
      </c>
      <c r="C408" s="73">
        <f t="shared" si="793"/>
        <v>17</v>
      </c>
      <c r="E408" s="73">
        <f t="shared" si="798"/>
        <v>1005</v>
      </c>
      <c r="F408" s="73">
        <f t="shared" ca="1" si="660"/>
        <v>2020</v>
      </c>
      <c r="G408" s="73">
        <f t="shared" ca="1" si="799"/>
        <v>10875</v>
      </c>
      <c r="H408" s="76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10291567000</v>
      </c>
    </row>
    <row r="409" spans="1:8" x14ac:dyDescent="0.3">
      <c r="A409" s="73" t="s">
        <v>546</v>
      </c>
      <c r="B409" s="73">
        <f t="shared" si="792"/>
        <v>9</v>
      </c>
      <c r="C409" s="73">
        <f t="shared" si="793"/>
        <v>18</v>
      </c>
      <c r="E409" s="73">
        <f t="shared" si="798"/>
        <v>1005</v>
      </c>
      <c r="F409" s="73">
        <f t="shared" ca="1" si="660"/>
        <v>2020</v>
      </c>
      <c r="G409" s="73">
        <f t="shared" ca="1" si="799"/>
        <v>10876</v>
      </c>
      <c r="H409" s="76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8973460000</v>
      </c>
    </row>
    <row r="410" spans="1:8" x14ac:dyDescent="0.3">
      <c r="A410" s="73" t="s">
        <v>546</v>
      </c>
      <c r="B410" s="73">
        <f t="shared" si="792"/>
        <v>9</v>
      </c>
      <c r="C410" s="73">
        <f t="shared" si="793"/>
        <v>19</v>
      </c>
      <c r="E410" s="73">
        <f t="shared" si="798"/>
        <v>1005</v>
      </c>
      <c r="F410" s="73">
        <f t="shared" ca="1" si="660"/>
        <v>2020</v>
      </c>
      <c r="G410" s="73">
        <f t="shared" ca="1" si="799"/>
        <v>10877</v>
      </c>
      <c r="H410" s="76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1318107000</v>
      </c>
    </row>
    <row r="411" spans="1:8" x14ac:dyDescent="0.3">
      <c r="A411" s="73" t="s">
        <v>546</v>
      </c>
      <c r="B411" s="73">
        <f t="shared" si="792"/>
        <v>9</v>
      </c>
      <c r="C411" s="73">
        <f t="shared" si="793"/>
        <v>20</v>
      </c>
      <c r="E411" s="73">
        <f t="shared" si="798"/>
        <v>1005</v>
      </c>
      <c r="F411" s="73">
        <f t="shared" ca="1" si="660"/>
        <v>2020</v>
      </c>
      <c r="G411" s="73">
        <f t="shared" ca="1" si="799"/>
        <v>10878</v>
      </c>
      <c r="H411" s="76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0.87190000000000001</v>
      </c>
    </row>
    <row r="412" spans="1:8" x14ac:dyDescent="0.3">
      <c r="A412" s="73" t="s">
        <v>546</v>
      </c>
      <c r="B412" s="73">
        <f t="shared" si="792"/>
        <v>9</v>
      </c>
      <c r="C412" s="73">
        <f t="shared" si="793"/>
        <v>21</v>
      </c>
      <c r="E412" s="73">
        <f t="shared" si="798"/>
        <v>1005</v>
      </c>
      <c r="F412" s="73">
        <f t="shared" ca="1" si="660"/>
        <v>2020</v>
      </c>
      <c r="G412" s="73">
        <f t="shared" ca="1" si="799"/>
        <v>10879</v>
      </c>
      <c r="H412" s="76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1069481000</v>
      </c>
    </row>
    <row r="413" spans="1:8" x14ac:dyDescent="0.3">
      <c r="A413" s="73" t="s">
        <v>546</v>
      </c>
      <c r="B413" s="73">
        <f t="shared" si="792"/>
        <v>9</v>
      </c>
      <c r="C413" s="73">
        <f t="shared" si="793"/>
        <v>22</v>
      </c>
      <c r="E413" s="73">
        <f t="shared" si="798"/>
        <v>1005</v>
      </c>
      <c r="F413" s="73">
        <f t="shared" ca="1" si="660"/>
        <v>2020</v>
      </c>
      <c r="G413" s="73">
        <f t="shared" ca="1" si="799"/>
        <v>10880</v>
      </c>
      <c r="H413" s="76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155130000</v>
      </c>
    </row>
    <row r="414" spans="1:8" x14ac:dyDescent="0.3">
      <c r="A414" s="73" t="s">
        <v>546</v>
      </c>
      <c r="B414" s="73">
        <f t="shared" si="792"/>
        <v>9</v>
      </c>
      <c r="C414" s="73">
        <f t="shared" si="793"/>
        <v>23</v>
      </c>
      <c r="E414" s="73">
        <f t="shared" si="798"/>
        <v>1005</v>
      </c>
      <c r="F414" s="73">
        <f t="shared" ca="1" si="660"/>
        <v>2020</v>
      </c>
      <c r="G414" s="73">
        <f t="shared" ca="1" si="799"/>
        <v>10881</v>
      </c>
      <c r="H414" s="76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738818000</v>
      </c>
    </row>
    <row r="415" spans="1:8" x14ac:dyDescent="0.3">
      <c r="A415" s="73" t="s">
        <v>546</v>
      </c>
      <c r="B415" s="73">
        <f t="shared" si="792"/>
        <v>9</v>
      </c>
      <c r="C415" s="73">
        <f t="shared" si="793"/>
        <v>24</v>
      </c>
      <c r="E415" s="73">
        <f t="shared" si="798"/>
        <v>1005</v>
      </c>
      <c r="F415" s="73">
        <f t="shared" ca="1" si="660"/>
        <v>2020</v>
      </c>
      <c r="G415" s="73">
        <f t="shared" ca="1" si="799"/>
        <v>10882</v>
      </c>
      <c r="H415" s="76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1083462000</v>
      </c>
    </row>
    <row r="416" spans="1:8" x14ac:dyDescent="0.3">
      <c r="A416" s="73" t="s">
        <v>546</v>
      </c>
      <c r="B416" s="73">
        <f t="shared" si="792"/>
        <v>9</v>
      </c>
      <c r="C416" s="73">
        <f t="shared" si="793"/>
        <v>25</v>
      </c>
      <c r="E416" s="73">
        <f t="shared" si="798"/>
        <v>1005</v>
      </c>
      <c r="F416" s="73">
        <f t="shared" ca="1" si="660"/>
        <v>2020</v>
      </c>
      <c r="G416" s="73">
        <f t="shared" ca="1" si="799"/>
        <v>10883</v>
      </c>
      <c r="H416" s="76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0.16630028957971202</v>
      </c>
    </row>
    <row r="417" spans="1:8" x14ac:dyDescent="0.3">
      <c r="A417" s="73" t="s">
        <v>546</v>
      </c>
      <c r="B417" s="73">
        <f t="shared" si="792"/>
        <v>9</v>
      </c>
      <c r="C417" s="73">
        <f t="shared" si="793"/>
        <v>26</v>
      </c>
      <c r="E417" s="73">
        <f t="shared" si="798"/>
        <v>1005</v>
      </c>
      <c r="F417" s="73">
        <f t="shared" ca="1" si="660"/>
        <v>2020</v>
      </c>
      <c r="G417" s="73">
        <f t="shared" ca="1" si="799"/>
        <v>10884</v>
      </c>
      <c r="H417" s="76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0.19385010112381612</v>
      </c>
    </row>
    <row r="418" spans="1:8" x14ac:dyDescent="0.3">
      <c r="A418" s="73" t="s">
        <v>546</v>
      </c>
      <c r="B418" s="73">
        <f t="shared" si="792"/>
        <v>9</v>
      </c>
      <c r="C418" s="73">
        <f t="shared" si="793"/>
        <v>27</v>
      </c>
      <c r="E418" s="73">
        <f t="shared" si="798"/>
        <v>1005</v>
      </c>
      <c r="F418" s="73">
        <f t="shared" ca="1" si="660"/>
        <v>2020</v>
      </c>
      <c r="G418" s="73">
        <f t="shared" ca="1" si="799"/>
        <v>10885</v>
      </c>
      <c r="H418" s="76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177855000</v>
      </c>
    </row>
    <row r="419" spans="1:8" x14ac:dyDescent="0.3">
      <c r="A419" s="73" t="s">
        <v>546</v>
      </c>
      <c r="B419" s="73">
        <f t="shared" si="792"/>
        <v>9</v>
      </c>
      <c r="C419" s="73">
        <f t="shared" si="793"/>
        <v>28</v>
      </c>
      <c r="E419" s="73">
        <f t="shared" si="798"/>
        <v>1005</v>
      </c>
      <c r="F419" s="73">
        <f t="shared" ca="1" si="660"/>
        <v>2020</v>
      </c>
      <c r="G419" s="73">
        <f t="shared" ca="1" si="799"/>
        <v>10886</v>
      </c>
      <c r="H419" s="76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207319000</v>
      </c>
    </row>
    <row r="420" spans="1:8" x14ac:dyDescent="0.3">
      <c r="A420" s="73" t="s">
        <v>546</v>
      </c>
      <c r="B420" s="73">
        <f t="shared" si="792"/>
        <v>9</v>
      </c>
      <c r="C420" s="73">
        <f t="shared" si="793"/>
        <v>29</v>
      </c>
      <c r="E420" s="73">
        <f t="shared" si="798"/>
        <v>1005</v>
      </c>
      <c r="F420" s="73">
        <f t="shared" ca="1" si="660"/>
        <v>2020</v>
      </c>
      <c r="G420" s="73">
        <f t="shared" ca="1" si="799"/>
        <v>10887</v>
      </c>
      <c r="H420" s="76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-29464000</v>
      </c>
    </row>
    <row r="421" spans="1:8" x14ac:dyDescent="0.3">
      <c r="A421" s="73" t="s">
        <v>546</v>
      </c>
      <c r="B421" s="73">
        <f t="shared" si="792"/>
        <v>9</v>
      </c>
      <c r="C421" s="73">
        <f t="shared" si="793"/>
        <v>30</v>
      </c>
      <c r="E421" s="73">
        <f t="shared" si="798"/>
        <v>1005</v>
      </c>
      <c r="F421" s="73">
        <f t="shared" ca="1" si="660"/>
        <v>2020</v>
      </c>
      <c r="G421" s="73">
        <f t="shared" ca="1" si="799"/>
        <v>10883</v>
      </c>
      <c r="H421" s="76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1.1656630401169492</v>
      </c>
    </row>
    <row r="422" spans="1:8" x14ac:dyDescent="0.3">
      <c r="A422" s="73" t="s">
        <v>546</v>
      </c>
      <c r="B422" s="73">
        <f t="shared" si="792"/>
        <v>9</v>
      </c>
      <c r="C422" s="73">
        <f t="shared" si="793"/>
        <v>31</v>
      </c>
      <c r="E422" s="73">
        <f t="shared" si="798"/>
        <v>1005</v>
      </c>
      <c r="F422" s="73">
        <f t="shared" ca="1" si="660"/>
        <v>2020</v>
      </c>
      <c r="G422" s="73">
        <f t="shared" ca="1" si="799"/>
        <v>10889</v>
      </c>
      <c r="H422" s="76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217127000</v>
      </c>
    </row>
    <row r="423" spans="1:8" x14ac:dyDescent="0.3">
      <c r="A423" s="73" t="s">
        <v>546</v>
      </c>
      <c r="B423" s="73">
        <f t="shared" si="792"/>
        <v>9</v>
      </c>
      <c r="C423" s="73">
        <f t="shared" si="793"/>
        <v>32</v>
      </c>
      <c r="E423" s="73">
        <f t="shared" si="798"/>
        <v>1005</v>
      </c>
      <c r="F423" s="73">
        <f t="shared" ca="1" si="660"/>
        <v>2020</v>
      </c>
      <c r="G423" s="73">
        <f t="shared" ca="1" si="799"/>
        <v>10890</v>
      </c>
      <c r="H423" s="76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729945000</v>
      </c>
    </row>
    <row r="424" spans="1:8" x14ac:dyDescent="0.3">
      <c r="A424" s="73" t="s">
        <v>546</v>
      </c>
      <c r="B424" s="73">
        <f t="shared" si="792"/>
        <v>9</v>
      </c>
      <c r="C424" s="73">
        <f t="shared" si="793"/>
        <v>33</v>
      </c>
      <c r="E424" s="73">
        <f t="shared" si="798"/>
        <v>1005</v>
      </c>
      <c r="F424" s="73">
        <f t="shared" ca="1" si="660"/>
        <v>2020</v>
      </c>
      <c r="G424" s="73">
        <f t="shared" ca="1" si="799"/>
        <v>10891</v>
      </c>
      <c r="H424" s="76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73" t="s">
        <v>546</v>
      </c>
      <c r="B425" s="73">
        <f t="shared" si="792"/>
        <v>9</v>
      </c>
      <c r="C425" s="73">
        <f t="shared" si="793"/>
        <v>34</v>
      </c>
      <c r="E425" s="73">
        <f t="shared" si="798"/>
        <v>1005</v>
      </c>
      <c r="F425" s="73">
        <f t="shared" ca="1" si="660"/>
        <v>2020</v>
      </c>
      <c r="G425" s="73">
        <f t="shared" ca="1" si="799"/>
        <v>10892</v>
      </c>
      <c r="H425" s="76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-82140000</v>
      </c>
    </row>
    <row r="426" spans="1:8" x14ac:dyDescent="0.3">
      <c r="A426" s="73" t="s">
        <v>546</v>
      </c>
      <c r="B426" s="73">
        <f t="shared" si="792"/>
        <v>9</v>
      </c>
      <c r="C426" s="73">
        <f t="shared" si="793"/>
        <v>35</v>
      </c>
      <c r="E426" s="73">
        <f t="shared" si="798"/>
        <v>1005</v>
      </c>
      <c r="F426" s="73">
        <f t="shared" ca="1" si="660"/>
        <v>2020</v>
      </c>
      <c r="G426" s="73">
        <f t="shared" ca="1" si="799"/>
        <v>10893</v>
      </c>
      <c r="H426" s="76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43776000</v>
      </c>
    </row>
    <row r="427" spans="1:8" x14ac:dyDescent="0.3">
      <c r="A427" s="73" t="s">
        <v>546</v>
      </c>
      <c r="B427" s="73">
        <f t="shared" si="792"/>
        <v>9</v>
      </c>
      <c r="C427" s="73">
        <f t="shared" si="793"/>
        <v>36</v>
      </c>
      <c r="E427" s="73">
        <f t="shared" si="798"/>
        <v>1005</v>
      </c>
      <c r="F427" s="73">
        <f t="shared" ca="1" si="660"/>
        <v>2020</v>
      </c>
      <c r="G427" s="73">
        <f t="shared" ca="1" si="799"/>
        <v>10894</v>
      </c>
      <c r="H427" s="76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-123525000</v>
      </c>
    </row>
    <row r="428" spans="1:8" x14ac:dyDescent="0.3">
      <c r="A428" s="73" t="s">
        <v>546</v>
      </c>
      <c r="B428" s="73">
        <f t="shared" si="792"/>
        <v>9</v>
      </c>
      <c r="C428" s="73">
        <f t="shared" si="793"/>
        <v>37</v>
      </c>
      <c r="E428" s="73">
        <f t="shared" si="798"/>
        <v>1005</v>
      </c>
      <c r="F428" s="73">
        <f t="shared" ca="1" si="660"/>
        <v>2020</v>
      </c>
      <c r="G428" s="73">
        <f t="shared" ca="1" si="799"/>
        <v>10895</v>
      </c>
      <c r="H428" s="76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-654340000</v>
      </c>
    </row>
    <row r="429" spans="1:8" x14ac:dyDescent="0.3">
      <c r="A429" s="73" t="s">
        <v>546</v>
      </c>
      <c r="B429" s="73">
        <f t="shared" si="792"/>
        <v>9</v>
      </c>
      <c r="C429" s="73">
        <f t="shared" si="793"/>
        <v>38</v>
      </c>
      <c r="E429" s="73">
        <f t="shared" si="798"/>
        <v>1005</v>
      </c>
      <c r="F429" s="73">
        <f t="shared" ca="1" si="660"/>
        <v>2020</v>
      </c>
      <c r="G429" s="73">
        <f t="shared" ca="1" si="799"/>
        <v>10896</v>
      </c>
      <c r="H429" s="76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23623000</v>
      </c>
    </row>
    <row r="430" spans="1:8" x14ac:dyDescent="0.3">
      <c r="A430" s="73" t="s">
        <v>546</v>
      </c>
      <c r="B430" s="73">
        <f t="shared" si="792"/>
        <v>9</v>
      </c>
      <c r="C430" s="73">
        <f t="shared" si="793"/>
        <v>39</v>
      </c>
      <c r="E430" s="73">
        <f t="shared" si="798"/>
        <v>1005</v>
      </c>
      <c r="F430" s="73">
        <f t="shared" ca="1" si="660"/>
        <v>2020</v>
      </c>
      <c r="G430" s="73">
        <f t="shared" ca="1" si="799"/>
        <v>10897</v>
      </c>
      <c r="H430" s="76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924000</v>
      </c>
    </row>
    <row r="431" spans="1:8" x14ac:dyDescent="0.3">
      <c r="A431" s="73" t="s">
        <v>546</v>
      </c>
      <c r="B431" s="73">
        <f t="shared" si="792"/>
        <v>9</v>
      </c>
      <c r="C431" s="73">
        <f t="shared" si="793"/>
        <v>40</v>
      </c>
      <c r="E431" s="73">
        <f t="shared" si="798"/>
        <v>1005</v>
      </c>
      <c r="F431" s="73">
        <f t="shared" ca="1" si="660"/>
        <v>2020</v>
      </c>
      <c r="G431" s="73">
        <f t="shared" ca="1" si="799"/>
        <v>10898</v>
      </c>
      <c r="H431" s="76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73" t="s">
        <v>546</v>
      </c>
      <c r="B432" s="73">
        <f t="shared" si="792"/>
        <v>9</v>
      </c>
      <c r="C432" s="73">
        <f t="shared" si="793"/>
        <v>41</v>
      </c>
      <c r="E432" s="73">
        <f t="shared" si="798"/>
        <v>1005</v>
      </c>
      <c r="F432" s="73">
        <f t="shared" ca="1" si="660"/>
        <v>2020</v>
      </c>
      <c r="G432" s="73">
        <f t="shared" ca="1" si="799"/>
        <v>10899</v>
      </c>
      <c r="H432" s="76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73" t="s">
        <v>546</v>
      </c>
      <c r="B433" s="73">
        <f t="shared" si="792"/>
        <v>9</v>
      </c>
      <c r="C433" s="73">
        <f t="shared" si="793"/>
        <v>42</v>
      </c>
      <c r="E433" s="73">
        <f t="shared" si="798"/>
        <v>1005</v>
      </c>
      <c r="F433" s="73">
        <f t="shared" ca="1" si="660"/>
        <v>2020</v>
      </c>
      <c r="G433" s="73">
        <f t="shared" ca="1" si="799"/>
        <v>11006</v>
      </c>
      <c r="H433" s="76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-260000</v>
      </c>
    </row>
    <row r="434" spans="1:8" x14ac:dyDescent="0.3">
      <c r="A434" s="73" t="s">
        <v>546</v>
      </c>
      <c r="B434" s="73">
        <f t="shared" si="792"/>
        <v>9</v>
      </c>
      <c r="C434" s="73">
        <f t="shared" si="793"/>
        <v>43</v>
      </c>
      <c r="E434" s="73">
        <f t="shared" si="798"/>
        <v>1005</v>
      </c>
      <c r="F434" s="73">
        <f t="shared" ca="1" si="660"/>
        <v>2020</v>
      </c>
      <c r="G434" s="73">
        <f t="shared" ca="1" si="799"/>
        <v>10900</v>
      </c>
      <c r="H434" s="76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155130000</v>
      </c>
    </row>
    <row r="435" spans="1:8" x14ac:dyDescent="0.3">
      <c r="A435" s="73" t="s">
        <v>546</v>
      </c>
      <c r="B435" s="73">
        <f t="shared" si="792"/>
        <v>9</v>
      </c>
      <c r="C435" s="73">
        <f t="shared" si="793"/>
        <v>44</v>
      </c>
      <c r="E435" s="73">
        <f t="shared" si="798"/>
        <v>1005</v>
      </c>
      <c r="F435" s="73">
        <f t="shared" ca="1" si="660"/>
        <v>2020</v>
      </c>
      <c r="G435" s="73">
        <f t="shared" ca="1" si="799"/>
        <v>10901</v>
      </c>
      <c r="H435" s="76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6.5000000000000002E-2</v>
      </c>
    </row>
    <row r="436" spans="1:8" x14ac:dyDescent="0.3">
      <c r="A436" s="73" t="s">
        <v>546</v>
      </c>
      <c r="B436" s="73">
        <f t="shared" si="792"/>
        <v>9</v>
      </c>
      <c r="C436" s="73">
        <f t="shared" si="793"/>
        <v>45</v>
      </c>
      <c r="E436" s="73">
        <f t="shared" si="798"/>
        <v>1005</v>
      </c>
      <c r="F436" s="73">
        <f t="shared" ca="1" si="660"/>
        <v>2020</v>
      </c>
      <c r="G436" s="73">
        <f t="shared" ca="1" si="799"/>
        <v>10902</v>
      </c>
      <c r="H436" s="76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7.4999999999999997E-2</v>
      </c>
    </row>
    <row r="437" spans="1:8" x14ac:dyDescent="0.3">
      <c r="A437" s="73" t="s">
        <v>546</v>
      </c>
      <c r="B437" s="73">
        <f t="shared" si="792"/>
        <v>9</v>
      </c>
      <c r="C437" s="73">
        <f t="shared" si="793"/>
        <v>46</v>
      </c>
      <c r="E437" s="73">
        <f t="shared" si="798"/>
        <v>1005</v>
      </c>
      <c r="F437" s="73">
        <f t="shared" ca="1" si="660"/>
        <v>2020</v>
      </c>
      <c r="G437" s="73">
        <f t="shared" ca="1" si="799"/>
        <v>10903</v>
      </c>
      <c r="H437" s="76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8.5000000000000006E-2</v>
      </c>
    </row>
    <row r="438" spans="1:8" x14ac:dyDescent="0.3">
      <c r="A438" s="73" t="s">
        <v>546</v>
      </c>
      <c r="B438" s="73">
        <f t="shared" si="792"/>
        <v>9</v>
      </c>
      <c r="C438" s="73">
        <f t="shared" si="793"/>
        <v>47</v>
      </c>
      <c r="E438" s="73">
        <f t="shared" si="798"/>
        <v>1005</v>
      </c>
      <c r="F438" s="73">
        <f t="shared" ca="1" si="660"/>
        <v>2020</v>
      </c>
      <c r="G438" s="73">
        <f t="shared" ca="1" si="799"/>
        <v>10904</v>
      </c>
      <c r="H438" s="76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2627177000</v>
      </c>
    </row>
    <row r="439" spans="1:8" x14ac:dyDescent="0.3">
      <c r="A439" s="73" t="s">
        <v>546</v>
      </c>
      <c r="B439" s="73">
        <f t="shared" si="792"/>
        <v>9</v>
      </c>
      <c r="C439" s="73">
        <f t="shared" si="793"/>
        <v>48</v>
      </c>
      <c r="E439" s="73">
        <f t="shared" si="798"/>
        <v>1005</v>
      </c>
      <c r="F439" s="73">
        <f t="shared" ca="1" si="660"/>
        <v>2020</v>
      </c>
      <c r="G439" s="73">
        <f t="shared" ca="1" si="799"/>
        <v>10905</v>
      </c>
      <c r="H439" s="76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1318107000</v>
      </c>
    </row>
    <row r="440" spans="1:8" x14ac:dyDescent="0.3">
      <c r="A440" s="73" t="s">
        <v>546</v>
      </c>
      <c r="B440" s="73">
        <f t="shared" si="792"/>
        <v>9</v>
      </c>
      <c r="C440" s="73">
        <f t="shared" si="793"/>
        <v>49</v>
      </c>
      <c r="E440" s="73">
        <f t="shared" si="798"/>
        <v>1005</v>
      </c>
      <c r="F440" s="73">
        <f t="shared" ca="1" si="660"/>
        <v>2020</v>
      </c>
      <c r="G440" s="73">
        <f t="shared" ca="1" si="799"/>
        <v>10906</v>
      </c>
      <c r="H440" s="76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235081000</v>
      </c>
    </row>
    <row r="441" spans="1:8" x14ac:dyDescent="0.3">
      <c r="A441" s="73" t="s">
        <v>546</v>
      </c>
      <c r="B441" s="73">
        <f t="shared" si="792"/>
        <v>9</v>
      </c>
      <c r="C441" s="73">
        <f t="shared" si="793"/>
        <v>50</v>
      </c>
      <c r="E441" s="73">
        <f t="shared" si="798"/>
        <v>1005</v>
      </c>
      <c r="F441" s="73">
        <f t="shared" ca="1" si="660"/>
        <v>2020</v>
      </c>
      <c r="G441" s="73">
        <f t="shared" ca="1" si="799"/>
        <v>10907</v>
      </c>
      <c r="H441" s="76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6 Years</v>
      </c>
    </row>
    <row r="442" spans="1:8" x14ac:dyDescent="0.3">
      <c r="A442" s="73" t="s">
        <v>546</v>
      </c>
      <c r="B442" s="73">
        <f t="shared" si="792"/>
        <v>9</v>
      </c>
      <c r="C442" s="73">
        <f t="shared" si="793"/>
        <v>51</v>
      </c>
      <c r="E442" s="73">
        <f t="shared" si="798"/>
        <v>1005</v>
      </c>
      <c r="F442" s="73">
        <f t="shared" ca="1" si="660"/>
        <v>2020</v>
      </c>
      <c r="G442" s="73">
        <f t="shared" ca="1" si="799"/>
        <v>10860</v>
      </c>
      <c r="H442" s="76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9909153000</v>
      </c>
    </row>
    <row r="443" spans="1:8" x14ac:dyDescent="0.3">
      <c r="A443" s="73" t="s">
        <v>546</v>
      </c>
      <c r="B443" s="73">
        <f t="shared" si="792"/>
        <v>9</v>
      </c>
      <c r="C443" s="73">
        <f t="shared" si="793"/>
        <v>52</v>
      </c>
      <c r="E443" s="73">
        <f t="shared" si="798"/>
        <v>1005</v>
      </c>
      <c r="F443" s="73">
        <f t="shared" ca="1" si="660"/>
        <v>2020</v>
      </c>
      <c r="G443" s="73">
        <f t="shared" ca="1" si="799"/>
        <v>10909</v>
      </c>
      <c r="H443" s="76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217127000</v>
      </c>
    </row>
    <row r="444" spans="1:8" x14ac:dyDescent="0.3">
      <c r="A444" s="73" t="s">
        <v>546</v>
      </c>
      <c r="B444" s="73">
        <f t="shared" si="792"/>
        <v>9</v>
      </c>
      <c r="C444" s="73">
        <f t="shared" si="793"/>
        <v>53</v>
      </c>
      <c r="E444" s="73">
        <f t="shared" si="798"/>
        <v>1005</v>
      </c>
      <c r="F444" s="73">
        <f t="shared" ca="1" si="660"/>
        <v>2020</v>
      </c>
      <c r="G444" s="73">
        <f t="shared" ca="1" si="799"/>
        <v>10910</v>
      </c>
      <c r="H444" s="76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729945000</v>
      </c>
    </row>
    <row r="445" spans="1:8" x14ac:dyDescent="0.3">
      <c r="A445" s="73" t="s">
        <v>546</v>
      </c>
      <c r="B445" s="73">
        <f t="shared" si="792"/>
        <v>9</v>
      </c>
      <c r="C445" s="73">
        <f t="shared" si="793"/>
        <v>54</v>
      </c>
      <c r="E445" s="73">
        <f t="shared" si="798"/>
        <v>1005</v>
      </c>
      <c r="F445" s="73">
        <f t="shared" ca="1" si="660"/>
        <v>2020</v>
      </c>
      <c r="G445" s="73">
        <f t="shared" ca="1" si="799"/>
        <v>10911</v>
      </c>
      <c r="H445" s="76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73" t="s">
        <v>546</v>
      </c>
      <c r="B446" s="73">
        <f t="shared" si="792"/>
        <v>9</v>
      </c>
      <c r="C446" s="73">
        <f t="shared" si="793"/>
        <v>55</v>
      </c>
      <c r="E446" s="73">
        <f t="shared" si="798"/>
        <v>1005</v>
      </c>
      <c r="F446" s="73">
        <f t="shared" ca="1" si="660"/>
        <v>2020</v>
      </c>
      <c r="G446" s="73">
        <f t="shared" ca="1" si="799"/>
        <v>10912</v>
      </c>
      <c r="H446" s="76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30348000</v>
      </c>
    </row>
    <row r="447" spans="1:8" x14ac:dyDescent="0.3">
      <c r="A447" s="73" t="s">
        <v>546</v>
      </c>
      <c r="B447" s="73">
        <f t="shared" si="792"/>
        <v>9</v>
      </c>
      <c r="C447" s="73">
        <f t="shared" si="793"/>
        <v>56</v>
      </c>
      <c r="E447" s="73">
        <f t="shared" si="798"/>
        <v>1005</v>
      </c>
      <c r="F447" s="73">
        <f t="shared" ca="1" si="660"/>
        <v>2020</v>
      </c>
      <c r="G447" s="73">
        <f t="shared" ca="1" si="799"/>
        <v>10913</v>
      </c>
      <c r="H447" s="76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-24785000</v>
      </c>
    </row>
    <row r="448" spans="1:8" x14ac:dyDescent="0.3">
      <c r="A448" s="73" t="s">
        <v>546</v>
      </c>
      <c r="B448" s="73">
        <f t="shared" si="792"/>
        <v>9</v>
      </c>
      <c r="C448" s="73">
        <f t="shared" si="793"/>
        <v>57</v>
      </c>
      <c r="E448" s="73">
        <f t="shared" si="798"/>
        <v>1005</v>
      </c>
      <c r="F448" s="73">
        <f t="shared" ca="1" si="660"/>
        <v>2020</v>
      </c>
      <c r="G448" s="73">
        <f t="shared" ca="1" si="799"/>
        <v>10914</v>
      </c>
      <c r="H448" s="76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207319000</v>
      </c>
    </row>
    <row r="449" spans="1:8" x14ac:dyDescent="0.3">
      <c r="A449" s="73" t="s">
        <v>546</v>
      </c>
      <c r="B449" s="73">
        <f t="shared" si="792"/>
        <v>9</v>
      </c>
      <c r="C449" s="73">
        <f t="shared" si="793"/>
        <v>58</v>
      </c>
      <c r="E449" s="73">
        <f t="shared" si="798"/>
        <v>1005</v>
      </c>
      <c r="F449" s="73">
        <f t="shared" ca="1" si="660"/>
        <v>2020</v>
      </c>
      <c r="G449" s="73">
        <f t="shared" ca="1" si="799"/>
        <v>10915</v>
      </c>
      <c r="H449" s="76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123525000</v>
      </c>
    </row>
    <row r="450" spans="1:8" x14ac:dyDescent="0.3">
      <c r="A450" s="73" t="s">
        <v>546</v>
      </c>
      <c r="B450" s="73">
        <f t="shared" si="792"/>
        <v>9</v>
      </c>
      <c r="C450" s="73">
        <f t="shared" si="793"/>
        <v>59</v>
      </c>
      <c r="E450" s="73">
        <f t="shared" si="798"/>
        <v>1005</v>
      </c>
      <c r="F450" s="73">
        <f t="shared" ca="1" si="660"/>
        <v>2020</v>
      </c>
      <c r="G450" s="73">
        <f t="shared" ca="1" si="799"/>
        <v>10916</v>
      </c>
      <c r="H450" s="76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368949000</v>
      </c>
    </row>
    <row r="451" spans="1:8" x14ac:dyDescent="0.3">
      <c r="A451" s="73" t="s">
        <v>546</v>
      </c>
      <c r="B451" s="73">
        <f t="shared" si="792"/>
        <v>9</v>
      </c>
      <c r="C451" s="73">
        <f t="shared" si="793"/>
        <v>60</v>
      </c>
      <c r="E451" s="73">
        <f t="shared" si="798"/>
        <v>1005</v>
      </c>
      <c r="F451" s="73">
        <f t="shared" ca="1" si="660"/>
        <v>2020</v>
      </c>
      <c r="G451" s="73">
        <f t="shared" ca="1" si="799"/>
        <v>10917</v>
      </c>
      <c r="H451" s="76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-567040000</v>
      </c>
    </row>
    <row r="452" spans="1:8" x14ac:dyDescent="0.3">
      <c r="A452" s="73" t="s">
        <v>546</v>
      </c>
      <c r="B452" s="73">
        <f t="shared" si="792"/>
        <v>9</v>
      </c>
      <c r="C452" s="73">
        <f t="shared" si="793"/>
        <v>61</v>
      </c>
      <c r="E452" s="73">
        <f t="shared" si="798"/>
        <v>1005</v>
      </c>
      <c r="F452" s="73">
        <f t="shared" ca="1" si="660"/>
        <v>2020</v>
      </c>
      <c r="G452" s="73">
        <f t="shared" ca="1" si="799"/>
        <v>10918</v>
      </c>
      <c r="H452" s="76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-3181000</v>
      </c>
    </row>
    <row r="453" spans="1:8" x14ac:dyDescent="0.3">
      <c r="A453" s="73" t="s">
        <v>546</v>
      </c>
      <c r="B453" s="73">
        <f t="shared" si="792"/>
        <v>9</v>
      </c>
      <c r="C453" s="73">
        <f t="shared" si="793"/>
        <v>62</v>
      </c>
      <c r="E453" s="73">
        <f t="shared" si="798"/>
        <v>1005</v>
      </c>
      <c r="F453" s="73">
        <f t="shared" ca="1" si="660"/>
        <v>2020</v>
      </c>
      <c r="G453" s="73">
        <f t="shared" ca="1" si="799"/>
        <v>10919</v>
      </c>
      <c r="H453" s="76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-570221000</v>
      </c>
    </row>
    <row r="454" spans="1:8" x14ac:dyDescent="0.3">
      <c r="A454" s="73" t="s">
        <v>546</v>
      </c>
      <c r="B454" s="73">
        <f t="shared" si="792"/>
        <v>9</v>
      </c>
      <c r="C454" s="73">
        <f t="shared" si="793"/>
        <v>63</v>
      </c>
      <c r="E454" s="73">
        <f t="shared" si="798"/>
        <v>1005</v>
      </c>
      <c r="F454" s="73">
        <f t="shared" ca="1" si="660"/>
        <v>2020</v>
      </c>
      <c r="G454" s="73">
        <f t="shared" ca="1" si="799"/>
        <v>10920</v>
      </c>
      <c r="H454" s="76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-924000</v>
      </c>
    </row>
    <row r="455" spans="1:8" x14ac:dyDescent="0.3">
      <c r="A455" s="73" t="s">
        <v>546</v>
      </c>
      <c r="B455" s="73">
        <f t="shared" ref="B455" si="800">B390+1</f>
        <v>9</v>
      </c>
      <c r="C455" s="73">
        <f t="shared" ref="C455" si="801">C390</f>
        <v>64</v>
      </c>
      <c r="E455" s="73">
        <f t="shared" si="798"/>
        <v>1005</v>
      </c>
      <c r="F455" s="73">
        <f t="shared" ca="1" si="660"/>
        <v>2020</v>
      </c>
      <c r="G455" s="73">
        <f t="shared" ca="1" si="799"/>
        <v>10921</v>
      </c>
      <c r="H455" s="76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260000</v>
      </c>
    </row>
    <row r="456" spans="1:8" x14ac:dyDescent="0.3">
      <c r="A456" s="73" t="s">
        <v>546</v>
      </c>
      <c r="B456" s="73">
        <f t="shared" si="792"/>
        <v>9</v>
      </c>
      <c r="C456" s="73">
        <f t="shared" si="793"/>
        <v>65</v>
      </c>
      <c r="E456" s="73">
        <f t="shared" si="798"/>
        <v>1005</v>
      </c>
      <c r="F456" s="73">
        <f t="shared" ca="1" si="660"/>
        <v>2020</v>
      </c>
      <c r="G456" s="73">
        <f t="shared" ca="1" si="799"/>
        <v>10922</v>
      </c>
      <c r="H456" s="76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73" t="s">
        <v>546</v>
      </c>
      <c r="B457" s="73">
        <f t="shared" si="792"/>
        <v>9</v>
      </c>
      <c r="C457" s="73">
        <f t="shared" si="793"/>
        <v>66</v>
      </c>
      <c r="E457" s="73">
        <f t="shared" ref="E457" si="802">plan_id</f>
        <v>1005</v>
      </c>
      <c r="F457" s="73">
        <f t="shared" ca="1" si="660"/>
        <v>2020</v>
      </c>
      <c r="G457" s="73">
        <f t="shared" ref="G457" ca="1" si="803">VLOOKUP(INDIRECT(CHAR(39)&amp;$A457&amp;CHAR(39)&amp;"!r2c"&amp;$C457,0),variables,2,0)</f>
        <v>10860</v>
      </c>
      <c r="H457" s="76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8844552000</v>
      </c>
    </row>
    <row r="458" spans="1:8" x14ac:dyDescent="0.3">
      <c r="A458" s="73" t="s">
        <v>546</v>
      </c>
      <c r="B458" s="73">
        <f t="shared" si="792"/>
        <v>9</v>
      </c>
      <c r="C458" s="73">
        <f t="shared" si="793"/>
        <v>67</v>
      </c>
      <c r="E458" s="73">
        <f t="shared" si="798"/>
        <v>1005</v>
      </c>
      <c r="F458" s="73">
        <f t="shared" ca="1" si="660"/>
        <v>2020</v>
      </c>
      <c r="G458" s="73">
        <f t="shared" ca="1" si="799"/>
        <v>10923</v>
      </c>
      <c r="H458" s="76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1318107000</v>
      </c>
    </row>
    <row r="459" spans="1:8" x14ac:dyDescent="0.3">
      <c r="A459" s="73" t="s">
        <v>308</v>
      </c>
      <c r="B459" s="73">
        <v>4</v>
      </c>
      <c r="C459" s="73">
        <v>3</v>
      </c>
      <c r="E459" s="73">
        <f t="shared" ref="E459" si="804">plan_id</f>
        <v>1005</v>
      </c>
      <c r="F459" s="73">
        <f t="shared" ca="1" si="660"/>
        <v>2001</v>
      </c>
      <c r="G459" s="73">
        <f ca="1">VLOOKUP(INDIRECT(CHAR(39)&amp;$A459&amp;CHAR(39)&amp;"!r2c"&amp;$C459,0),variables,2,0)</f>
        <v>10703</v>
      </c>
      <c r="H459" s="76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73" t="s">
        <v>308</v>
      </c>
      <c r="B460" s="73">
        <f>B459</f>
        <v>4</v>
      </c>
      <c r="C460" s="73">
        <f>C459+1</f>
        <v>4</v>
      </c>
      <c r="E460" s="73">
        <f t="shared" ref="E460" si="805">plan_id</f>
        <v>1005</v>
      </c>
      <c r="F460" s="73">
        <f t="shared" ca="1" si="660"/>
        <v>2001</v>
      </c>
      <c r="G460" s="73">
        <f t="shared" ref="G460" ca="1" si="806">VLOOKUP(INDIRECT(CHAR(39)&amp;$A460&amp;CHAR(39)&amp;"!r2c"&amp;$C460,0),variables,2,0)</f>
        <v>10845</v>
      </c>
      <c r="H460" s="76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73" t="s">
        <v>308</v>
      </c>
      <c r="B461" s="73">
        <f t="shared" ref="B461:B524" si="807">B460</f>
        <v>4</v>
      </c>
      <c r="C461" s="73">
        <f t="shared" ref="C461:C524" si="808">C460+1</f>
        <v>5</v>
      </c>
      <c r="E461" s="73">
        <f t="shared" ref="E461" si="809">plan_id</f>
        <v>1005</v>
      </c>
      <c r="F461" s="73">
        <f t="shared" ca="1" si="660"/>
        <v>2001</v>
      </c>
      <c r="G461" s="73">
        <f t="shared" ref="G461" ca="1" si="810">VLOOKUP(INDIRECT(CHAR(39)&amp;$A461&amp;CHAR(39)&amp;"!r2c"&amp;$C461,0),variables,2,0)</f>
        <v>10924</v>
      </c>
      <c r="H461" s="76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73" t="s">
        <v>308</v>
      </c>
      <c r="B462" s="73">
        <f t="shared" si="807"/>
        <v>4</v>
      </c>
      <c r="C462" s="73">
        <f t="shared" si="808"/>
        <v>6</v>
      </c>
      <c r="E462" s="73">
        <f t="shared" ref="E462" si="811">plan_id</f>
        <v>1005</v>
      </c>
      <c r="F462" s="73">
        <f t="shared" ca="1" si="660"/>
        <v>2001</v>
      </c>
      <c r="G462" s="73">
        <f t="shared" ref="G462" ca="1" si="812">VLOOKUP(INDIRECT(CHAR(39)&amp;$A462&amp;CHAR(39)&amp;"!r2c"&amp;$C462,0),variables,2,0)</f>
        <v>10925</v>
      </c>
      <c r="H462" s="76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73" t="s">
        <v>308</v>
      </c>
      <c r="B463" s="73">
        <f t="shared" si="807"/>
        <v>4</v>
      </c>
      <c r="C463" s="73">
        <f t="shared" si="808"/>
        <v>7</v>
      </c>
      <c r="E463" s="73">
        <f t="shared" ref="E463" si="813">plan_id</f>
        <v>1005</v>
      </c>
      <c r="F463" s="73">
        <f t="shared" ca="1" si="660"/>
        <v>2001</v>
      </c>
      <c r="G463" s="73">
        <f t="shared" ref="G463" ca="1" si="814">VLOOKUP(INDIRECT(CHAR(39)&amp;$A463&amp;CHAR(39)&amp;"!r2c"&amp;$C463,0),variables,2,0)</f>
        <v>10926</v>
      </c>
      <c r="H463" s="76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73" t="s">
        <v>308</v>
      </c>
      <c r="B464" s="73">
        <f t="shared" si="807"/>
        <v>4</v>
      </c>
      <c r="C464" s="73">
        <f t="shared" si="808"/>
        <v>8</v>
      </c>
      <c r="E464" s="73">
        <f t="shared" ref="E464" si="815">plan_id</f>
        <v>1005</v>
      </c>
      <c r="F464" s="73">
        <f t="shared" ca="1" si="660"/>
        <v>2001</v>
      </c>
      <c r="G464" s="73">
        <f t="shared" ref="G464" ca="1" si="816">VLOOKUP(INDIRECT(CHAR(39)&amp;$A464&amp;CHAR(39)&amp;"!r2c"&amp;$C464,0),variables,2,0)</f>
        <v>10704</v>
      </c>
      <c r="H464" s="76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73" t="s">
        <v>308</v>
      </c>
      <c r="B465" s="73">
        <f t="shared" si="807"/>
        <v>4</v>
      </c>
      <c r="C465" s="73">
        <f t="shared" si="808"/>
        <v>9</v>
      </c>
      <c r="E465" s="73">
        <f t="shared" ref="E465" si="817">plan_id</f>
        <v>1005</v>
      </c>
      <c r="F465" s="73">
        <f t="shared" ca="1" si="660"/>
        <v>2001</v>
      </c>
      <c r="G465" s="73">
        <f t="shared" ref="G465" ca="1" si="818">VLOOKUP(INDIRECT(CHAR(39)&amp;$A465&amp;CHAR(39)&amp;"!r2c"&amp;$C465,0),variables,2,0)</f>
        <v>10928</v>
      </c>
      <c r="H465" s="76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73" t="s">
        <v>308</v>
      </c>
      <c r="B466" s="73">
        <f t="shared" si="807"/>
        <v>4</v>
      </c>
      <c r="C466" s="73">
        <f t="shared" si="808"/>
        <v>10</v>
      </c>
      <c r="E466" s="73">
        <f t="shared" ref="E466" si="819">plan_id</f>
        <v>1005</v>
      </c>
      <c r="F466" s="73">
        <f t="shared" ca="1" si="660"/>
        <v>2001</v>
      </c>
      <c r="G466" s="73">
        <f t="shared" ref="G466" ca="1" si="820">VLOOKUP(INDIRECT(CHAR(39)&amp;$A466&amp;CHAR(39)&amp;"!r2c"&amp;$C466,0),variables,2,0)</f>
        <v>10929</v>
      </c>
      <c r="H466" s="76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73" t="s">
        <v>308</v>
      </c>
      <c r="B467" s="73">
        <f t="shared" si="807"/>
        <v>4</v>
      </c>
      <c r="C467" s="73">
        <f t="shared" si="808"/>
        <v>11</v>
      </c>
      <c r="E467" s="73">
        <f t="shared" ref="E467" si="821">plan_id</f>
        <v>1005</v>
      </c>
      <c r="F467" s="73">
        <f t="shared" ca="1" si="660"/>
        <v>2001</v>
      </c>
      <c r="G467" s="73">
        <f t="shared" ref="G467" ca="1" si="822">VLOOKUP(INDIRECT(CHAR(39)&amp;$A467&amp;CHAR(39)&amp;"!r2c"&amp;$C467,0),variables,2,0)</f>
        <v>10930</v>
      </c>
      <c r="H467" s="76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73" t="s">
        <v>308</v>
      </c>
      <c r="B468" s="73">
        <f t="shared" si="807"/>
        <v>4</v>
      </c>
      <c r="C468" s="73">
        <f t="shared" si="808"/>
        <v>12</v>
      </c>
      <c r="E468" s="73">
        <f t="shared" ref="E468" si="823">plan_id</f>
        <v>1005</v>
      </c>
      <c r="F468" s="73">
        <f t="shared" ca="1" si="660"/>
        <v>2001</v>
      </c>
      <c r="G468" s="73">
        <f t="shared" ref="G468" ca="1" si="824">VLOOKUP(INDIRECT(CHAR(39)&amp;$A468&amp;CHAR(39)&amp;"!r2c"&amp;$C468,0),variables,2,0)</f>
        <v>10705</v>
      </c>
      <c r="H468" s="76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31341000</v>
      </c>
    </row>
    <row r="469" spans="1:8" x14ac:dyDescent="0.3">
      <c r="A469" s="73" t="s">
        <v>308</v>
      </c>
      <c r="B469" s="73">
        <f t="shared" si="807"/>
        <v>4</v>
      </c>
      <c r="C469" s="73">
        <f t="shared" si="808"/>
        <v>13</v>
      </c>
      <c r="E469" s="73">
        <f t="shared" ref="E469" si="825">plan_id</f>
        <v>1005</v>
      </c>
      <c r="F469" s="73">
        <f t="shared" ca="1" si="660"/>
        <v>2001</v>
      </c>
      <c r="G469" s="73">
        <f t="shared" ref="G469" ca="1" si="826">VLOOKUP(INDIRECT(CHAR(39)&amp;$A469&amp;CHAR(39)&amp;"!r2c"&amp;$C469,0),variables,2,0)</f>
        <v>10842</v>
      </c>
      <c r="H469" s="76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73" t="s">
        <v>308</v>
      </c>
      <c r="B470" s="73">
        <f t="shared" si="807"/>
        <v>4</v>
      </c>
      <c r="C470" s="73">
        <f t="shared" si="808"/>
        <v>14</v>
      </c>
      <c r="E470" s="73">
        <f t="shared" ref="E470" si="827">plan_id</f>
        <v>1005</v>
      </c>
      <c r="F470" s="73">
        <f t="shared" ca="1" si="660"/>
        <v>2001</v>
      </c>
      <c r="G470" s="73">
        <f t="shared" ref="G470" ca="1" si="828">VLOOKUP(INDIRECT(CHAR(39)&amp;$A470&amp;CHAR(39)&amp;"!r2c"&amp;$C470,0),variables,2,0)</f>
        <v>10843</v>
      </c>
      <c r="H470" s="76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73" t="s">
        <v>308</v>
      </c>
      <c r="B471" s="73">
        <f t="shared" si="807"/>
        <v>4</v>
      </c>
      <c r="C471" s="73">
        <f t="shared" si="808"/>
        <v>15</v>
      </c>
      <c r="E471" s="73">
        <f t="shared" ref="E471" si="829">plan_id</f>
        <v>1005</v>
      </c>
      <c r="F471" s="73">
        <f t="shared" ca="1" si="660"/>
        <v>2001</v>
      </c>
      <c r="G471" s="73">
        <f t="shared" ref="G471" ca="1" si="830">VLOOKUP(INDIRECT(CHAR(39)&amp;$A471&amp;CHAR(39)&amp;"!r2c"&amp;$C471,0),variables,2,0)</f>
        <v>10931</v>
      </c>
      <c r="H471" s="76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73" t="s">
        <v>308</v>
      </c>
      <c r="B472" s="73">
        <f t="shared" si="807"/>
        <v>4</v>
      </c>
      <c r="C472" s="73">
        <f t="shared" si="808"/>
        <v>16</v>
      </c>
      <c r="E472" s="73">
        <f t="shared" ref="E472" si="831">plan_id</f>
        <v>1005</v>
      </c>
      <c r="F472" s="73">
        <f t="shared" ca="1" si="660"/>
        <v>2001</v>
      </c>
      <c r="G472" s="73">
        <f t="shared" ref="G472" ca="1" si="832">VLOOKUP(INDIRECT(CHAR(39)&amp;$A472&amp;CHAR(39)&amp;"!r2c"&amp;$C472,0),variables,2,0)</f>
        <v>10932</v>
      </c>
      <c r="H472" s="76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73" t="s">
        <v>308</v>
      </c>
      <c r="B473" s="73">
        <f t="shared" si="807"/>
        <v>4</v>
      </c>
      <c r="C473" s="73">
        <f t="shared" si="808"/>
        <v>17</v>
      </c>
      <c r="E473" s="73">
        <f t="shared" ref="E473" si="833">plan_id</f>
        <v>1005</v>
      </c>
      <c r="F473" s="73">
        <f t="shared" ca="1" si="660"/>
        <v>2001</v>
      </c>
      <c r="G473" s="73">
        <f t="shared" ref="G473" ca="1" si="834">VLOOKUP(INDIRECT(CHAR(39)&amp;$A473&amp;CHAR(39)&amp;"!r2c"&amp;$C473,0),variables,2,0)</f>
        <v>10933</v>
      </c>
      <c r="H473" s="76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73" t="s">
        <v>308</v>
      </c>
      <c r="B474" s="73">
        <f t="shared" si="807"/>
        <v>4</v>
      </c>
      <c r="C474" s="73">
        <f t="shared" si="808"/>
        <v>18</v>
      </c>
      <c r="E474" s="73">
        <f t="shared" ref="E474" si="835">plan_id</f>
        <v>1005</v>
      </c>
      <c r="F474" s="73">
        <f t="shared" ca="1" si="660"/>
        <v>2001</v>
      </c>
      <c r="G474" s="73">
        <f t="shared" ref="G474" ca="1" si="836">VLOOKUP(INDIRECT(CHAR(39)&amp;$A474&amp;CHAR(39)&amp;"!r2c"&amp;$C474,0),variables,2,0)</f>
        <v>10934</v>
      </c>
      <c r="H474" s="76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73" t="s">
        <v>308</v>
      </c>
      <c r="B475" s="73">
        <f t="shared" si="807"/>
        <v>4</v>
      </c>
      <c r="C475" s="73">
        <f t="shared" si="808"/>
        <v>19</v>
      </c>
      <c r="E475" s="73">
        <f t="shared" ref="E475" si="837">plan_id</f>
        <v>1005</v>
      </c>
      <c r="F475" s="73">
        <f t="shared" ca="1" si="660"/>
        <v>2001</v>
      </c>
      <c r="G475" s="73">
        <f t="shared" ref="G475" ca="1" si="838">VLOOKUP(INDIRECT(CHAR(39)&amp;$A475&amp;CHAR(39)&amp;"!r2c"&amp;$C475,0),variables,2,0)</f>
        <v>10935</v>
      </c>
      <c r="H475" s="76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73" t="s">
        <v>308</v>
      </c>
      <c r="B476" s="73">
        <f t="shared" si="807"/>
        <v>4</v>
      </c>
      <c r="C476" s="73">
        <f t="shared" si="808"/>
        <v>20</v>
      </c>
      <c r="E476" s="73">
        <f t="shared" ref="E476" si="839">plan_id</f>
        <v>1005</v>
      </c>
      <c r="F476" s="73">
        <f t="shared" ca="1" si="660"/>
        <v>2001</v>
      </c>
      <c r="G476" s="73">
        <f t="shared" ref="G476" ca="1" si="840">VLOOKUP(INDIRECT(CHAR(39)&amp;$A476&amp;CHAR(39)&amp;"!r2c"&amp;$C476,0),variables,2,0)</f>
        <v>10937</v>
      </c>
      <c r="H476" s="76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73" t="s">
        <v>308</v>
      </c>
      <c r="B477" s="73">
        <f t="shared" si="807"/>
        <v>4</v>
      </c>
      <c r="C477" s="73">
        <f t="shared" si="808"/>
        <v>21</v>
      </c>
      <c r="E477" s="73">
        <f t="shared" ref="E477" si="841">plan_id</f>
        <v>1005</v>
      </c>
      <c r="F477" s="73">
        <f t="shared" ca="1" si="660"/>
        <v>2001</v>
      </c>
      <c r="G477" s="73">
        <f t="shared" ref="G477" ca="1" si="842">VLOOKUP(INDIRECT(CHAR(39)&amp;$A477&amp;CHAR(39)&amp;"!r2c"&amp;$C477,0),variables,2,0)</f>
        <v>10938</v>
      </c>
      <c r="H477" s="76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73" t="s">
        <v>308</v>
      </c>
      <c r="B478" s="73">
        <f t="shared" si="807"/>
        <v>4</v>
      </c>
      <c r="C478" s="73">
        <f t="shared" si="808"/>
        <v>22</v>
      </c>
      <c r="E478" s="73">
        <f t="shared" ref="E478" si="843">plan_id</f>
        <v>1005</v>
      </c>
      <c r="F478" s="73">
        <f t="shared" ca="1" si="660"/>
        <v>2001</v>
      </c>
      <c r="G478" s="73">
        <f t="shared" ref="G478" ca="1" si="844">VLOOKUP(INDIRECT(CHAR(39)&amp;$A478&amp;CHAR(39)&amp;"!r2c"&amp;$C478,0),variables,2,0)</f>
        <v>11007</v>
      </c>
      <c r="H478" s="76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73" t="s">
        <v>308</v>
      </c>
      <c r="B479" s="73">
        <f t="shared" si="807"/>
        <v>4</v>
      </c>
      <c r="C479" s="73">
        <f t="shared" si="808"/>
        <v>23</v>
      </c>
      <c r="E479" s="73">
        <f t="shared" ref="E479" si="845">plan_id</f>
        <v>1005</v>
      </c>
      <c r="F479" s="73">
        <f t="shared" ca="1" si="660"/>
        <v>2001</v>
      </c>
      <c r="G479" s="73">
        <f t="shared" ref="G479" ca="1" si="846">VLOOKUP(INDIRECT(CHAR(39)&amp;$A479&amp;CHAR(39)&amp;"!r2c"&amp;$C479,0),variables,2,0)</f>
        <v>10941</v>
      </c>
      <c r="H479" s="76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No</v>
      </c>
    </row>
    <row r="480" spans="1:8" x14ac:dyDescent="0.3">
      <c r="A480" s="73" t="s">
        <v>308</v>
      </c>
      <c r="B480" s="73">
        <f t="shared" si="807"/>
        <v>4</v>
      </c>
      <c r="C480" s="73">
        <f t="shared" si="808"/>
        <v>24</v>
      </c>
      <c r="E480" s="73">
        <f t="shared" ref="E480" si="847">plan_id</f>
        <v>1005</v>
      </c>
      <c r="F480" s="73">
        <f t="shared" ca="1" si="660"/>
        <v>2001</v>
      </c>
      <c r="G480" s="73">
        <f t="shared" ref="G480" ca="1" si="848">VLOOKUP(INDIRECT(CHAR(39)&amp;$A480&amp;CHAR(39)&amp;"!r2c"&amp;$C480,0),variables,2,0)</f>
        <v>10942</v>
      </c>
      <c r="H480" s="76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73" t="s">
        <v>308</v>
      </c>
      <c r="B481" s="73">
        <f t="shared" si="807"/>
        <v>4</v>
      </c>
      <c r="C481" s="73">
        <f t="shared" si="808"/>
        <v>25</v>
      </c>
      <c r="E481" s="73">
        <f t="shared" ref="E481" si="849">plan_id</f>
        <v>1005</v>
      </c>
      <c r="F481" s="73">
        <f t="shared" ca="1" si="660"/>
        <v>2001</v>
      </c>
      <c r="G481" s="73">
        <f t="shared" ref="G481" ca="1" si="850">VLOOKUP(INDIRECT(CHAR(39)&amp;$A481&amp;CHAR(39)&amp;"!r2c"&amp;$C481,0),variables,2,0)</f>
        <v>10701</v>
      </c>
      <c r="H481" s="76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73" t="s">
        <v>308</v>
      </c>
      <c r="B482" s="73">
        <f t="shared" si="807"/>
        <v>4</v>
      </c>
      <c r="C482" s="73">
        <f t="shared" si="808"/>
        <v>26</v>
      </c>
      <c r="E482" s="73">
        <f t="shared" ref="E482" si="851">plan_id</f>
        <v>1005</v>
      </c>
      <c r="F482" s="73">
        <f t="shared" ca="1" si="660"/>
        <v>2001</v>
      </c>
      <c r="G482" s="73">
        <f t="shared" ref="G482" ca="1" si="852">VLOOKUP(INDIRECT(CHAR(39)&amp;$A482&amp;CHAR(39)&amp;"!r2c"&amp;$C482,0),variables,2,0)</f>
        <v>10702</v>
      </c>
      <c r="H482" s="76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73" t="s">
        <v>308</v>
      </c>
      <c r="B483" s="73">
        <f t="shared" si="807"/>
        <v>4</v>
      </c>
      <c r="C483" s="73">
        <f t="shared" si="808"/>
        <v>27</v>
      </c>
      <c r="E483" s="73">
        <f t="shared" ref="E483" si="853">plan_id</f>
        <v>1005</v>
      </c>
      <c r="F483" s="73">
        <f t="shared" ca="1" si="660"/>
        <v>2001</v>
      </c>
      <c r="G483" s="73">
        <f t="shared" ref="G483" ca="1" si="854">VLOOKUP(INDIRECT(CHAR(39)&amp;$A483&amp;CHAR(39)&amp;"!r2c"&amp;$C483,0),variables,2,0)</f>
        <v>10943</v>
      </c>
      <c r="H483" s="76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73" t="s">
        <v>308</v>
      </c>
      <c r="B484" s="73">
        <f t="shared" si="807"/>
        <v>4</v>
      </c>
      <c r="C484" s="73">
        <f t="shared" si="808"/>
        <v>28</v>
      </c>
      <c r="E484" s="73">
        <f t="shared" ref="E484" si="855">plan_id</f>
        <v>1005</v>
      </c>
      <c r="F484" s="73">
        <f t="shared" ca="1" si="660"/>
        <v>2001</v>
      </c>
      <c r="G484" s="73">
        <f t="shared" ref="G484" ca="1" si="856">VLOOKUP(INDIRECT(CHAR(39)&amp;$A484&amp;CHAR(39)&amp;"!r2c"&amp;$C484,0),variables,2,0)</f>
        <v>10944</v>
      </c>
      <c r="H484" s="76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73" t="s">
        <v>308</v>
      </c>
      <c r="B485" s="73">
        <f t="shared" si="807"/>
        <v>4</v>
      </c>
      <c r="C485" s="73">
        <f t="shared" si="808"/>
        <v>29</v>
      </c>
      <c r="E485" s="73">
        <f t="shared" ref="E485" si="857">plan_id</f>
        <v>1005</v>
      </c>
      <c r="F485" s="73">
        <f t="shared" ca="1" si="660"/>
        <v>2001</v>
      </c>
      <c r="G485" s="73">
        <f t="shared" ref="G485" ca="1" si="858">VLOOKUP(INDIRECT(CHAR(39)&amp;$A485&amp;CHAR(39)&amp;"!r2c"&amp;$C485,0),variables,2,0)</f>
        <v>10945</v>
      </c>
      <c r="H485" s="76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73" t="s">
        <v>308</v>
      </c>
      <c r="B486" s="73">
        <f t="shared" si="807"/>
        <v>4</v>
      </c>
      <c r="C486" s="73">
        <f t="shared" si="808"/>
        <v>30</v>
      </c>
      <c r="E486" s="73">
        <f t="shared" ref="E486" si="859">plan_id</f>
        <v>1005</v>
      </c>
      <c r="F486" s="73">
        <f t="shared" ca="1" si="660"/>
        <v>2001</v>
      </c>
      <c r="G486" s="73">
        <f t="shared" ref="G486" ca="1" si="860">VLOOKUP(INDIRECT(CHAR(39)&amp;$A486&amp;CHAR(39)&amp;"!r2c"&amp;$C486,0),variables,2,0)</f>
        <v>10947</v>
      </c>
      <c r="H486" s="76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73" t="s">
        <v>308</v>
      </c>
      <c r="B487" s="73">
        <f t="shared" si="807"/>
        <v>4</v>
      </c>
      <c r="C487" s="73">
        <f t="shared" si="808"/>
        <v>31</v>
      </c>
      <c r="E487" s="73">
        <f t="shared" ref="E487" si="861">plan_id</f>
        <v>1005</v>
      </c>
      <c r="F487" s="73">
        <f t="shared" ca="1" si="660"/>
        <v>2001</v>
      </c>
      <c r="G487" s="73">
        <f t="shared" ref="G487" ca="1" si="862">VLOOKUP(INDIRECT(CHAR(39)&amp;$A487&amp;CHAR(39)&amp;"!r2c"&amp;$C487,0),variables,2,0)</f>
        <v>10948</v>
      </c>
      <c r="H487" s="76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">
      <c r="A488" s="73" t="s">
        <v>308</v>
      </c>
      <c r="B488" s="73">
        <f t="shared" si="807"/>
        <v>4</v>
      </c>
      <c r="C488" s="73">
        <f t="shared" si="808"/>
        <v>32</v>
      </c>
      <c r="E488" s="73">
        <f t="shared" ref="E488" si="863">plan_id</f>
        <v>1005</v>
      </c>
      <c r="F488" s="73">
        <f t="shared" ca="1" si="660"/>
        <v>2001</v>
      </c>
      <c r="G488" s="73">
        <f t="shared" ref="G488" ca="1" si="864">VLOOKUP(INDIRECT(CHAR(39)&amp;$A488&amp;CHAR(39)&amp;"!r2c"&amp;$C488,0),variables,2,0)</f>
        <v>10949</v>
      </c>
      <c r="H488" s="76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">
      <c r="A489" s="73" t="s">
        <v>308</v>
      </c>
      <c r="B489" s="73">
        <f t="shared" si="807"/>
        <v>4</v>
      </c>
      <c r="C489" s="73">
        <f t="shared" si="808"/>
        <v>33</v>
      </c>
      <c r="E489" s="73">
        <f t="shared" ref="E489" si="865">plan_id</f>
        <v>1005</v>
      </c>
      <c r="F489" s="73">
        <f t="shared" ca="1" si="660"/>
        <v>2001</v>
      </c>
      <c r="G489" s="73">
        <f t="shared" ref="G489" ca="1" si="866">VLOOKUP(INDIRECT(CHAR(39)&amp;$A489&amp;CHAR(39)&amp;"!r2c"&amp;$C489,0),variables,2,0)</f>
        <v>10951</v>
      </c>
      <c r="H489" s="76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73" t="s">
        <v>308</v>
      </c>
      <c r="B490" s="73">
        <f t="shared" si="807"/>
        <v>4</v>
      </c>
      <c r="C490" s="73">
        <f t="shared" si="808"/>
        <v>34</v>
      </c>
      <c r="E490" s="73">
        <f t="shared" ref="E490" si="867">plan_id</f>
        <v>1005</v>
      </c>
      <c r="F490" s="73">
        <f t="shared" ca="1" si="660"/>
        <v>2001</v>
      </c>
      <c r="G490" s="73">
        <f t="shared" ref="G490" ca="1" si="868">VLOOKUP(INDIRECT(CHAR(39)&amp;$A490&amp;CHAR(39)&amp;"!r2c"&amp;$C490,0),variables,2,0)</f>
        <v>10950</v>
      </c>
      <c r="H490" s="76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Yes</v>
      </c>
    </row>
    <row r="491" spans="1:8" x14ac:dyDescent="0.3">
      <c r="A491" s="73" t="s">
        <v>308</v>
      </c>
      <c r="B491" s="73">
        <f t="shared" si="807"/>
        <v>4</v>
      </c>
      <c r="C491" s="73">
        <f t="shared" si="808"/>
        <v>35</v>
      </c>
      <c r="E491" s="73">
        <f t="shared" ref="E491" si="869">plan_id</f>
        <v>1005</v>
      </c>
      <c r="F491" s="73">
        <f t="shared" ca="1" si="660"/>
        <v>2001</v>
      </c>
      <c r="G491" s="73">
        <f t="shared" ref="G491" ca="1" si="870">VLOOKUP(INDIRECT(CHAR(39)&amp;$A491&amp;CHAR(39)&amp;"!r2c"&amp;$C491,0),variables,2,0)</f>
        <v>10954</v>
      </c>
      <c r="H491" s="76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0.05</v>
      </c>
    </row>
    <row r="492" spans="1:8" x14ac:dyDescent="0.3">
      <c r="A492" s="73" t="s">
        <v>308</v>
      </c>
      <c r="B492" s="73">
        <f t="shared" si="807"/>
        <v>4</v>
      </c>
      <c r="C492" s="73">
        <f t="shared" si="808"/>
        <v>36</v>
      </c>
      <c r="E492" s="73">
        <f t="shared" ref="E492" si="871">plan_id</f>
        <v>1005</v>
      </c>
      <c r="F492" s="73">
        <f t="shared" ca="1" si="660"/>
        <v>2001</v>
      </c>
      <c r="G492" s="73">
        <f t="shared" ref="G492" ca="1" si="872">VLOOKUP(INDIRECT(CHAR(39)&amp;$A492&amp;CHAR(39)&amp;"!r2c"&amp;$C492,0),variables,2,0)</f>
        <v>10955</v>
      </c>
      <c r="H492" s="76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8.5000000000000006E-2</v>
      </c>
    </row>
    <row r="493" spans="1:8" x14ac:dyDescent="0.3">
      <c r="A493" s="73" t="s">
        <v>308</v>
      </c>
      <c r="B493" s="73">
        <f t="shared" si="807"/>
        <v>4</v>
      </c>
      <c r="C493" s="73">
        <f t="shared" si="808"/>
        <v>37</v>
      </c>
      <c r="E493" s="73">
        <f t="shared" ref="E493" si="873">plan_id</f>
        <v>1005</v>
      </c>
      <c r="F493" s="73">
        <f t="shared" ca="1" si="660"/>
        <v>2001</v>
      </c>
      <c r="G493" s="73">
        <f t="shared" ref="G493" ca="1" si="874">VLOOKUP(INDIRECT(CHAR(39)&amp;$A493&amp;CHAR(39)&amp;"!r2c"&amp;$C493,0),variables,2,0)</f>
        <v>10956</v>
      </c>
      <c r="H493" s="76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0.06</v>
      </c>
    </row>
    <row r="494" spans="1:8" x14ac:dyDescent="0.3">
      <c r="A494" s="73" t="s">
        <v>308</v>
      </c>
      <c r="B494" s="73">
        <f t="shared" si="807"/>
        <v>4</v>
      </c>
      <c r="C494" s="73">
        <f t="shared" si="808"/>
        <v>38</v>
      </c>
      <c r="E494" s="73">
        <f t="shared" ref="E494" si="875">plan_id</f>
        <v>1005</v>
      </c>
      <c r="F494" s="73">
        <f t="shared" ca="1" si="660"/>
        <v>2001</v>
      </c>
      <c r="G494" s="73">
        <f t="shared" ref="G494" ca="1" si="876">VLOOKUP(INDIRECT(CHAR(39)&amp;$A494&amp;CHAR(39)&amp;"!r2c"&amp;$C494,0),variables,2,0)</f>
        <v>10959</v>
      </c>
      <c r="H494" s="76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5.25%-11.50%</v>
      </c>
    </row>
    <row r="495" spans="1:8" x14ac:dyDescent="0.3">
      <c r="A495" s="73" t="s">
        <v>308</v>
      </c>
      <c r="B495" s="73">
        <f t="shared" si="807"/>
        <v>4</v>
      </c>
      <c r="C495" s="73">
        <f t="shared" si="808"/>
        <v>39</v>
      </c>
      <c r="E495" s="73">
        <f t="shared" ref="E495" si="877">plan_id</f>
        <v>1005</v>
      </c>
      <c r="F495" s="73">
        <f t="shared" ca="1" si="660"/>
        <v>2001</v>
      </c>
      <c r="G495" s="73">
        <f t="shared" ref="G495" ca="1" si="878">VLOOKUP(INDIRECT(CHAR(39)&amp;$A495&amp;CHAR(39)&amp;"!r2c"&amp;$C495,0),variables,2,0)</f>
        <v>10962</v>
      </c>
      <c r="H495" s="76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CAFR Pg No 44</v>
      </c>
    </row>
    <row r="496" spans="1:8" x14ac:dyDescent="0.3">
      <c r="A496" s="73" t="s">
        <v>308</v>
      </c>
      <c r="B496" s="73">
        <f t="shared" si="807"/>
        <v>4</v>
      </c>
      <c r="C496" s="73">
        <f t="shared" si="808"/>
        <v>40</v>
      </c>
      <c r="E496" s="73">
        <f t="shared" ref="E496" si="879">plan_id</f>
        <v>1005</v>
      </c>
      <c r="F496" s="73">
        <f t="shared" ca="1" si="660"/>
        <v>2001</v>
      </c>
      <c r="G496" s="73">
        <f t="shared" ref="G496" ca="1" si="880">VLOOKUP(INDIRECT(CHAR(39)&amp;$A496&amp;CHAR(39)&amp;"!r2c"&amp;$C496,0),variables,2,0)</f>
        <v>10964</v>
      </c>
      <c r="H496" s="76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73" t="s">
        <v>308</v>
      </c>
      <c r="B497" s="73">
        <f t="shared" si="807"/>
        <v>4</v>
      </c>
      <c r="C497" s="73">
        <f t="shared" si="808"/>
        <v>41</v>
      </c>
      <c r="E497" s="73">
        <f t="shared" ref="E497" si="881">plan_id</f>
        <v>1005</v>
      </c>
      <c r="F497" s="73">
        <f t="shared" ca="1" si="660"/>
        <v>2001</v>
      </c>
      <c r="G497" s="73">
        <f t="shared" ref="G497" ca="1" si="882">VLOOKUP(INDIRECT(CHAR(39)&amp;$A497&amp;CHAR(39)&amp;"!r2c"&amp;$C497,0),variables,2,0)</f>
        <v>10967</v>
      </c>
      <c r="H497" s="76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1983 Group Annuity Mortality Table</v>
      </c>
    </row>
    <row r="498" spans="1:8" x14ac:dyDescent="0.3">
      <c r="A498" s="73" t="s">
        <v>308</v>
      </c>
      <c r="B498" s="73">
        <f t="shared" si="807"/>
        <v>4</v>
      </c>
      <c r="C498" s="73">
        <f t="shared" si="808"/>
        <v>42</v>
      </c>
      <c r="E498" s="73">
        <f t="shared" ref="E498" si="883">plan_id</f>
        <v>1005</v>
      </c>
      <c r="F498" s="73">
        <f t="shared" ca="1" si="660"/>
        <v>2001</v>
      </c>
      <c r="G498" s="73">
        <f t="shared" ref="G498" ca="1" si="884">VLOOKUP(INDIRECT(CHAR(39)&amp;$A498&amp;CHAR(39)&amp;"!r2c"&amp;$C498,0),variables,2,0)</f>
        <v>10968</v>
      </c>
      <c r="H498" s="76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1983</v>
      </c>
    </row>
    <row r="499" spans="1:8" x14ac:dyDescent="0.3">
      <c r="A499" s="73" t="s">
        <v>308</v>
      </c>
      <c r="B499" s="73">
        <f t="shared" si="807"/>
        <v>4</v>
      </c>
      <c r="C499" s="73">
        <f t="shared" si="808"/>
        <v>43</v>
      </c>
      <c r="E499" s="73">
        <f t="shared" ref="E499" si="885">plan_id</f>
        <v>1005</v>
      </c>
      <c r="F499" s="73">
        <f t="shared" ca="1" si="660"/>
        <v>2001</v>
      </c>
      <c r="G499" s="73">
        <f t="shared" ref="G499" ca="1" si="886">VLOOKUP(INDIRECT(CHAR(39)&amp;$A499&amp;CHAR(39)&amp;"!r2c"&amp;$C499,0),variables,2,0)</f>
        <v>10969</v>
      </c>
      <c r="H499" s="76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73" t="s">
        <v>308</v>
      </c>
      <c r="B500" s="73">
        <f t="shared" si="807"/>
        <v>4</v>
      </c>
      <c r="C500" s="73">
        <f t="shared" si="808"/>
        <v>44</v>
      </c>
      <c r="E500" s="73">
        <f t="shared" ref="E500" si="887">plan_id</f>
        <v>1005</v>
      </c>
      <c r="F500" s="73">
        <f t="shared" ca="1" si="660"/>
        <v>2001</v>
      </c>
      <c r="G500" s="73">
        <f t="shared" ref="G500" ca="1" si="888">VLOOKUP(INDIRECT(CHAR(39)&amp;$A500&amp;CHAR(39)&amp;"!r2c"&amp;$C500,0),variables,2,0)</f>
        <v>10970</v>
      </c>
      <c r="H500" s="76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73" t="s">
        <v>308</v>
      </c>
      <c r="B501" s="73">
        <f t="shared" si="807"/>
        <v>4</v>
      </c>
      <c r="C501" s="73">
        <f t="shared" si="808"/>
        <v>45</v>
      </c>
      <c r="E501" s="73">
        <f t="shared" ref="E501" si="889">plan_id</f>
        <v>1005</v>
      </c>
      <c r="F501" s="73">
        <f t="shared" ca="1" si="660"/>
        <v>2001</v>
      </c>
      <c r="G501" s="73">
        <f t="shared" ref="G501" ca="1" si="890">VLOOKUP(INDIRECT(CHAR(39)&amp;$A501&amp;CHAR(39)&amp;"!r2c"&amp;$C501,0),variables,2,0)</f>
        <v>10971</v>
      </c>
      <c r="H501" s="76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73" t="s">
        <v>308</v>
      </c>
      <c r="B502" s="73">
        <f t="shared" si="807"/>
        <v>4</v>
      </c>
      <c r="C502" s="73">
        <f t="shared" si="808"/>
        <v>46</v>
      </c>
      <c r="E502" s="73">
        <f t="shared" ref="E502" si="891">plan_id</f>
        <v>1005</v>
      </c>
      <c r="F502" s="73">
        <f t="shared" ca="1" si="660"/>
        <v>2001</v>
      </c>
      <c r="G502" s="73">
        <f t="shared" ref="G502" ca="1" si="892">VLOOKUP(INDIRECT(CHAR(39)&amp;$A502&amp;CHAR(39)&amp;"!r2c"&amp;$C502,0),variables,2,0)</f>
        <v>10972</v>
      </c>
      <c r="H502" s="76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73" t="s">
        <v>308</v>
      </c>
      <c r="B503" s="73">
        <f t="shared" si="807"/>
        <v>4</v>
      </c>
      <c r="C503" s="73">
        <f t="shared" si="808"/>
        <v>47</v>
      </c>
      <c r="E503" s="73">
        <f t="shared" ref="E503" si="893">plan_id</f>
        <v>1005</v>
      </c>
      <c r="F503" s="73">
        <f t="shared" ca="1" si="660"/>
        <v>2001</v>
      </c>
      <c r="G503" s="73">
        <f t="shared" ref="G503" ca="1" si="894">VLOOKUP(INDIRECT(CHAR(39)&amp;$A503&amp;CHAR(39)&amp;"!r2c"&amp;$C503,0),variables,2,0)</f>
        <v>10973</v>
      </c>
      <c r="H503" s="76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73" t="s">
        <v>308</v>
      </c>
      <c r="B504" s="73">
        <f t="shared" si="807"/>
        <v>4</v>
      </c>
      <c r="C504" s="73">
        <f t="shared" si="808"/>
        <v>48</v>
      </c>
      <c r="E504" s="73">
        <f t="shared" ref="E504" si="895">plan_id</f>
        <v>1005</v>
      </c>
      <c r="F504" s="73">
        <f t="shared" ca="1" si="660"/>
        <v>2001</v>
      </c>
      <c r="G504" s="73">
        <f t="shared" ref="G504" ca="1" si="896">VLOOKUP(INDIRECT(CHAR(39)&amp;$A504&amp;CHAR(39)&amp;"!r2c"&amp;$C504,0),variables,2,0)</f>
        <v>10975</v>
      </c>
      <c r="H504" s="76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0</v>
      </c>
    </row>
    <row r="505" spans="1:8" x14ac:dyDescent="0.3">
      <c r="A505" s="73" t="s">
        <v>308</v>
      </c>
      <c r="B505" s="73">
        <f t="shared" si="807"/>
        <v>4</v>
      </c>
      <c r="C505" s="73">
        <f t="shared" si="808"/>
        <v>49</v>
      </c>
      <c r="E505" s="73">
        <f t="shared" ref="E505" si="897">plan_id</f>
        <v>1005</v>
      </c>
      <c r="F505" s="73">
        <f t="shared" ca="1" si="660"/>
        <v>2001</v>
      </c>
      <c r="G505" s="73">
        <f t="shared" ref="G505" ca="1" si="898">VLOOKUP(INDIRECT(CHAR(39)&amp;$A505&amp;CHAR(39)&amp;"!r2c"&amp;$C505,0),variables,2,0)</f>
        <v>10976</v>
      </c>
      <c r="H505" s="76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8.5000000000000006E-2</v>
      </c>
    </row>
    <row r="506" spans="1:8" x14ac:dyDescent="0.3">
      <c r="A506" s="73" t="s">
        <v>308</v>
      </c>
      <c r="B506" s="73">
        <f t="shared" si="807"/>
        <v>4</v>
      </c>
      <c r="C506" s="73">
        <f t="shared" si="808"/>
        <v>50</v>
      </c>
      <c r="E506" s="73">
        <f t="shared" ref="E506" si="899">plan_id</f>
        <v>1005</v>
      </c>
      <c r="F506" s="73">
        <f t="shared" ca="1" si="660"/>
        <v>2001</v>
      </c>
      <c r="G506" s="73">
        <f t="shared" ref="G506" ca="1" si="900">VLOOKUP(INDIRECT(CHAR(39)&amp;$A506&amp;CHAR(39)&amp;"!r2c"&amp;$C506,0),variables,2,0)</f>
        <v>10977</v>
      </c>
      <c r="H506" s="76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73" t="s">
        <v>308</v>
      </c>
      <c r="B507" s="73">
        <f t="shared" si="807"/>
        <v>4</v>
      </c>
      <c r="C507" s="73">
        <f t="shared" si="808"/>
        <v>51</v>
      </c>
      <c r="E507" s="73">
        <f t="shared" ref="E507" si="901">plan_id</f>
        <v>1005</v>
      </c>
      <c r="F507" s="73">
        <f t="shared" ca="1" si="660"/>
        <v>2001</v>
      </c>
      <c r="G507" s="73">
        <f t="shared" ref="G507" ca="1" si="902">VLOOKUP(INDIRECT(CHAR(39)&amp;$A507&amp;CHAR(39)&amp;"!r2c"&amp;$C507,0),variables,2,0)</f>
        <v>10978</v>
      </c>
      <c r="H507" s="76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8.5000000000000006E-2</v>
      </c>
    </row>
    <row r="508" spans="1:8" x14ac:dyDescent="0.3">
      <c r="A508" s="73" t="s">
        <v>308</v>
      </c>
      <c r="B508" s="73">
        <f t="shared" si="807"/>
        <v>4</v>
      </c>
      <c r="C508" s="73">
        <f t="shared" si="808"/>
        <v>52</v>
      </c>
      <c r="E508" s="73">
        <f t="shared" ref="E508" si="903">plan_id</f>
        <v>1005</v>
      </c>
      <c r="F508" s="73">
        <f t="shared" ca="1" si="660"/>
        <v>2001</v>
      </c>
      <c r="G508" s="73">
        <f t="shared" ref="G508" ca="1" si="904">VLOOKUP(INDIRECT(CHAR(39)&amp;$A508&amp;CHAR(39)&amp;"!r2c"&amp;$C508,0),variables,2,0)</f>
        <v>10979</v>
      </c>
      <c r="H508" s="76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73" t="s">
        <v>308</v>
      </c>
      <c r="B509" s="73">
        <f t="shared" si="807"/>
        <v>4</v>
      </c>
      <c r="C509" s="73">
        <f t="shared" si="808"/>
        <v>53</v>
      </c>
      <c r="E509" s="73">
        <f t="shared" ref="E509" si="905">plan_id</f>
        <v>1005</v>
      </c>
      <c r="F509" s="73">
        <f t="shared" ca="1" si="660"/>
        <v>2001</v>
      </c>
      <c r="G509" s="73">
        <f t="shared" ref="G509" ca="1" si="906">VLOOKUP(INDIRECT(CHAR(39)&amp;$A509&amp;CHAR(39)&amp;"!r2c"&amp;$C509,0),variables,2,0)</f>
        <v>10980</v>
      </c>
      <c r="H509" s="76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73" t="s">
        <v>308</v>
      </c>
      <c r="B510" s="73">
        <f t="shared" si="807"/>
        <v>4</v>
      </c>
      <c r="C510" s="73">
        <f t="shared" si="808"/>
        <v>54</v>
      </c>
      <c r="E510" s="73">
        <f t="shared" ref="E510" si="907">plan_id</f>
        <v>1005</v>
      </c>
      <c r="F510" s="73">
        <f t="shared" ca="1" si="660"/>
        <v>2001</v>
      </c>
      <c r="G510" s="73">
        <f t="shared" ref="G510" ca="1" si="908">VLOOKUP(INDIRECT(CHAR(39)&amp;$A510&amp;CHAR(39)&amp;"!r2c"&amp;$C510,0),variables,2,0)</f>
        <v>10981</v>
      </c>
      <c r="H510" s="76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73" t="s">
        <v>308</v>
      </c>
      <c r="B511" s="73">
        <f t="shared" si="807"/>
        <v>4</v>
      </c>
      <c r="C511" s="73">
        <f t="shared" si="808"/>
        <v>55</v>
      </c>
      <c r="E511" s="73">
        <f t="shared" ref="E511" si="909">plan_id</f>
        <v>1005</v>
      </c>
      <c r="F511" s="73">
        <f t="shared" ca="1" si="660"/>
        <v>2001</v>
      </c>
      <c r="G511" s="73">
        <f t="shared" ref="G511" ca="1" si="910">VLOOKUP(INDIRECT(CHAR(39)&amp;$A511&amp;CHAR(39)&amp;"!r2c"&amp;$C511,0),variables,2,0)</f>
        <v>10706</v>
      </c>
      <c r="H511" s="76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1.5265960992244461E-4</v>
      </c>
    </row>
    <row r="512" spans="1:8" x14ac:dyDescent="0.3">
      <c r="A512" s="73" t="s">
        <v>308</v>
      </c>
      <c r="B512" s="73">
        <f t="shared" si="807"/>
        <v>4</v>
      </c>
      <c r="C512" s="73">
        <f t="shared" si="808"/>
        <v>56</v>
      </c>
      <c r="E512" s="73">
        <f t="shared" ref="E512" si="911">plan_id</f>
        <v>1005</v>
      </c>
      <c r="F512" s="73">
        <f t="shared" ca="1" si="660"/>
        <v>2001</v>
      </c>
      <c r="G512" s="73">
        <f t="shared" ref="G512" ca="1" si="912">VLOOKUP(INDIRECT(CHAR(39)&amp;$A512&amp;CHAR(39)&amp;"!r2c"&amp;$C512,0),variables,2,0)</f>
        <v>10983</v>
      </c>
      <c r="H512" s="76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73" t="s">
        <v>308</v>
      </c>
      <c r="B513" s="73">
        <f t="shared" si="807"/>
        <v>4</v>
      </c>
      <c r="C513" s="73">
        <f t="shared" si="808"/>
        <v>57</v>
      </c>
      <c r="E513" s="73">
        <f t="shared" ref="E513" si="913">plan_id</f>
        <v>1005</v>
      </c>
      <c r="F513" s="73">
        <f t="shared" ca="1" si="660"/>
        <v>2001</v>
      </c>
      <c r="G513" s="73">
        <f t="shared" ref="G513" ca="1" si="914">VLOOKUP(INDIRECT(CHAR(39)&amp;$A513&amp;CHAR(39)&amp;"!r2c"&amp;$C513,0),variables,2,0)</f>
        <v>10989</v>
      </c>
      <c r="H513" s="76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4472041000</v>
      </c>
    </row>
    <row r="514" spans="1:8" x14ac:dyDescent="0.3">
      <c r="A514" s="73" t="s">
        <v>308</v>
      </c>
      <c r="B514" s="73">
        <f t="shared" si="807"/>
        <v>4</v>
      </c>
      <c r="C514" s="73">
        <f t="shared" si="808"/>
        <v>58</v>
      </c>
      <c r="E514" s="73">
        <f t="shared" ref="E514" si="915">plan_id</f>
        <v>1005</v>
      </c>
      <c r="F514" s="73">
        <f t="shared" ca="1" si="660"/>
        <v>2001</v>
      </c>
      <c r="G514" s="73">
        <f t="shared" ref="G514" ca="1" si="916">VLOOKUP(INDIRECT(CHAR(39)&amp;$A514&amp;CHAR(39)&amp;"!r2c"&amp;$C514,0),variables,2,0)</f>
        <v>10990</v>
      </c>
      <c r="H514" s="76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3712360000</v>
      </c>
    </row>
    <row r="515" spans="1:8" x14ac:dyDescent="0.3">
      <c r="A515" s="73" t="s">
        <v>308</v>
      </c>
      <c r="B515" s="73">
        <f t="shared" si="807"/>
        <v>4</v>
      </c>
      <c r="C515" s="73">
        <f t="shared" si="808"/>
        <v>59</v>
      </c>
      <c r="E515" s="73">
        <f t="shared" ref="E515" si="917">plan_id</f>
        <v>1005</v>
      </c>
      <c r="F515" s="73">
        <f t="shared" ca="1" si="660"/>
        <v>2001</v>
      </c>
      <c r="G515" s="73">
        <f t="shared" ref="G515" ca="1" si="918">VLOOKUP(INDIRECT(CHAR(39)&amp;$A515&amp;CHAR(39)&amp;"!r2c"&amp;$C515,0),variables,2,0)</f>
        <v>10991</v>
      </c>
      <c r="H515" s="76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-759681000</v>
      </c>
    </row>
    <row r="516" spans="1:8" x14ac:dyDescent="0.3">
      <c r="A516" s="73" t="s">
        <v>308</v>
      </c>
      <c r="B516" s="73">
        <f t="shared" si="807"/>
        <v>4</v>
      </c>
      <c r="C516" s="73">
        <f t="shared" si="808"/>
        <v>60</v>
      </c>
      <c r="E516" s="73">
        <f t="shared" ref="E516" si="919">plan_id</f>
        <v>1005</v>
      </c>
      <c r="F516" s="73">
        <f t="shared" ca="1" si="660"/>
        <v>2001</v>
      </c>
      <c r="G516" s="73">
        <f t="shared" ref="G516" ca="1" si="920">VLOOKUP(INDIRECT(CHAR(39)&amp;$A516&amp;CHAR(39)&amp;"!r2c"&amp;$C516,0),variables,2,0)</f>
        <v>10992</v>
      </c>
      <c r="H516" s="76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1.2046355956857633</v>
      </c>
    </row>
    <row r="517" spans="1:8" x14ac:dyDescent="0.3">
      <c r="A517" s="73" t="s">
        <v>308</v>
      </c>
      <c r="B517" s="73">
        <f t="shared" si="807"/>
        <v>4</v>
      </c>
      <c r="C517" s="73">
        <f t="shared" si="808"/>
        <v>61</v>
      </c>
      <c r="E517" s="73">
        <f t="shared" ref="E517" si="921">plan_id</f>
        <v>1005</v>
      </c>
      <c r="F517" s="73">
        <f t="shared" ca="1" si="660"/>
        <v>2001</v>
      </c>
      <c r="G517" s="73">
        <f t="shared" ref="G517" ca="1" si="922">VLOOKUP(INDIRECT(CHAR(39)&amp;$A517&amp;CHAR(39)&amp;"!r2c"&amp;$C517,0),variables,2,0)</f>
        <v>10993</v>
      </c>
      <c r="H517" s="76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500839000</v>
      </c>
    </row>
    <row r="518" spans="1:8" x14ac:dyDescent="0.3">
      <c r="A518" s="73" t="s">
        <v>308</v>
      </c>
      <c r="B518" s="73">
        <f t="shared" si="807"/>
        <v>4</v>
      </c>
      <c r="C518" s="73">
        <f t="shared" si="808"/>
        <v>62</v>
      </c>
      <c r="E518" s="73">
        <f t="shared" ref="E518" si="923">plan_id</f>
        <v>1005</v>
      </c>
      <c r="F518" s="73">
        <f t="shared" ca="1" si="660"/>
        <v>2001</v>
      </c>
      <c r="G518" s="73">
        <f t="shared" ref="G518" ca="1" si="924">VLOOKUP(INDIRECT(CHAR(39)&amp;$A518&amp;CHAR(39)&amp;"!r2c"&amp;$C518,0),variables,2,0)</f>
        <v>10801</v>
      </c>
      <c r="H518" s="76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73" t="s">
        <v>308</v>
      </c>
      <c r="B519" s="73">
        <f t="shared" si="807"/>
        <v>4</v>
      </c>
      <c r="C519" s="73">
        <f t="shared" si="808"/>
        <v>63</v>
      </c>
      <c r="E519" s="73">
        <f t="shared" ref="E519" si="925">plan_id</f>
        <v>1005</v>
      </c>
      <c r="F519" s="73">
        <f t="shared" ca="1" si="660"/>
        <v>2001</v>
      </c>
      <c r="G519" s="73">
        <f t="shared" ref="G519" ca="1" si="926">VLOOKUP(INDIRECT(CHAR(39)&amp;$A519&amp;CHAR(39)&amp;"!r2c"&amp;$C519,0),variables,2,0)</f>
        <v>10802</v>
      </c>
      <c r="H519" s="76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73" t="s">
        <v>308</v>
      </c>
      <c r="B520" s="73">
        <f t="shared" si="807"/>
        <v>4</v>
      </c>
      <c r="C520" s="73">
        <f t="shared" si="808"/>
        <v>64</v>
      </c>
      <c r="E520" s="73">
        <f t="shared" ref="E520" si="927">plan_id</f>
        <v>1005</v>
      </c>
      <c r="F520" s="73">
        <f t="shared" ca="1" si="660"/>
        <v>2001</v>
      </c>
      <c r="G520" s="73">
        <f t="shared" ref="G520" ca="1" si="928">VLOOKUP(INDIRECT(CHAR(39)&amp;$A520&amp;CHAR(39)&amp;"!r2c"&amp;$C520,0),variables,2,0)</f>
        <v>10803</v>
      </c>
      <c r="H520" s="76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73" t="s">
        <v>308</v>
      </c>
      <c r="B521" s="73">
        <f t="shared" si="807"/>
        <v>4</v>
      </c>
      <c r="C521" s="73">
        <f t="shared" si="808"/>
        <v>65</v>
      </c>
      <c r="E521" s="73">
        <f t="shared" ref="E521" si="929">plan_id</f>
        <v>1005</v>
      </c>
      <c r="F521" s="73">
        <f t="shared" ca="1" si="660"/>
        <v>2001</v>
      </c>
      <c r="G521" s="73">
        <f t="shared" ref="G521" ca="1" si="930">VLOOKUP(INDIRECT(CHAR(39)&amp;$A521&amp;CHAR(39)&amp;"!r2c"&amp;$C521,0),variables,2,0)</f>
        <v>10804</v>
      </c>
      <c r="H521" s="76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73" t="s">
        <v>308</v>
      </c>
      <c r="B522" s="73">
        <f t="shared" si="807"/>
        <v>4</v>
      </c>
      <c r="C522" s="73">
        <f t="shared" si="808"/>
        <v>66</v>
      </c>
      <c r="E522" s="73">
        <f t="shared" ref="E522" si="931">plan_id</f>
        <v>1005</v>
      </c>
      <c r="F522" s="73">
        <f t="shared" ca="1" si="660"/>
        <v>2001</v>
      </c>
      <c r="G522" s="73">
        <f t="shared" ref="G522" ca="1" si="932">VLOOKUP(INDIRECT(CHAR(39)&amp;$A522&amp;CHAR(39)&amp;"!r2c"&amp;$C522,0),variables,2,0)</f>
        <v>10805</v>
      </c>
      <c r="H522" s="76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73" t="s">
        <v>308</v>
      </c>
      <c r="B523" s="73">
        <f t="shared" si="807"/>
        <v>4</v>
      </c>
      <c r="C523" s="73">
        <f t="shared" si="808"/>
        <v>67</v>
      </c>
      <c r="E523" s="73">
        <f t="shared" ref="E523" si="933">plan_id</f>
        <v>1005</v>
      </c>
      <c r="F523" s="73">
        <f t="shared" ca="1" si="660"/>
        <v>2001</v>
      </c>
      <c r="G523" s="73">
        <f t="shared" ref="G523" ca="1" si="934">VLOOKUP(INDIRECT(CHAR(39)&amp;$A523&amp;CHAR(39)&amp;"!r2c"&amp;$C523,0),variables,2,0)</f>
        <v>10806</v>
      </c>
      <c r="H523" s="76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73" t="s">
        <v>308</v>
      </c>
      <c r="B524" s="73">
        <f t="shared" si="807"/>
        <v>4</v>
      </c>
      <c r="C524" s="73">
        <f t="shared" si="808"/>
        <v>68</v>
      </c>
      <c r="E524" s="73">
        <f t="shared" ref="E524" si="935">plan_id</f>
        <v>1005</v>
      </c>
      <c r="F524" s="73">
        <f t="shared" ca="1" si="660"/>
        <v>2001</v>
      </c>
      <c r="G524" s="73">
        <f t="shared" ref="G524" ca="1" si="936">VLOOKUP(INDIRECT(CHAR(39)&amp;$A524&amp;CHAR(39)&amp;"!r2c"&amp;$C524,0),variables,2,0)</f>
        <v>10807</v>
      </c>
      <c r="H524" s="76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73" t="s">
        <v>308</v>
      </c>
      <c r="B525" s="73">
        <f t="shared" ref="B525:B549" si="937">B524</f>
        <v>4</v>
      </c>
      <c r="C525" s="73">
        <f t="shared" ref="C525:C549" si="938">C524+1</f>
        <v>69</v>
      </c>
      <c r="E525" s="73">
        <f t="shared" ref="E525" si="939">plan_id</f>
        <v>1005</v>
      </c>
      <c r="F525" s="73">
        <f t="shared" ca="1" si="660"/>
        <v>2001</v>
      </c>
      <c r="G525" s="73">
        <f t="shared" ref="G525" ca="1" si="940">VLOOKUP(INDIRECT(CHAR(39)&amp;$A525&amp;CHAR(39)&amp;"!r2c"&amp;$C525,0),variables,2,0)</f>
        <v>10808</v>
      </c>
      <c r="H525" s="76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73" t="s">
        <v>308</v>
      </c>
      <c r="B526" s="73">
        <f t="shared" si="937"/>
        <v>4</v>
      </c>
      <c r="C526" s="73">
        <f t="shared" si="938"/>
        <v>70</v>
      </c>
      <c r="E526" s="73">
        <f t="shared" ref="E526" si="941">plan_id</f>
        <v>1005</v>
      </c>
      <c r="F526" s="73">
        <f t="shared" ca="1" si="660"/>
        <v>2001</v>
      </c>
      <c r="G526" s="73">
        <f t="shared" ref="G526" ca="1" si="942">VLOOKUP(INDIRECT(CHAR(39)&amp;$A526&amp;CHAR(39)&amp;"!r2c"&amp;$C526,0),variables,2,0)</f>
        <v>10809</v>
      </c>
      <c r="H526" s="76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73" t="s">
        <v>308</v>
      </c>
      <c r="B527" s="73">
        <f t="shared" si="937"/>
        <v>4</v>
      </c>
      <c r="C527" s="73">
        <f t="shared" si="938"/>
        <v>71</v>
      </c>
      <c r="E527" s="73">
        <f t="shared" ref="E527" si="943">plan_id</f>
        <v>1005</v>
      </c>
      <c r="F527" s="73">
        <f t="shared" ca="1" si="660"/>
        <v>2001</v>
      </c>
      <c r="G527" s="73">
        <f t="shared" ref="G527" ca="1" si="944">VLOOKUP(INDIRECT(CHAR(39)&amp;$A527&amp;CHAR(39)&amp;"!r2c"&amp;$C527,0),variables,2,0)</f>
        <v>10810</v>
      </c>
      <c r="H527" s="76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73" t="s">
        <v>308</v>
      </c>
      <c r="B528" s="73">
        <f t="shared" si="937"/>
        <v>4</v>
      </c>
      <c r="C528" s="73">
        <f t="shared" si="938"/>
        <v>72</v>
      </c>
      <c r="E528" s="73">
        <f t="shared" ref="E528" si="945">plan_id</f>
        <v>1005</v>
      </c>
      <c r="F528" s="73">
        <f t="shared" ca="1" si="660"/>
        <v>2001</v>
      </c>
      <c r="G528" s="73">
        <f t="shared" ref="G528" ca="1" si="946">VLOOKUP(INDIRECT(CHAR(39)&amp;$A528&amp;CHAR(39)&amp;"!r2c"&amp;$C528,0),variables,2,0)</f>
        <v>10811</v>
      </c>
      <c r="H528" s="76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73" t="s">
        <v>308</v>
      </c>
      <c r="B529" s="73">
        <f t="shared" si="937"/>
        <v>4</v>
      </c>
      <c r="C529" s="73">
        <f t="shared" si="938"/>
        <v>73</v>
      </c>
      <c r="E529" s="73">
        <f t="shared" ref="E529" si="947">plan_id</f>
        <v>1005</v>
      </c>
      <c r="F529" s="73">
        <f t="shared" ca="1" si="660"/>
        <v>2001</v>
      </c>
      <c r="G529" s="73">
        <f t="shared" ref="G529" ca="1" si="948">VLOOKUP(INDIRECT(CHAR(39)&amp;$A529&amp;CHAR(39)&amp;"!r2c"&amp;$C529,0),variables,2,0)</f>
        <v>10812</v>
      </c>
      <c r="H529" s="76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73" t="s">
        <v>308</v>
      </c>
      <c r="B530" s="73">
        <f t="shared" si="937"/>
        <v>4</v>
      </c>
      <c r="C530" s="73">
        <f t="shared" si="938"/>
        <v>74</v>
      </c>
      <c r="E530" s="73">
        <f t="shared" ref="E530" si="949">plan_id</f>
        <v>1005</v>
      </c>
      <c r="F530" s="73">
        <f t="shared" ca="1" si="660"/>
        <v>2001</v>
      </c>
      <c r="G530" s="73">
        <f t="shared" ref="G530" ca="1" si="950">VLOOKUP(INDIRECT(CHAR(39)&amp;$A530&amp;CHAR(39)&amp;"!r2c"&amp;$C530,0),variables,2,0)</f>
        <v>10813</v>
      </c>
      <c r="H530" s="76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73" t="s">
        <v>308</v>
      </c>
      <c r="B531" s="73">
        <f t="shared" si="937"/>
        <v>4</v>
      </c>
      <c r="C531" s="73">
        <f t="shared" si="938"/>
        <v>75</v>
      </c>
      <c r="E531" s="73">
        <f t="shared" ref="E531" si="951">plan_id</f>
        <v>1005</v>
      </c>
      <c r="F531" s="73">
        <f t="shared" ca="1" si="660"/>
        <v>2001</v>
      </c>
      <c r="G531" s="73">
        <f t="shared" ref="G531" ca="1" si="952">VLOOKUP(INDIRECT(CHAR(39)&amp;$A531&amp;CHAR(39)&amp;"!r2c"&amp;$C531,0),variables,2,0)</f>
        <v>10814</v>
      </c>
      <c r="H531" s="76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73" t="s">
        <v>308</v>
      </c>
      <c r="B532" s="73">
        <f t="shared" si="937"/>
        <v>4</v>
      </c>
      <c r="C532" s="73">
        <f t="shared" si="938"/>
        <v>76</v>
      </c>
      <c r="E532" s="73">
        <f t="shared" ref="E532" si="953">plan_id</f>
        <v>1005</v>
      </c>
      <c r="F532" s="73">
        <f t="shared" ca="1" si="660"/>
        <v>2001</v>
      </c>
      <c r="G532" s="73">
        <f t="shared" ref="G532" ca="1" si="954">VLOOKUP(INDIRECT(CHAR(39)&amp;$A532&amp;CHAR(39)&amp;"!r2c"&amp;$C532,0),variables,2,0)</f>
        <v>10815</v>
      </c>
      <c r="H532" s="76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73" t="s">
        <v>308</v>
      </c>
      <c r="B533" s="73">
        <f t="shared" si="937"/>
        <v>4</v>
      </c>
      <c r="C533" s="73">
        <f t="shared" si="938"/>
        <v>77</v>
      </c>
      <c r="E533" s="73">
        <f t="shared" ref="E533" si="955">plan_id</f>
        <v>1005</v>
      </c>
      <c r="F533" s="73">
        <f t="shared" ca="1" si="660"/>
        <v>2001</v>
      </c>
      <c r="G533" s="73">
        <f t="shared" ref="G533" ca="1" si="956">VLOOKUP(INDIRECT(CHAR(39)&amp;$A533&amp;CHAR(39)&amp;"!r2c"&amp;$C533,0),variables,2,0)</f>
        <v>10816</v>
      </c>
      <c r="H533" s="76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73" t="s">
        <v>308</v>
      </c>
      <c r="B534" s="73">
        <f t="shared" si="937"/>
        <v>4</v>
      </c>
      <c r="C534" s="73">
        <f t="shared" si="938"/>
        <v>78</v>
      </c>
      <c r="E534" s="73">
        <f t="shared" ref="E534" si="957">plan_id</f>
        <v>1005</v>
      </c>
      <c r="F534" s="73">
        <f t="shared" ca="1" si="660"/>
        <v>2001</v>
      </c>
      <c r="G534" s="73">
        <f t="shared" ref="G534" ca="1" si="958">VLOOKUP(INDIRECT(CHAR(39)&amp;$A534&amp;CHAR(39)&amp;"!r2c"&amp;$C534,0),variables,2,0)</f>
        <v>10817</v>
      </c>
      <c r="H534" s="76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73" t="s">
        <v>308</v>
      </c>
      <c r="B535" s="73">
        <f t="shared" si="937"/>
        <v>4</v>
      </c>
      <c r="C535" s="73">
        <f t="shared" si="938"/>
        <v>79</v>
      </c>
      <c r="E535" s="73">
        <f t="shared" ref="E535" si="959">plan_id</f>
        <v>1005</v>
      </c>
      <c r="F535" s="73">
        <f t="shared" ca="1" si="660"/>
        <v>2001</v>
      </c>
      <c r="G535" s="73">
        <f t="shared" ref="G535" ca="1" si="960">VLOOKUP(INDIRECT(CHAR(39)&amp;$A535&amp;CHAR(39)&amp;"!r2c"&amp;$C535,0),variables,2,0)</f>
        <v>10818</v>
      </c>
      <c r="H535" s="76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73" t="s">
        <v>308</v>
      </c>
      <c r="B536" s="73">
        <f t="shared" si="937"/>
        <v>4</v>
      </c>
      <c r="C536" s="73">
        <f t="shared" si="938"/>
        <v>80</v>
      </c>
      <c r="E536" s="73">
        <f t="shared" ref="E536" si="961">plan_id</f>
        <v>1005</v>
      </c>
      <c r="F536" s="73">
        <f t="shared" ca="1" si="660"/>
        <v>2001</v>
      </c>
      <c r="G536" s="73">
        <f t="shared" ref="G536" ca="1" si="962">VLOOKUP(INDIRECT(CHAR(39)&amp;$A536&amp;CHAR(39)&amp;"!r2c"&amp;$C536,0),variables,2,0)</f>
        <v>10819</v>
      </c>
      <c r="H536" s="76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73" t="s">
        <v>308</v>
      </c>
      <c r="B537" s="73">
        <f t="shared" si="937"/>
        <v>4</v>
      </c>
      <c r="C537" s="73">
        <f t="shared" si="938"/>
        <v>81</v>
      </c>
      <c r="E537" s="73">
        <f t="shared" ref="E537" si="963">plan_id</f>
        <v>1005</v>
      </c>
      <c r="F537" s="73">
        <f t="shared" ca="1" si="660"/>
        <v>2001</v>
      </c>
      <c r="G537" s="73">
        <f t="shared" ref="G537" ca="1" si="964">VLOOKUP(INDIRECT(CHAR(39)&amp;$A537&amp;CHAR(39)&amp;"!r2c"&amp;$C537,0),variables,2,0)</f>
        <v>10820</v>
      </c>
      <c r="H537" s="76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73" t="s">
        <v>308</v>
      </c>
      <c r="B538" s="73">
        <f t="shared" si="937"/>
        <v>4</v>
      </c>
      <c r="C538" s="73">
        <f t="shared" si="938"/>
        <v>82</v>
      </c>
      <c r="E538" s="73">
        <f t="shared" ref="E538" si="965">plan_id</f>
        <v>1005</v>
      </c>
      <c r="F538" s="73">
        <f t="shared" ca="1" si="660"/>
        <v>2001</v>
      </c>
      <c r="G538" s="73">
        <f t="shared" ref="G538" ca="1" si="966">VLOOKUP(INDIRECT(CHAR(39)&amp;$A538&amp;CHAR(39)&amp;"!r2c"&amp;$C538,0),variables,2,0)</f>
        <v>10821</v>
      </c>
      <c r="H538" s="76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73" t="s">
        <v>308</v>
      </c>
      <c r="B539" s="73">
        <f t="shared" si="937"/>
        <v>4</v>
      </c>
      <c r="C539" s="73">
        <f t="shared" si="938"/>
        <v>83</v>
      </c>
      <c r="E539" s="73">
        <f t="shared" ref="E539" si="967">plan_id</f>
        <v>1005</v>
      </c>
      <c r="F539" s="73">
        <f t="shared" ca="1" si="660"/>
        <v>2001</v>
      </c>
      <c r="G539" s="73">
        <f t="shared" ref="G539" ca="1" si="968">VLOOKUP(INDIRECT(CHAR(39)&amp;$A539&amp;CHAR(39)&amp;"!r2c"&amp;$C539,0),variables,2,0)</f>
        <v>10822</v>
      </c>
      <c r="H539" s="76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73" t="s">
        <v>308</v>
      </c>
      <c r="B540" s="73">
        <f t="shared" si="937"/>
        <v>4</v>
      </c>
      <c r="C540" s="73">
        <f t="shared" si="938"/>
        <v>84</v>
      </c>
      <c r="E540" s="73">
        <f t="shared" ref="E540" si="969">plan_id</f>
        <v>1005</v>
      </c>
      <c r="F540" s="73">
        <f t="shared" ca="1" si="660"/>
        <v>2001</v>
      </c>
      <c r="G540" s="73">
        <f t="shared" ref="G540" ca="1" si="970">VLOOKUP(INDIRECT(CHAR(39)&amp;$A540&amp;CHAR(39)&amp;"!r2c"&amp;$C540,0),variables,2,0)</f>
        <v>10829</v>
      </c>
      <c r="H540" s="76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73" t="s">
        <v>308</v>
      </c>
      <c r="B541" s="73">
        <f t="shared" si="937"/>
        <v>4</v>
      </c>
      <c r="C541" s="73">
        <f t="shared" si="938"/>
        <v>85</v>
      </c>
      <c r="E541" s="73">
        <f t="shared" ref="E541" si="971">plan_id</f>
        <v>1005</v>
      </c>
      <c r="F541" s="73">
        <f t="shared" ca="1" si="660"/>
        <v>2001</v>
      </c>
      <c r="G541" s="73">
        <f t="shared" ref="G541" ca="1" si="972">VLOOKUP(INDIRECT(CHAR(39)&amp;$A541&amp;CHAR(39)&amp;"!r2c"&amp;$C541,0),variables,2,0)</f>
        <v>10823</v>
      </c>
      <c r="H541" s="76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73" t="s">
        <v>308</v>
      </c>
      <c r="B542" s="73">
        <f t="shared" si="937"/>
        <v>4</v>
      </c>
      <c r="C542" s="73">
        <f t="shared" si="938"/>
        <v>86</v>
      </c>
      <c r="E542" s="73">
        <f t="shared" ref="E542" si="973">plan_id</f>
        <v>1005</v>
      </c>
      <c r="F542" s="73">
        <f t="shared" ca="1" si="660"/>
        <v>2001</v>
      </c>
      <c r="G542" s="73">
        <f t="shared" ref="G542" ca="1" si="974">VLOOKUP(INDIRECT(CHAR(39)&amp;$A542&amp;CHAR(39)&amp;"!r2c"&amp;$C542,0),variables,2,0)</f>
        <v>10798</v>
      </c>
      <c r="H542" s="76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73" t="s">
        <v>308</v>
      </c>
      <c r="B543" s="73">
        <f t="shared" si="937"/>
        <v>4</v>
      </c>
      <c r="C543" s="73">
        <f t="shared" si="938"/>
        <v>87</v>
      </c>
      <c r="E543" s="73">
        <f t="shared" ref="E543" si="975">plan_id</f>
        <v>1005</v>
      </c>
      <c r="F543" s="73">
        <f t="shared" ca="1" si="660"/>
        <v>2001</v>
      </c>
      <c r="G543" s="73">
        <f t="shared" ref="G543" ca="1" si="976">VLOOKUP(INDIRECT(CHAR(39)&amp;$A543&amp;CHAR(39)&amp;"!r2c"&amp;$C543,0),variables,2,0)</f>
        <v>10799</v>
      </c>
      <c r="H543" s="76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73" t="s">
        <v>308</v>
      </c>
      <c r="B544" s="73">
        <f t="shared" si="937"/>
        <v>4</v>
      </c>
      <c r="C544" s="73">
        <f t="shared" si="938"/>
        <v>88</v>
      </c>
      <c r="E544" s="73">
        <f t="shared" ref="E544" si="977">plan_id</f>
        <v>1005</v>
      </c>
      <c r="F544" s="73">
        <f t="shared" ca="1" si="660"/>
        <v>2001</v>
      </c>
      <c r="G544" s="73">
        <f t="shared" ref="G544" ca="1" si="978">VLOOKUP(INDIRECT(CHAR(39)&amp;$A544&amp;CHAR(39)&amp;"!r2c"&amp;$C544,0),variables,2,0)</f>
        <v>10800</v>
      </c>
      <c r="H544" s="76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73" t="s">
        <v>308</v>
      </c>
      <c r="B545" s="73">
        <f t="shared" si="937"/>
        <v>4</v>
      </c>
      <c r="C545" s="73">
        <f t="shared" si="938"/>
        <v>89</v>
      </c>
      <c r="E545" s="73">
        <f t="shared" ref="E545" si="979">plan_id</f>
        <v>1005</v>
      </c>
      <c r="F545" s="73">
        <f t="shared" ca="1" si="660"/>
        <v>2001</v>
      </c>
      <c r="G545" s="73">
        <f t="shared" ref="G545" ca="1" si="980">VLOOKUP(INDIRECT(CHAR(39)&amp;$A545&amp;CHAR(39)&amp;"!r2c"&amp;$C545,0),variables,2,0)</f>
        <v>10824</v>
      </c>
      <c r="H545" s="76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73" t="s">
        <v>308</v>
      </c>
      <c r="B546" s="73">
        <f t="shared" si="937"/>
        <v>4</v>
      </c>
      <c r="C546" s="73">
        <f t="shared" si="938"/>
        <v>90</v>
      </c>
      <c r="E546" s="73">
        <f t="shared" ref="E546" si="981">plan_id</f>
        <v>1005</v>
      </c>
      <c r="F546" s="73">
        <f t="shared" ca="1" si="660"/>
        <v>2001</v>
      </c>
      <c r="G546" s="73">
        <f t="shared" ref="G546" ca="1" si="982">VLOOKUP(INDIRECT(CHAR(39)&amp;$A546&amp;CHAR(39)&amp;"!r2c"&amp;$C546,0),variables,2,0)</f>
        <v>10825</v>
      </c>
      <c r="H546" s="76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73" t="s">
        <v>308</v>
      </c>
      <c r="B547" s="73">
        <f t="shared" si="937"/>
        <v>4</v>
      </c>
      <c r="C547" s="73">
        <f t="shared" si="938"/>
        <v>91</v>
      </c>
      <c r="E547" s="73">
        <f t="shared" ref="E547" si="983">plan_id</f>
        <v>1005</v>
      </c>
      <c r="F547" s="73">
        <f t="shared" ca="1" si="660"/>
        <v>2001</v>
      </c>
      <c r="G547" s="73">
        <f t="shared" ref="G547" ca="1" si="984">VLOOKUP(INDIRECT(CHAR(39)&amp;$A547&amp;CHAR(39)&amp;"!r2c"&amp;$C547,0),variables,2,0)</f>
        <v>10826</v>
      </c>
      <c r="H547" s="76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73" t="s">
        <v>308</v>
      </c>
      <c r="B548" s="73">
        <f t="shared" si="937"/>
        <v>4</v>
      </c>
      <c r="C548" s="73">
        <f t="shared" si="938"/>
        <v>92</v>
      </c>
      <c r="E548" s="73">
        <f t="shared" ref="E548" si="985">plan_id</f>
        <v>1005</v>
      </c>
      <c r="F548" s="73">
        <f t="shared" ca="1" si="660"/>
        <v>2001</v>
      </c>
      <c r="G548" s="73">
        <f t="shared" ref="G548" ca="1" si="986">VLOOKUP(INDIRECT(CHAR(39)&amp;$A548&amp;CHAR(39)&amp;"!r2c"&amp;$C548,0),variables,2,0)</f>
        <v>10828</v>
      </c>
      <c r="H548" s="76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73" t="s">
        <v>308</v>
      </c>
      <c r="B549" s="73">
        <f t="shared" si="937"/>
        <v>4</v>
      </c>
      <c r="C549" s="73">
        <f t="shared" si="938"/>
        <v>93</v>
      </c>
      <c r="E549" s="73">
        <f t="shared" ref="E549" si="987">plan_id</f>
        <v>1005</v>
      </c>
      <c r="F549" s="73">
        <f t="shared" ca="1" si="660"/>
        <v>2001</v>
      </c>
      <c r="G549" s="73">
        <f t="shared" ref="G549" ca="1" si="988">VLOOKUP(INDIRECT(CHAR(39)&amp;$A549&amp;CHAR(39)&amp;"!r2c"&amp;$C549,0),variables,2,0)</f>
        <v>10827</v>
      </c>
      <c r="H549" s="76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73" t="s">
        <v>308</v>
      </c>
      <c r="B550" s="73">
        <f>B485+1</f>
        <v>5</v>
      </c>
      <c r="C550" s="73">
        <f>C459</f>
        <v>3</v>
      </c>
      <c r="E550" s="73">
        <f t="shared" ref="E550" si="989">plan_id</f>
        <v>1005</v>
      </c>
      <c r="F550" s="73">
        <f t="shared" ca="1" si="660"/>
        <v>2002</v>
      </c>
      <c r="G550" s="73">
        <f t="shared" ref="G550" ca="1" si="990">VLOOKUP(INDIRECT(CHAR(39)&amp;$A550&amp;CHAR(39)&amp;"!r2c"&amp;$C550,0),variables,2,0)</f>
        <v>10703</v>
      </c>
      <c r="H550" s="76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73" t="s">
        <v>308</v>
      </c>
      <c r="B551" s="73">
        <f t="shared" ref="B551:B614" si="991">B486+1</f>
        <v>5</v>
      </c>
      <c r="C551" s="73">
        <f t="shared" ref="C551:C614" si="992">C460</f>
        <v>4</v>
      </c>
      <c r="E551" s="73">
        <f t="shared" ref="E551" si="993">plan_id</f>
        <v>1005</v>
      </c>
      <c r="F551" s="73">
        <f t="shared" ref="F551:F643" ca="1" si="994">INDIRECT(CHAR(39)&amp;$A551&amp;CHAR(39)&amp;"!r"&amp;$B551&amp;"c2",0)</f>
        <v>2002</v>
      </c>
      <c r="G551" s="73">
        <f t="shared" ref="G551" ca="1" si="995">VLOOKUP(INDIRECT(CHAR(39)&amp;$A551&amp;CHAR(39)&amp;"!r2c"&amp;$C551,0),variables,2,0)</f>
        <v>10845</v>
      </c>
      <c r="H551" s="76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73" t="s">
        <v>308</v>
      </c>
      <c r="B552" s="73">
        <f t="shared" si="991"/>
        <v>5</v>
      </c>
      <c r="C552" s="73">
        <f t="shared" si="992"/>
        <v>5</v>
      </c>
      <c r="E552" s="73">
        <f t="shared" ref="E552" si="996">plan_id</f>
        <v>1005</v>
      </c>
      <c r="F552" s="73">
        <f t="shared" ca="1" si="994"/>
        <v>2002</v>
      </c>
      <c r="G552" s="73">
        <f t="shared" ref="G552" ca="1" si="997">VLOOKUP(INDIRECT(CHAR(39)&amp;$A552&amp;CHAR(39)&amp;"!r2c"&amp;$C552,0),variables,2,0)</f>
        <v>10924</v>
      </c>
      <c r="H552" s="76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73" t="s">
        <v>308</v>
      </c>
      <c r="B553" s="73">
        <f t="shared" si="991"/>
        <v>5</v>
      </c>
      <c r="C553" s="73">
        <f t="shared" si="992"/>
        <v>6</v>
      </c>
      <c r="E553" s="73">
        <f t="shared" ref="E553" si="998">plan_id</f>
        <v>1005</v>
      </c>
      <c r="F553" s="73">
        <f t="shared" ca="1" si="994"/>
        <v>2002</v>
      </c>
      <c r="G553" s="73">
        <f t="shared" ref="G553" ca="1" si="999">VLOOKUP(INDIRECT(CHAR(39)&amp;$A553&amp;CHAR(39)&amp;"!r2c"&amp;$C553,0),variables,2,0)</f>
        <v>10925</v>
      </c>
      <c r="H553" s="76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73" t="s">
        <v>308</v>
      </c>
      <c r="B554" s="73">
        <f t="shared" si="991"/>
        <v>5</v>
      </c>
      <c r="C554" s="73">
        <f t="shared" si="992"/>
        <v>7</v>
      </c>
      <c r="E554" s="73">
        <f t="shared" ref="E554" si="1000">plan_id</f>
        <v>1005</v>
      </c>
      <c r="F554" s="73">
        <f t="shared" ca="1" si="994"/>
        <v>2002</v>
      </c>
      <c r="G554" s="73">
        <f t="shared" ref="G554" ca="1" si="1001">VLOOKUP(INDIRECT(CHAR(39)&amp;$A554&amp;CHAR(39)&amp;"!r2c"&amp;$C554,0),variables,2,0)</f>
        <v>10926</v>
      </c>
      <c r="H554" s="76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73" t="s">
        <v>308</v>
      </c>
      <c r="B555" s="73">
        <f t="shared" si="991"/>
        <v>5</v>
      </c>
      <c r="C555" s="73">
        <f t="shared" si="992"/>
        <v>8</v>
      </c>
      <c r="E555" s="73">
        <f t="shared" ref="E555" si="1002">plan_id</f>
        <v>1005</v>
      </c>
      <c r="F555" s="73">
        <f t="shared" ca="1" si="994"/>
        <v>2002</v>
      </c>
      <c r="G555" s="73">
        <f t="shared" ref="G555" ca="1" si="1003">VLOOKUP(INDIRECT(CHAR(39)&amp;$A555&amp;CHAR(39)&amp;"!r2c"&amp;$C555,0),variables,2,0)</f>
        <v>10704</v>
      </c>
      <c r="H555" s="76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73" t="s">
        <v>308</v>
      </c>
      <c r="B556" s="73">
        <f t="shared" si="991"/>
        <v>5</v>
      </c>
      <c r="C556" s="73">
        <f t="shared" si="992"/>
        <v>9</v>
      </c>
      <c r="E556" s="73">
        <f t="shared" ref="E556" si="1004">plan_id</f>
        <v>1005</v>
      </c>
      <c r="F556" s="73">
        <f t="shared" ca="1" si="994"/>
        <v>2002</v>
      </c>
      <c r="G556" s="73">
        <f t="shared" ref="G556" ca="1" si="1005">VLOOKUP(INDIRECT(CHAR(39)&amp;$A556&amp;CHAR(39)&amp;"!r2c"&amp;$C556,0),variables,2,0)</f>
        <v>10928</v>
      </c>
      <c r="H556" s="76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73" t="s">
        <v>308</v>
      </c>
      <c r="B557" s="73">
        <f t="shared" si="991"/>
        <v>5</v>
      </c>
      <c r="C557" s="73">
        <f t="shared" si="992"/>
        <v>10</v>
      </c>
      <c r="E557" s="73">
        <f t="shared" ref="E557" si="1006">plan_id</f>
        <v>1005</v>
      </c>
      <c r="F557" s="73">
        <f t="shared" ca="1" si="994"/>
        <v>2002</v>
      </c>
      <c r="G557" s="73">
        <f t="shared" ref="G557" ca="1" si="1007">VLOOKUP(INDIRECT(CHAR(39)&amp;$A557&amp;CHAR(39)&amp;"!r2c"&amp;$C557,0),variables,2,0)</f>
        <v>10929</v>
      </c>
      <c r="H557" s="76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73" t="s">
        <v>308</v>
      </c>
      <c r="B558" s="73">
        <f t="shared" si="991"/>
        <v>5</v>
      </c>
      <c r="C558" s="73">
        <f t="shared" si="992"/>
        <v>11</v>
      </c>
      <c r="E558" s="73">
        <f t="shared" ref="E558" si="1008">plan_id</f>
        <v>1005</v>
      </c>
      <c r="F558" s="73">
        <f t="shared" ca="1" si="994"/>
        <v>2002</v>
      </c>
      <c r="G558" s="73">
        <f t="shared" ref="G558" ca="1" si="1009">VLOOKUP(INDIRECT(CHAR(39)&amp;$A558&amp;CHAR(39)&amp;"!r2c"&amp;$C558,0),variables,2,0)</f>
        <v>10930</v>
      </c>
      <c r="H558" s="76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73" t="s">
        <v>308</v>
      </c>
      <c r="B559" s="73">
        <f t="shared" si="991"/>
        <v>5</v>
      </c>
      <c r="C559" s="73">
        <f t="shared" si="992"/>
        <v>12</v>
      </c>
      <c r="E559" s="73">
        <f t="shared" ref="E559" si="1010">plan_id</f>
        <v>1005</v>
      </c>
      <c r="F559" s="73">
        <f t="shared" ca="1" si="994"/>
        <v>2002</v>
      </c>
      <c r="G559" s="73">
        <f t="shared" ref="G559" ca="1" si="1011">VLOOKUP(INDIRECT(CHAR(39)&amp;$A559&amp;CHAR(39)&amp;"!r2c"&amp;$C559,0),variables,2,0)</f>
        <v>10705</v>
      </c>
      <c r="H559" s="76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73" t="s">
        <v>308</v>
      </c>
      <c r="B560" s="73">
        <f t="shared" si="991"/>
        <v>5</v>
      </c>
      <c r="C560" s="73">
        <f t="shared" si="992"/>
        <v>13</v>
      </c>
      <c r="E560" s="73">
        <f t="shared" ref="E560" si="1012">plan_id</f>
        <v>1005</v>
      </c>
      <c r="F560" s="73">
        <f t="shared" ca="1" si="994"/>
        <v>2002</v>
      </c>
      <c r="G560" s="73">
        <f t="shared" ref="G560" ca="1" si="1013">VLOOKUP(INDIRECT(CHAR(39)&amp;$A560&amp;CHAR(39)&amp;"!r2c"&amp;$C560,0),variables,2,0)</f>
        <v>10842</v>
      </c>
      <c r="H560" s="76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73" t="s">
        <v>308</v>
      </c>
      <c r="B561" s="73">
        <f t="shared" si="991"/>
        <v>5</v>
      </c>
      <c r="C561" s="73">
        <f t="shared" si="992"/>
        <v>14</v>
      </c>
      <c r="E561" s="73">
        <f t="shared" ref="E561" si="1014">plan_id</f>
        <v>1005</v>
      </c>
      <c r="F561" s="73">
        <f t="shared" ca="1" si="994"/>
        <v>2002</v>
      </c>
      <c r="G561" s="73">
        <f t="shared" ref="G561" ca="1" si="1015">VLOOKUP(INDIRECT(CHAR(39)&amp;$A561&amp;CHAR(39)&amp;"!r2c"&amp;$C561,0),variables,2,0)</f>
        <v>10843</v>
      </c>
      <c r="H561" s="76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73" t="s">
        <v>308</v>
      </c>
      <c r="B562" s="73">
        <f t="shared" si="991"/>
        <v>5</v>
      </c>
      <c r="C562" s="73">
        <f t="shared" si="992"/>
        <v>15</v>
      </c>
      <c r="E562" s="73">
        <f t="shared" ref="E562" si="1016">plan_id</f>
        <v>1005</v>
      </c>
      <c r="F562" s="73">
        <f t="shared" ca="1" si="994"/>
        <v>2002</v>
      </c>
      <c r="G562" s="73">
        <f t="shared" ref="G562" ca="1" si="1017">VLOOKUP(INDIRECT(CHAR(39)&amp;$A562&amp;CHAR(39)&amp;"!r2c"&amp;$C562,0),variables,2,0)</f>
        <v>10931</v>
      </c>
      <c r="H562" s="76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73" t="s">
        <v>308</v>
      </c>
      <c r="B563" s="73">
        <f t="shared" si="991"/>
        <v>5</v>
      </c>
      <c r="C563" s="73">
        <f t="shared" si="992"/>
        <v>16</v>
      </c>
      <c r="E563" s="73">
        <f t="shared" ref="E563" si="1018">plan_id</f>
        <v>1005</v>
      </c>
      <c r="F563" s="73">
        <f t="shared" ca="1" si="994"/>
        <v>2002</v>
      </c>
      <c r="G563" s="73">
        <f t="shared" ref="G563" ca="1" si="1019">VLOOKUP(INDIRECT(CHAR(39)&amp;$A563&amp;CHAR(39)&amp;"!r2c"&amp;$C563,0),variables,2,0)</f>
        <v>10932</v>
      </c>
      <c r="H563" s="76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73" t="s">
        <v>308</v>
      </c>
      <c r="B564" s="73">
        <f t="shared" si="991"/>
        <v>5</v>
      </c>
      <c r="C564" s="73">
        <f t="shared" si="992"/>
        <v>17</v>
      </c>
      <c r="E564" s="73">
        <f t="shared" ref="E564" si="1020">plan_id</f>
        <v>1005</v>
      </c>
      <c r="F564" s="73">
        <f t="shared" ca="1" si="994"/>
        <v>2002</v>
      </c>
      <c r="G564" s="73">
        <f t="shared" ref="G564" ca="1" si="1021">VLOOKUP(INDIRECT(CHAR(39)&amp;$A564&amp;CHAR(39)&amp;"!r2c"&amp;$C564,0),variables,2,0)</f>
        <v>10933</v>
      </c>
      <c r="H564" s="76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73" t="s">
        <v>308</v>
      </c>
      <c r="B565" s="73">
        <f t="shared" si="991"/>
        <v>5</v>
      </c>
      <c r="C565" s="73">
        <f t="shared" si="992"/>
        <v>18</v>
      </c>
      <c r="E565" s="73">
        <f t="shared" ref="E565" si="1022">plan_id</f>
        <v>1005</v>
      </c>
      <c r="F565" s="73">
        <f t="shared" ca="1" si="994"/>
        <v>2002</v>
      </c>
      <c r="G565" s="73">
        <f t="shared" ref="G565" ca="1" si="1023">VLOOKUP(INDIRECT(CHAR(39)&amp;$A565&amp;CHAR(39)&amp;"!r2c"&amp;$C565,0),variables,2,0)</f>
        <v>10934</v>
      </c>
      <c r="H565" s="76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73" t="s">
        <v>308</v>
      </c>
      <c r="B566" s="73">
        <f t="shared" si="991"/>
        <v>5</v>
      </c>
      <c r="C566" s="73">
        <f t="shared" si="992"/>
        <v>19</v>
      </c>
      <c r="E566" s="73">
        <f t="shared" ref="E566" si="1024">plan_id</f>
        <v>1005</v>
      </c>
      <c r="F566" s="73">
        <f t="shared" ca="1" si="994"/>
        <v>2002</v>
      </c>
      <c r="G566" s="73">
        <f t="shared" ref="G566" ca="1" si="1025">VLOOKUP(INDIRECT(CHAR(39)&amp;$A566&amp;CHAR(39)&amp;"!r2c"&amp;$C566,0),variables,2,0)</f>
        <v>10935</v>
      </c>
      <c r="H566" s="76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73" t="s">
        <v>308</v>
      </c>
      <c r="B567" s="73">
        <f t="shared" si="991"/>
        <v>5</v>
      </c>
      <c r="C567" s="73">
        <f t="shared" si="992"/>
        <v>20</v>
      </c>
      <c r="E567" s="73">
        <f t="shared" ref="E567" si="1026">plan_id</f>
        <v>1005</v>
      </c>
      <c r="F567" s="73">
        <f t="shared" ca="1" si="994"/>
        <v>2002</v>
      </c>
      <c r="G567" s="73">
        <f t="shared" ref="G567" ca="1" si="1027">VLOOKUP(INDIRECT(CHAR(39)&amp;$A567&amp;CHAR(39)&amp;"!r2c"&amp;$C567,0),variables,2,0)</f>
        <v>10937</v>
      </c>
      <c r="H567" s="76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73" t="s">
        <v>308</v>
      </c>
      <c r="B568" s="73">
        <f t="shared" si="991"/>
        <v>5</v>
      </c>
      <c r="C568" s="73">
        <f t="shared" si="992"/>
        <v>21</v>
      </c>
      <c r="E568" s="73">
        <f t="shared" ref="E568" si="1028">plan_id</f>
        <v>1005</v>
      </c>
      <c r="F568" s="73">
        <f t="shared" ca="1" si="994"/>
        <v>2002</v>
      </c>
      <c r="G568" s="73">
        <f t="shared" ref="G568" ca="1" si="1029">VLOOKUP(INDIRECT(CHAR(39)&amp;$A568&amp;CHAR(39)&amp;"!r2c"&amp;$C568,0),variables,2,0)</f>
        <v>10938</v>
      </c>
      <c r="H568" s="76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73" t="s">
        <v>308</v>
      </c>
      <c r="B569" s="73">
        <f t="shared" si="991"/>
        <v>5</v>
      </c>
      <c r="C569" s="73">
        <f t="shared" si="992"/>
        <v>22</v>
      </c>
      <c r="E569" s="73">
        <f t="shared" ref="E569" si="1030">plan_id</f>
        <v>1005</v>
      </c>
      <c r="F569" s="73">
        <f t="shared" ca="1" si="994"/>
        <v>2002</v>
      </c>
      <c r="G569" s="73">
        <f t="shared" ref="G569" ca="1" si="1031">VLOOKUP(INDIRECT(CHAR(39)&amp;$A569&amp;CHAR(39)&amp;"!r2c"&amp;$C569,0),variables,2,0)</f>
        <v>11007</v>
      </c>
      <c r="H569" s="76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73" t="s">
        <v>308</v>
      </c>
      <c r="B570" s="73">
        <f t="shared" si="991"/>
        <v>5</v>
      </c>
      <c r="C570" s="73">
        <f t="shared" si="992"/>
        <v>23</v>
      </c>
      <c r="E570" s="73">
        <f t="shared" ref="E570" si="1032">plan_id</f>
        <v>1005</v>
      </c>
      <c r="F570" s="73">
        <f t="shared" ca="1" si="994"/>
        <v>2002</v>
      </c>
      <c r="G570" s="73">
        <f t="shared" ref="G570" ca="1" si="1033">VLOOKUP(INDIRECT(CHAR(39)&amp;$A570&amp;CHAR(39)&amp;"!r2c"&amp;$C570,0),variables,2,0)</f>
        <v>10941</v>
      </c>
      <c r="H570" s="76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73" t="s">
        <v>308</v>
      </c>
      <c r="B571" s="73">
        <f t="shared" si="991"/>
        <v>5</v>
      </c>
      <c r="C571" s="73">
        <f t="shared" si="992"/>
        <v>24</v>
      </c>
      <c r="E571" s="73">
        <f t="shared" ref="E571" si="1034">plan_id</f>
        <v>1005</v>
      </c>
      <c r="F571" s="73">
        <f t="shared" ca="1" si="994"/>
        <v>2002</v>
      </c>
      <c r="G571" s="73">
        <f t="shared" ref="G571" ca="1" si="1035">VLOOKUP(INDIRECT(CHAR(39)&amp;$A571&amp;CHAR(39)&amp;"!r2c"&amp;$C571,0),variables,2,0)</f>
        <v>10942</v>
      </c>
      <c r="H571" s="76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73" t="s">
        <v>308</v>
      </c>
      <c r="B572" s="73">
        <f t="shared" si="991"/>
        <v>5</v>
      </c>
      <c r="C572" s="73">
        <f t="shared" si="992"/>
        <v>25</v>
      </c>
      <c r="E572" s="73">
        <f t="shared" ref="E572" si="1036">plan_id</f>
        <v>1005</v>
      </c>
      <c r="F572" s="73">
        <f t="shared" ca="1" si="994"/>
        <v>2002</v>
      </c>
      <c r="G572" s="73">
        <f t="shared" ref="G572" ca="1" si="1037">VLOOKUP(INDIRECT(CHAR(39)&amp;$A572&amp;CHAR(39)&amp;"!r2c"&amp;$C572,0),variables,2,0)</f>
        <v>10701</v>
      </c>
      <c r="H572" s="76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73" t="s">
        <v>308</v>
      </c>
      <c r="B573" s="73">
        <f t="shared" si="991"/>
        <v>5</v>
      </c>
      <c r="C573" s="73">
        <f t="shared" si="992"/>
        <v>26</v>
      </c>
      <c r="E573" s="73">
        <f t="shared" ref="E573" si="1038">plan_id</f>
        <v>1005</v>
      </c>
      <c r="F573" s="73">
        <f t="shared" ca="1" si="994"/>
        <v>2002</v>
      </c>
      <c r="G573" s="73">
        <f t="shared" ref="G573" ca="1" si="1039">VLOOKUP(INDIRECT(CHAR(39)&amp;$A573&amp;CHAR(39)&amp;"!r2c"&amp;$C573,0),variables,2,0)</f>
        <v>10702</v>
      </c>
      <c r="H573" s="76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73" t="s">
        <v>308</v>
      </c>
      <c r="B574" s="73">
        <f t="shared" si="991"/>
        <v>5</v>
      </c>
      <c r="C574" s="73">
        <f t="shared" si="992"/>
        <v>27</v>
      </c>
      <c r="E574" s="73">
        <f t="shared" ref="E574" si="1040">plan_id</f>
        <v>1005</v>
      </c>
      <c r="F574" s="73">
        <f t="shared" ca="1" si="994"/>
        <v>2002</v>
      </c>
      <c r="G574" s="73">
        <f t="shared" ref="G574" ca="1" si="1041">VLOOKUP(INDIRECT(CHAR(39)&amp;$A574&amp;CHAR(39)&amp;"!r2c"&amp;$C574,0),variables,2,0)</f>
        <v>10943</v>
      </c>
      <c r="H574" s="76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73" t="s">
        <v>308</v>
      </c>
      <c r="B575" s="73">
        <f t="shared" si="991"/>
        <v>5</v>
      </c>
      <c r="C575" s="73">
        <f t="shared" si="992"/>
        <v>28</v>
      </c>
      <c r="E575" s="73">
        <f t="shared" ref="E575" si="1042">plan_id</f>
        <v>1005</v>
      </c>
      <c r="F575" s="73">
        <f t="shared" ca="1" si="994"/>
        <v>2002</v>
      </c>
      <c r="G575" s="73">
        <f t="shared" ref="G575" ca="1" si="1043">VLOOKUP(INDIRECT(CHAR(39)&amp;$A575&amp;CHAR(39)&amp;"!r2c"&amp;$C575,0),variables,2,0)</f>
        <v>10944</v>
      </c>
      <c r="H575" s="76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73" t="s">
        <v>308</v>
      </c>
      <c r="B576" s="73">
        <f t="shared" si="991"/>
        <v>5</v>
      </c>
      <c r="C576" s="73">
        <f t="shared" si="992"/>
        <v>29</v>
      </c>
      <c r="E576" s="73">
        <f t="shared" ref="E576" si="1044">plan_id</f>
        <v>1005</v>
      </c>
      <c r="F576" s="73">
        <f t="shared" ca="1" si="994"/>
        <v>2002</v>
      </c>
      <c r="G576" s="73">
        <f t="shared" ref="G576" ca="1" si="1045">VLOOKUP(INDIRECT(CHAR(39)&amp;$A576&amp;CHAR(39)&amp;"!r2c"&amp;$C576,0),variables,2,0)</f>
        <v>10945</v>
      </c>
      <c r="H576" s="76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73" t="s">
        <v>308</v>
      </c>
      <c r="B577" s="73">
        <f t="shared" si="991"/>
        <v>5</v>
      </c>
      <c r="C577" s="73">
        <f t="shared" si="992"/>
        <v>30</v>
      </c>
      <c r="E577" s="73">
        <f t="shared" ref="E577" si="1046">plan_id</f>
        <v>1005</v>
      </c>
      <c r="F577" s="73">
        <f t="shared" ca="1" si="994"/>
        <v>2002</v>
      </c>
      <c r="G577" s="73">
        <f t="shared" ref="G577" ca="1" si="1047">VLOOKUP(INDIRECT(CHAR(39)&amp;$A577&amp;CHAR(39)&amp;"!r2c"&amp;$C577,0),variables,2,0)</f>
        <v>10947</v>
      </c>
      <c r="H577" s="76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73" t="s">
        <v>308</v>
      </c>
      <c r="B578" s="73">
        <f t="shared" si="991"/>
        <v>5</v>
      </c>
      <c r="C578" s="73">
        <f t="shared" si="992"/>
        <v>31</v>
      </c>
      <c r="E578" s="73">
        <f t="shared" ref="E578" si="1048">plan_id</f>
        <v>1005</v>
      </c>
      <c r="F578" s="73">
        <f t="shared" ca="1" si="994"/>
        <v>2002</v>
      </c>
      <c r="G578" s="73">
        <f t="shared" ref="G578" ca="1" si="1049">VLOOKUP(INDIRECT(CHAR(39)&amp;$A578&amp;CHAR(39)&amp;"!r2c"&amp;$C578,0),variables,2,0)</f>
        <v>10948</v>
      </c>
      <c r="H578" s="76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">
      <c r="A579" s="73" t="s">
        <v>308</v>
      </c>
      <c r="B579" s="73">
        <f t="shared" si="991"/>
        <v>5</v>
      </c>
      <c r="C579" s="73">
        <f t="shared" si="992"/>
        <v>32</v>
      </c>
      <c r="E579" s="73">
        <f t="shared" ref="E579" si="1050">plan_id</f>
        <v>1005</v>
      </c>
      <c r="F579" s="73">
        <f t="shared" ca="1" si="994"/>
        <v>2002</v>
      </c>
      <c r="G579" s="73">
        <f t="shared" ref="G579" ca="1" si="1051">VLOOKUP(INDIRECT(CHAR(39)&amp;$A579&amp;CHAR(39)&amp;"!r2c"&amp;$C579,0),variables,2,0)</f>
        <v>10949</v>
      </c>
      <c r="H579" s="76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s="73" t="s">
        <v>308</v>
      </c>
      <c r="B580" s="73">
        <f t="shared" si="991"/>
        <v>5</v>
      </c>
      <c r="C580" s="73">
        <f t="shared" si="992"/>
        <v>33</v>
      </c>
      <c r="E580" s="73">
        <f t="shared" ref="E580" si="1052">plan_id</f>
        <v>1005</v>
      </c>
      <c r="F580" s="73">
        <f t="shared" ca="1" si="994"/>
        <v>2002</v>
      </c>
      <c r="G580" s="73">
        <f t="shared" ref="G580" ca="1" si="1053">VLOOKUP(INDIRECT(CHAR(39)&amp;$A580&amp;CHAR(39)&amp;"!r2c"&amp;$C580,0),variables,2,0)</f>
        <v>10951</v>
      </c>
      <c r="H580" s="76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73" t="s">
        <v>308</v>
      </c>
      <c r="B581" s="73">
        <f t="shared" si="991"/>
        <v>5</v>
      </c>
      <c r="C581" s="73">
        <f t="shared" si="992"/>
        <v>34</v>
      </c>
      <c r="E581" s="73">
        <f t="shared" ref="E581" si="1054">plan_id</f>
        <v>1005</v>
      </c>
      <c r="F581" s="73">
        <f t="shared" ca="1" si="994"/>
        <v>2002</v>
      </c>
      <c r="G581" s="73">
        <f t="shared" ref="G581" ca="1" si="1055">VLOOKUP(INDIRECT(CHAR(39)&amp;$A581&amp;CHAR(39)&amp;"!r2c"&amp;$C581,0),variables,2,0)</f>
        <v>10950</v>
      </c>
      <c r="H581" s="76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">
      <c r="A582" s="73" t="s">
        <v>308</v>
      </c>
      <c r="B582" s="73">
        <f t="shared" si="991"/>
        <v>5</v>
      </c>
      <c r="C582" s="73">
        <f t="shared" si="992"/>
        <v>35</v>
      </c>
      <c r="E582" s="73">
        <f t="shared" ref="E582" si="1056">plan_id</f>
        <v>1005</v>
      </c>
      <c r="F582" s="73">
        <f t="shared" ca="1" si="994"/>
        <v>2002</v>
      </c>
      <c r="G582" s="73">
        <f t="shared" ref="G582" ca="1" si="1057">VLOOKUP(INDIRECT(CHAR(39)&amp;$A582&amp;CHAR(39)&amp;"!r2c"&amp;$C582,0),variables,2,0)</f>
        <v>10954</v>
      </c>
      <c r="H582" s="76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73" t="s">
        <v>308</v>
      </c>
      <c r="B583" s="73">
        <f t="shared" si="991"/>
        <v>5</v>
      </c>
      <c r="C583" s="73">
        <f t="shared" si="992"/>
        <v>36</v>
      </c>
      <c r="E583" s="73">
        <f t="shared" ref="E583" si="1058">plan_id</f>
        <v>1005</v>
      </c>
      <c r="F583" s="73">
        <f t="shared" ca="1" si="994"/>
        <v>2002</v>
      </c>
      <c r="G583" s="73">
        <f t="shared" ref="G583" ca="1" si="1059">VLOOKUP(INDIRECT(CHAR(39)&amp;$A583&amp;CHAR(39)&amp;"!r2c"&amp;$C583,0),variables,2,0)</f>
        <v>10955</v>
      </c>
      <c r="H583" s="76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73" t="s">
        <v>308</v>
      </c>
      <c r="B584" s="73">
        <f t="shared" si="991"/>
        <v>5</v>
      </c>
      <c r="C584" s="73">
        <f t="shared" si="992"/>
        <v>37</v>
      </c>
      <c r="E584" s="73">
        <f t="shared" ref="E584" si="1060">plan_id</f>
        <v>1005</v>
      </c>
      <c r="F584" s="73">
        <f t="shared" ca="1" si="994"/>
        <v>2002</v>
      </c>
      <c r="G584" s="73">
        <f t="shared" ref="G584" ca="1" si="1061">VLOOKUP(INDIRECT(CHAR(39)&amp;$A584&amp;CHAR(39)&amp;"!r2c"&amp;$C584,0),variables,2,0)</f>
        <v>10956</v>
      </c>
      <c r="H584" s="76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73" t="s">
        <v>308</v>
      </c>
      <c r="B585" s="73">
        <f t="shared" si="991"/>
        <v>5</v>
      </c>
      <c r="C585" s="73">
        <f t="shared" si="992"/>
        <v>38</v>
      </c>
      <c r="E585" s="73">
        <f t="shared" ref="E585" si="1062">plan_id</f>
        <v>1005</v>
      </c>
      <c r="F585" s="73">
        <f t="shared" ca="1" si="994"/>
        <v>2002</v>
      </c>
      <c r="G585" s="73">
        <f t="shared" ref="G585" ca="1" si="1063">VLOOKUP(INDIRECT(CHAR(39)&amp;$A585&amp;CHAR(39)&amp;"!r2c"&amp;$C585,0),variables,2,0)</f>
        <v>10959</v>
      </c>
      <c r="H585" s="76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73" t="s">
        <v>308</v>
      </c>
      <c r="B586" s="73">
        <f t="shared" si="991"/>
        <v>5</v>
      </c>
      <c r="C586" s="73">
        <f t="shared" si="992"/>
        <v>39</v>
      </c>
      <c r="E586" s="73">
        <f t="shared" ref="E586" si="1064">plan_id</f>
        <v>1005</v>
      </c>
      <c r="F586" s="73">
        <f t="shared" ca="1" si="994"/>
        <v>2002</v>
      </c>
      <c r="G586" s="73">
        <f t="shared" ref="G586" ca="1" si="1065">VLOOKUP(INDIRECT(CHAR(39)&amp;$A586&amp;CHAR(39)&amp;"!r2c"&amp;$C586,0),variables,2,0)</f>
        <v>10962</v>
      </c>
      <c r="H586" s="76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73" t="s">
        <v>308</v>
      </c>
      <c r="B587" s="73">
        <f t="shared" si="991"/>
        <v>5</v>
      </c>
      <c r="C587" s="73">
        <f t="shared" si="992"/>
        <v>40</v>
      </c>
      <c r="E587" s="73">
        <f t="shared" ref="E587" si="1066">plan_id</f>
        <v>1005</v>
      </c>
      <c r="F587" s="73">
        <f t="shared" ca="1" si="994"/>
        <v>2002</v>
      </c>
      <c r="G587" s="73">
        <f t="shared" ref="G587" ca="1" si="1067">VLOOKUP(INDIRECT(CHAR(39)&amp;$A587&amp;CHAR(39)&amp;"!r2c"&amp;$C587,0),variables,2,0)</f>
        <v>10964</v>
      </c>
      <c r="H587" s="76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73" t="s">
        <v>308</v>
      </c>
      <c r="B588" s="73">
        <f t="shared" si="991"/>
        <v>5</v>
      </c>
      <c r="C588" s="73">
        <f t="shared" si="992"/>
        <v>41</v>
      </c>
      <c r="E588" s="73">
        <f t="shared" ref="E588" si="1068">plan_id</f>
        <v>1005</v>
      </c>
      <c r="F588" s="73">
        <f t="shared" ca="1" si="994"/>
        <v>2002</v>
      </c>
      <c r="G588" s="73">
        <f t="shared" ref="G588" ca="1" si="1069">VLOOKUP(INDIRECT(CHAR(39)&amp;$A588&amp;CHAR(39)&amp;"!r2c"&amp;$C588,0),variables,2,0)</f>
        <v>10967</v>
      </c>
      <c r="H588" s="76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73" t="s">
        <v>308</v>
      </c>
      <c r="B589" s="73">
        <f t="shared" si="991"/>
        <v>5</v>
      </c>
      <c r="C589" s="73">
        <f t="shared" si="992"/>
        <v>42</v>
      </c>
      <c r="E589" s="73">
        <f t="shared" ref="E589" si="1070">plan_id</f>
        <v>1005</v>
      </c>
      <c r="F589" s="73">
        <f t="shared" ca="1" si="994"/>
        <v>2002</v>
      </c>
      <c r="G589" s="73">
        <f t="shared" ref="G589" ca="1" si="1071">VLOOKUP(INDIRECT(CHAR(39)&amp;$A589&amp;CHAR(39)&amp;"!r2c"&amp;$C589,0),variables,2,0)</f>
        <v>10968</v>
      </c>
      <c r="H589" s="76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73" t="s">
        <v>308</v>
      </c>
      <c r="B590" s="73">
        <f t="shared" si="991"/>
        <v>5</v>
      </c>
      <c r="C590" s="73">
        <f t="shared" si="992"/>
        <v>43</v>
      </c>
      <c r="E590" s="73">
        <f t="shared" ref="E590" si="1072">plan_id</f>
        <v>1005</v>
      </c>
      <c r="F590" s="73">
        <f t="shared" ca="1" si="994"/>
        <v>2002</v>
      </c>
      <c r="G590" s="73">
        <f t="shared" ref="G590" ca="1" si="1073">VLOOKUP(INDIRECT(CHAR(39)&amp;$A590&amp;CHAR(39)&amp;"!r2c"&amp;$C590,0),variables,2,0)</f>
        <v>10969</v>
      </c>
      <c r="H590" s="76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73" t="s">
        <v>308</v>
      </c>
      <c r="B591" s="73">
        <f t="shared" si="991"/>
        <v>5</v>
      </c>
      <c r="C591" s="73">
        <f t="shared" si="992"/>
        <v>44</v>
      </c>
      <c r="E591" s="73">
        <f t="shared" ref="E591" si="1074">plan_id</f>
        <v>1005</v>
      </c>
      <c r="F591" s="73">
        <f t="shared" ca="1" si="994"/>
        <v>2002</v>
      </c>
      <c r="G591" s="73">
        <f t="shared" ref="G591" ca="1" si="1075">VLOOKUP(INDIRECT(CHAR(39)&amp;$A591&amp;CHAR(39)&amp;"!r2c"&amp;$C591,0),variables,2,0)</f>
        <v>10970</v>
      </c>
      <c r="H591" s="76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73" t="s">
        <v>308</v>
      </c>
      <c r="B592" s="73">
        <f t="shared" si="991"/>
        <v>5</v>
      </c>
      <c r="C592" s="73">
        <f t="shared" si="992"/>
        <v>45</v>
      </c>
      <c r="E592" s="73">
        <f t="shared" ref="E592" si="1076">plan_id</f>
        <v>1005</v>
      </c>
      <c r="F592" s="73">
        <f t="shared" ca="1" si="994"/>
        <v>2002</v>
      </c>
      <c r="G592" s="73">
        <f t="shared" ref="G592" ca="1" si="1077">VLOOKUP(INDIRECT(CHAR(39)&amp;$A592&amp;CHAR(39)&amp;"!r2c"&amp;$C592,0),variables,2,0)</f>
        <v>10971</v>
      </c>
      <c r="H592" s="76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73" t="s">
        <v>308</v>
      </c>
      <c r="B593" s="73">
        <f t="shared" si="991"/>
        <v>5</v>
      </c>
      <c r="C593" s="73">
        <f t="shared" si="992"/>
        <v>46</v>
      </c>
      <c r="E593" s="73">
        <f t="shared" ref="E593" si="1078">plan_id</f>
        <v>1005</v>
      </c>
      <c r="F593" s="73">
        <f t="shared" ca="1" si="994"/>
        <v>2002</v>
      </c>
      <c r="G593" s="73">
        <f t="shared" ref="G593" ca="1" si="1079">VLOOKUP(INDIRECT(CHAR(39)&amp;$A593&amp;CHAR(39)&amp;"!r2c"&amp;$C593,0),variables,2,0)</f>
        <v>10972</v>
      </c>
      <c r="H593" s="76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73" t="s">
        <v>308</v>
      </c>
      <c r="B594" s="73">
        <f t="shared" si="991"/>
        <v>5</v>
      </c>
      <c r="C594" s="73">
        <f t="shared" si="992"/>
        <v>47</v>
      </c>
      <c r="E594" s="73">
        <f t="shared" ref="E594" si="1080">plan_id</f>
        <v>1005</v>
      </c>
      <c r="F594" s="73">
        <f t="shared" ca="1" si="994"/>
        <v>2002</v>
      </c>
      <c r="G594" s="73">
        <f t="shared" ref="G594" ca="1" si="1081">VLOOKUP(INDIRECT(CHAR(39)&amp;$A594&amp;CHAR(39)&amp;"!r2c"&amp;$C594,0),variables,2,0)</f>
        <v>10973</v>
      </c>
      <c r="H594" s="76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73" t="s">
        <v>308</v>
      </c>
      <c r="B595" s="73">
        <f t="shared" si="991"/>
        <v>5</v>
      </c>
      <c r="C595" s="73">
        <f t="shared" si="992"/>
        <v>48</v>
      </c>
      <c r="E595" s="73">
        <f t="shared" ref="E595" si="1082">plan_id</f>
        <v>1005</v>
      </c>
      <c r="F595" s="73">
        <f t="shared" ca="1" si="994"/>
        <v>2002</v>
      </c>
      <c r="G595" s="73">
        <f t="shared" ref="G595" ca="1" si="1083">VLOOKUP(INDIRECT(CHAR(39)&amp;$A595&amp;CHAR(39)&amp;"!r2c"&amp;$C595,0),variables,2,0)</f>
        <v>10975</v>
      </c>
      <c r="H595" s="76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73" t="s">
        <v>308</v>
      </c>
      <c r="B596" s="73">
        <f t="shared" si="991"/>
        <v>5</v>
      </c>
      <c r="C596" s="73">
        <f t="shared" si="992"/>
        <v>49</v>
      </c>
      <c r="E596" s="73">
        <f t="shared" ref="E596" si="1084">plan_id</f>
        <v>1005</v>
      </c>
      <c r="F596" s="73">
        <f t="shared" ca="1" si="994"/>
        <v>2002</v>
      </c>
      <c r="G596" s="73">
        <f t="shared" ref="G596" ca="1" si="1085">VLOOKUP(INDIRECT(CHAR(39)&amp;$A596&amp;CHAR(39)&amp;"!r2c"&amp;$C596,0),variables,2,0)</f>
        <v>10976</v>
      </c>
      <c r="H596" s="76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73" t="s">
        <v>308</v>
      </c>
      <c r="B597" s="73">
        <f t="shared" si="991"/>
        <v>5</v>
      </c>
      <c r="C597" s="73">
        <f t="shared" si="992"/>
        <v>50</v>
      </c>
      <c r="E597" s="73">
        <f t="shared" ref="E597" si="1086">plan_id</f>
        <v>1005</v>
      </c>
      <c r="F597" s="73">
        <f t="shared" ca="1" si="994"/>
        <v>2002</v>
      </c>
      <c r="G597" s="73">
        <f t="shared" ref="G597" ca="1" si="1087">VLOOKUP(INDIRECT(CHAR(39)&amp;$A597&amp;CHAR(39)&amp;"!r2c"&amp;$C597,0),variables,2,0)</f>
        <v>10977</v>
      </c>
      <c r="H597" s="76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73" t="s">
        <v>308</v>
      </c>
      <c r="B598" s="73">
        <f t="shared" si="991"/>
        <v>5</v>
      </c>
      <c r="C598" s="73">
        <f t="shared" si="992"/>
        <v>51</v>
      </c>
      <c r="E598" s="73">
        <f t="shared" ref="E598" si="1088">plan_id</f>
        <v>1005</v>
      </c>
      <c r="F598" s="73">
        <f t="shared" ca="1" si="994"/>
        <v>2002</v>
      </c>
      <c r="G598" s="73">
        <f t="shared" ref="G598" ca="1" si="1089">VLOOKUP(INDIRECT(CHAR(39)&amp;$A598&amp;CHAR(39)&amp;"!r2c"&amp;$C598,0),variables,2,0)</f>
        <v>10978</v>
      </c>
      <c r="H598" s="76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73" t="s">
        <v>308</v>
      </c>
      <c r="B599" s="73">
        <f t="shared" si="991"/>
        <v>5</v>
      </c>
      <c r="C599" s="73">
        <f t="shared" si="992"/>
        <v>52</v>
      </c>
      <c r="E599" s="73">
        <f t="shared" ref="E599" si="1090">plan_id</f>
        <v>1005</v>
      </c>
      <c r="F599" s="73">
        <f t="shared" ca="1" si="994"/>
        <v>2002</v>
      </c>
      <c r="G599" s="73">
        <f t="shared" ref="G599" ca="1" si="1091">VLOOKUP(INDIRECT(CHAR(39)&amp;$A599&amp;CHAR(39)&amp;"!r2c"&amp;$C599,0),variables,2,0)</f>
        <v>10979</v>
      </c>
      <c r="H599" s="76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73" t="s">
        <v>308</v>
      </c>
      <c r="B600" s="73">
        <f t="shared" si="991"/>
        <v>5</v>
      </c>
      <c r="C600" s="73">
        <f t="shared" si="992"/>
        <v>53</v>
      </c>
      <c r="E600" s="73">
        <f t="shared" ref="E600" si="1092">plan_id</f>
        <v>1005</v>
      </c>
      <c r="F600" s="73">
        <f t="shared" ca="1" si="994"/>
        <v>2002</v>
      </c>
      <c r="G600" s="73">
        <f t="shared" ref="G600" ca="1" si="1093">VLOOKUP(INDIRECT(CHAR(39)&amp;$A600&amp;CHAR(39)&amp;"!r2c"&amp;$C600,0),variables,2,0)</f>
        <v>10980</v>
      </c>
      <c r="H600" s="76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73" t="s">
        <v>308</v>
      </c>
      <c r="B601" s="73">
        <f t="shared" si="991"/>
        <v>5</v>
      </c>
      <c r="C601" s="73">
        <f t="shared" si="992"/>
        <v>54</v>
      </c>
      <c r="E601" s="73">
        <f t="shared" ref="E601" si="1094">plan_id</f>
        <v>1005</v>
      </c>
      <c r="F601" s="73">
        <f t="shared" ca="1" si="994"/>
        <v>2002</v>
      </c>
      <c r="G601" s="73">
        <f t="shared" ref="G601" ca="1" si="1095">VLOOKUP(INDIRECT(CHAR(39)&amp;$A601&amp;CHAR(39)&amp;"!r2c"&amp;$C601,0),variables,2,0)</f>
        <v>10981</v>
      </c>
      <c r="H601" s="76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73" t="s">
        <v>308</v>
      </c>
      <c r="B602" s="73">
        <f t="shared" si="991"/>
        <v>5</v>
      </c>
      <c r="C602" s="73">
        <f t="shared" si="992"/>
        <v>55</v>
      </c>
      <c r="E602" s="73">
        <f t="shared" ref="E602" si="1096">plan_id</f>
        <v>1005</v>
      </c>
      <c r="F602" s="73">
        <f t="shared" ca="1" si="994"/>
        <v>2002</v>
      </c>
      <c r="G602" s="73">
        <f t="shared" ref="G602" ca="1" si="1097">VLOOKUP(INDIRECT(CHAR(39)&amp;$A602&amp;CHAR(39)&amp;"!r2c"&amp;$C602,0),variables,2,0)</f>
        <v>10706</v>
      </c>
      <c r="H602" s="76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73" t="s">
        <v>308</v>
      </c>
      <c r="B603" s="73">
        <f t="shared" si="991"/>
        <v>5</v>
      </c>
      <c r="C603" s="73">
        <f t="shared" si="992"/>
        <v>56</v>
      </c>
      <c r="E603" s="73">
        <f t="shared" ref="E603" si="1098">plan_id</f>
        <v>1005</v>
      </c>
      <c r="F603" s="73">
        <f t="shared" ca="1" si="994"/>
        <v>2002</v>
      </c>
      <c r="G603" s="73">
        <f t="shared" ref="G603" ca="1" si="1099">VLOOKUP(INDIRECT(CHAR(39)&amp;$A603&amp;CHAR(39)&amp;"!r2c"&amp;$C603,0),variables,2,0)</f>
        <v>10983</v>
      </c>
      <c r="H603" s="76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73" t="s">
        <v>308</v>
      </c>
      <c r="B604" s="73">
        <f t="shared" si="991"/>
        <v>5</v>
      </c>
      <c r="C604" s="73">
        <f t="shared" si="992"/>
        <v>57</v>
      </c>
      <c r="E604" s="73">
        <f t="shared" ref="E604" si="1100">plan_id</f>
        <v>1005</v>
      </c>
      <c r="F604" s="73">
        <f t="shared" ca="1" si="994"/>
        <v>2002</v>
      </c>
      <c r="G604" s="73">
        <f t="shared" ref="G604" ca="1" si="1101">VLOOKUP(INDIRECT(CHAR(39)&amp;$A604&amp;CHAR(39)&amp;"!r2c"&amp;$C604,0),variables,2,0)</f>
        <v>10989</v>
      </c>
      <c r="H604" s="76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4672679000</v>
      </c>
    </row>
    <row r="605" spans="1:8" x14ac:dyDescent="0.3">
      <c r="A605" s="73" t="s">
        <v>308</v>
      </c>
      <c r="B605" s="73">
        <f t="shared" si="991"/>
        <v>5</v>
      </c>
      <c r="C605" s="73">
        <f t="shared" si="992"/>
        <v>58</v>
      </c>
      <c r="E605" s="73">
        <f t="shared" ref="E605" si="1102">plan_id</f>
        <v>1005</v>
      </c>
      <c r="F605" s="73">
        <f t="shared" ca="1" si="994"/>
        <v>2002</v>
      </c>
      <c r="G605" s="73">
        <f t="shared" ref="G605" ca="1" si="1103">VLOOKUP(INDIRECT(CHAR(39)&amp;$A605&amp;CHAR(39)&amp;"!r2c"&amp;$C605,0),variables,2,0)</f>
        <v>10990</v>
      </c>
      <c r="H605" s="76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3886311000</v>
      </c>
    </row>
    <row r="606" spans="1:8" x14ac:dyDescent="0.3">
      <c r="A606" s="73" t="s">
        <v>308</v>
      </c>
      <c r="B606" s="73">
        <f t="shared" si="991"/>
        <v>5</v>
      </c>
      <c r="C606" s="73">
        <f t="shared" si="992"/>
        <v>59</v>
      </c>
      <c r="E606" s="73">
        <f t="shared" ref="E606" si="1104">plan_id</f>
        <v>1005</v>
      </c>
      <c r="F606" s="73">
        <f t="shared" ca="1" si="994"/>
        <v>2002</v>
      </c>
      <c r="G606" s="73">
        <f t="shared" ref="G606" ca="1" si="1105">VLOOKUP(INDIRECT(CHAR(39)&amp;$A606&amp;CHAR(39)&amp;"!r2c"&amp;$C606,0),variables,2,0)</f>
        <v>10991</v>
      </c>
      <c r="H606" s="76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-786368000</v>
      </c>
    </row>
    <row r="607" spans="1:8" x14ac:dyDescent="0.3">
      <c r="A607" s="73" t="s">
        <v>308</v>
      </c>
      <c r="B607" s="73">
        <f t="shared" si="991"/>
        <v>5</v>
      </c>
      <c r="C607" s="73">
        <f t="shared" si="992"/>
        <v>60</v>
      </c>
      <c r="E607" s="73">
        <f t="shared" ref="E607" si="1106">plan_id</f>
        <v>1005</v>
      </c>
      <c r="F607" s="73">
        <f t="shared" ca="1" si="994"/>
        <v>2002</v>
      </c>
      <c r="G607" s="73">
        <f t="shared" ref="G607" ca="1" si="1107">VLOOKUP(INDIRECT(CHAR(39)&amp;$A607&amp;CHAR(39)&amp;"!r2c"&amp;$C607,0),variables,2,0)</f>
        <v>10992</v>
      </c>
      <c r="H607" s="76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1.2023430445993644</v>
      </c>
    </row>
    <row r="608" spans="1:8" x14ac:dyDescent="0.3">
      <c r="A608" s="73" t="s">
        <v>308</v>
      </c>
      <c r="B608" s="73">
        <f t="shared" si="991"/>
        <v>5</v>
      </c>
      <c r="C608" s="73">
        <f t="shared" si="992"/>
        <v>61</v>
      </c>
      <c r="E608" s="73">
        <f t="shared" ref="E608" si="1108">plan_id</f>
        <v>1005</v>
      </c>
      <c r="F608" s="73">
        <f t="shared" ca="1" si="994"/>
        <v>2002</v>
      </c>
      <c r="G608" s="73">
        <f t="shared" ref="G608" ca="1" si="1109">VLOOKUP(INDIRECT(CHAR(39)&amp;$A608&amp;CHAR(39)&amp;"!r2c"&amp;$C608,0),variables,2,0)</f>
        <v>10993</v>
      </c>
      <c r="H608" s="76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522153000</v>
      </c>
    </row>
    <row r="609" spans="1:8" x14ac:dyDescent="0.3">
      <c r="A609" s="73" t="s">
        <v>308</v>
      </c>
      <c r="B609" s="73">
        <f t="shared" si="991"/>
        <v>5</v>
      </c>
      <c r="C609" s="73">
        <f t="shared" si="992"/>
        <v>62</v>
      </c>
      <c r="E609" s="73">
        <f t="shared" ref="E609" si="1110">plan_id</f>
        <v>1005</v>
      </c>
      <c r="F609" s="73">
        <f t="shared" ca="1" si="994"/>
        <v>2002</v>
      </c>
      <c r="G609" s="73">
        <f t="shared" ref="G609" ca="1" si="1111">VLOOKUP(INDIRECT(CHAR(39)&amp;$A609&amp;CHAR(39)&amp;"!r2c"&amp;$C609,0),variables,2,0)</f>
        <v>10801</v>
      </c>
      <c r="H609" s="76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73" t="s">
        <v>308</v>
      </c>
      <c r="B610" s="73">
        <f t="shared" si="991"/>
        <v>5</v>
      </c>
      <c r="C610" s="73">
        <f t="shared" si="992"/>
        <v>63</v>
      </c>
      <c r="E610" s="73">
        <f t="shared" ref="E610" si="1112">plan_id</f>
        <v>1005</v>
      </c>
      <c r="F610" s="73">
        <f t="shared" ca="1" si="994"/>
        <v>2002</v>
      </c>
      <c r="G610" s="73">
        <f t="shared" ref="G610" ca="1" si="1113">VLOOKUP(INDIRECT(CHAR(39)&amp;$A610&amp;CHAR(39)&amp;"!r2c"&amp;$C610,0),variables,2,0)</f>
        <v>10802</v>
      </c>
      <c r="H610" s="76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73" t="s">
        <v>308</v>
      </c>
      <c r="B611" s="73">
        <f t="shared" si="991"/>
        <v>5</v>
      </c>
      <c r="C611" s="73">
        <f t="shared" si="992"/>
        <v>64</v>
      </c>
      <c r="E611" s="73">
        <f t="shared" ref="E611" si="1114">plan_id</f>
        <v>1005</v>
      </c>
      <c r="F611" s="73">
        <f t="shared" ca="1" si="994"/>
        <v>2002</v>
      </c>
      <c r="G611" s="73">
        <f t="shared" ref="G611" ca="1" si="1115">VLOOKUP(INDIRECT(CHAR(39)&amp;$A611&amp;CHAR(39)&amp;"!r2c"&amp;$C611,0),variables,2,0)</f>
        <v>10803</v>
      </c>
      <c r="H611" s="76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73" t="s">
        <v>308</v>
      </c>
      <c r="B612" s="73">
        <f t="shared" si="991"/>
        <v>5</v>
      </c>
      <c r="C612" s="73">
        <f t="shared" si="992"/>
        <v>65</v>
      </c>
      <c r="E612" s="73">
        <f t="shared" ref="E612" si="1116">plan_id</f>
        <v>1005</v>
      </c>
      <c r="F612" s="73">
        <f t="shared" ca="1" si="994"/>
        <v>2002</v>
      </c>
      <c r="G612" s="73">
        <f t="shared" ref="G612" ca="1" si="1117">VLOOKUP(INDIRECT(CHAR(39)&amp;$A612&amp;CHAR(39)&amp;"!r2c"&amp;$C612,0),variables,2,0)</f>
        <v>10804</v>
      </c>
      <c r="H612" s="76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73" t="s">
        <v>308</v>
      </c>
      <c r="B613" s="73">
        <f t="shared" si="991"/>
        <v>5</v>
      </c>
      <c r="C613" s="73">
        <f t="shared" si="992"/>
        <v>66</v>
      </c>
      <c r="E613" s="73">
        <f t="shared" ref="E613" si="1118">plan_id</f>
        <v>1005</v>
      </c>
      <c r="F613" s="73">
        <f t="shared" ca="1" si="994"/>
        <v>2002</v>
      </c>
      <c r="G613" s="73">
        <f t="shared" ref="G613" ca="1" si="1119">VLOOKUP(INDIRECT(CHAR(39)&amp;$A613&amp;CHAR(39)&amp;"!r2c"&amp;$C613,0),variables,2,0)</f>
        <v>10805</v>
      </c>
      <c r="H613" s="76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73" t="s">
        <v>308</v>
      </c>
      <c r="B614" s="73">
        <f t="shared" si="991"/>
        <v>5</v>
      </c>
      <c r="C614" s="73">
        <f t="shared" si="992"/>
        <v>67</v>
      </c>
      <c r="E614" s="73">
        <f t="shared" ref="E614" si="1120">plan_id</f>
        <v>1005</v>
      </c>
      <c r="F614" s="73">
        <f t="shared" ca="1" si="994"/>
        <v>2002</v>
      </c>
      <c r="G614" s="73">
        <f t="shared" ref="G614" ca="1" si="1121">VLOOKUP(INDIRECT(CHAR(39)&amp;$A614&amp;CHAR(39)&amp;"!r2c"&amp;$C614,0),variables,2,0)</f>
        <v>10806</v>
      </c>
      <c r="H614" s="76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73" t="s">
        <v>308</v>
      </c>
      <c r="B615" s="73">
        <f>B614</f>
        <v>5</v>
      </c>
      <c r="C615" s="73">
        <f t="shared" ref="C615:C678" si="1122">C524</f>
        <v>68</v>
      </c>
      <c r="E615" s="73">
        <f t="shared" ref="E615" si="1123">plan_id</f>
        <v>1005</v>
      </c>
      <c r="F615" s="73">
        <f t="shared" ca="1" si="994"/>
        <v>2002</v>
      </c>
      <c r="G615" s="73">
        <f t="shared" ref="G615" ca="1" si="1124">VLOOKUP(INDIRECT(CHAR(39)&amp;$A615&amp;CHAR(39)&amp;"!r2c"&amp;$C615,0),variables,2,0)</f>
        <v>10807</v>
      </c>
      <c r="H615" s="76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73" t="s">
        <v>308</v>
      </c>
      <c r="B616" s="73">
        <f t="shared" ref="B616:B640" si="1125">B615</f>
        <v>5</v>
      </c>
      <c r="C616" s="73">
        <f t="shared" si="1122"/>
        <v>69</v>
      </c>
      <c r="E616" s="73">
        <f t="shared" ref="E616" si="1126">plan_id</f>
        <v>1005</v>
      </c>
      <c r="F616" s="73">
        <f t="shared" ca="1" si="994"/>
        <v>2002</v>
      </c>
      <c r="G616" s="73">
        <f t="shared" ref="G616" ca="1" si="1127">VLOOKUP(INDIRECT(CHAR(39)&amp;$A616&amp;CHAR(39)&amp;"!r2c"&amp;$C616,0),variables,2,0)</f>
        <v>10808</v>
      </c>
      <c r="H616" s="76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73" t="s">
        <v>308</v>
      </c>
      <c r="B617" s="73">
        <f t="shared" si="1125"/>
        <v>5</v>
      </c>
      <c r="C617" s="73">
        <f t="shared" si="1122"/>
        <v>70</v>
      </c>
      <c r="E617" s="73">
        <f t="shared" ref="E617" si="1128">plan_id</f>
        <v>1005</v>
      </c>
      <c r="F617" s="73">
        <f t="shared" ca="1" si="994"/>
        <v>2002</v>
      </c>
      <c r="G617" s="73">
        <f t="shared" ref="G617" ca="1" si="1129">VLOOKUP(INDIRECT(CHAR(39)&amp;$A617&amp;CHAR(39)&amp;"!r2c"&amp;$C617,0),variables,2,0)</f>
        <v>10809</v>
      </c>
      <c r="H617" s="76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73" t="s">
        <v>308</v>
      </c>
      <c r="B618" s="73">
        <f t="shared" si="1125"/>
        <v>5</v>
      </c>
      <c r="C618" s="73">
        <f t="shared" si="1122"/>
        <v>71</v>
      </c>
      <c r="E618" s="73">
        <f t="shared" ref="E618" si="1130">plan_id</f>
        <v>1005</v>
      </c>
      <c r="F618" s="73">
        <f t="shared" ca="1" si="994"/>
        <v>2002</v>
      </c>
      <c r="G618" s="73">
        <f t="shared" ref="G618" ca="1" si="1131">VLOOKUP(INDIRECT(CHAR(39)&amp;$A618&amp;CHAR(39)&amp;"!r2c"&amp;$C618,0),variables,2,0)</f>
        <v>10810</v>
      </c>
      <c r="H618" s="76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73" t="s">
        <v>308</v>
      </c>
      <c r="B619" s="73">
        <f t="shared" si="1125"/>
        <v>5</v>
      </c>
      <c r="C619" s="73">
        <f t="shared" si="1122"/>
        <v>72</v>
      </c>
      <c r="E619" s="73">
        <f t="shared" ref="E619" si="1132">plan_id</f>
        <v>1005</v>
      </c>
      <c r="F619" s="73">
        <f t="shared" ca="1" si="994"/>
        <v>2002</v>
      </c>
      <c r="G619" s="73">
        <f t="shared" ref="G619" ca="1" si="1133">VLOOKUP(INDIRECT(CHAR(39)&amp;$A619&amp;CHAR(39)&amp;"!r2c"&amp;$C619,0),variables,2,0)</f>
        <v>10811</v>
      </c>
      <c r="H619" s="76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73" t="s">
        <v>308</v>
      </c>
      <c r="B620" s="73">
        <f t="shared" si="1125"/>
        <v>5</v>
      </c>
      <c r="C620" s="73">
        <f t="shared" si="1122"/>
        <v>73</v>
      </c>
      <c r="E620" s="73">
        <f t="shared" ref="E620" si="1134">plan_id</f>
        <v>1005</v>
      </c>
      <c r="F620" s="73">
        <f t="shared" ca="1" si="994"/>
        <v>2002</v>
      </c>
      <c r="G620" s="73">
        <f t="shared" ref="G620" ca="1" si="1135">VLOOKUP(INDIRECT(CHAR(39)&amp;$A620&amp;CHAR(39)&amp;"!r2c"&amp;$C620,0),variables,2,0)</f>
        <v>10812</v>
      </c>
      <c r="H620" s="76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73" t="s">
        <v>308</v>
      </c>
      <c r="B621" s="73">
        <f t="shared" si="1125"/>
        <v>5</v>
      </c>
      <c r="C621" s="73">
        <f t="shared" si="1122"/>
        <v>74</v>
      </c>
      <c r="E621" s="73">
        <f t="shared" ref="E621" si="1136">plan_id</f>
        <v>1005</v>
      </c>
      <c r="F621" s="73">
        <f t="shared" ca="1" si="994"/>
        <v>2002</v>
      </c>
      <c r="G621" s="73">
        <f t="shared" ref="G621" ca="1" si="1137">VLOOKUP(INDIRECT(CHAR(39)&amp;$A621&amp;CHAR(39)&amp;"!r2c"&amp;$C621,0),variables,2,0)</f>
        <v>10813</v>
      </c>
      <c r="H621" s="76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73" t="s">
        <v>308</v>
      </c>
      <c r="B622" s="73">
        <f t="shared" si="1125"/>
        <v>5</v>
      </c>
      <c r="C622" s="73">
        <f t="shared" si="1122"/>
        <v>75</v>
      </c>
      <c r="E622" s="73">
        <f t="shared" ref="E622" si="1138">plan_id</f>
        <v>1005</v>
      </c>
      <c r="F622" s="73">
        <f t="shared" ca="1" si="994"/>
        <v>2002</v>
      </c>
      <c r="G622" s="73">
        <f t="shared" ref="G622" ca="1" si="1139">VLOOKUP(INDIRECT(CHAR(39)&amp;$A622&amp;CHAR(39)&amp;"!r2c"&amp;$C622,0),variables,2,0)</f>
        <v>10814</v>
      </c>
      <c r="H622" s="76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73" t="s">
        <v>308</v>
      </c>
      <c r="B623" s="73">
        <f t="shared" si="1125"/>
        <v>5</v>
      </c>
      <c r="C623" s="73">
        <f t="shared" si="1122"/>
        <v>76</v>
      </c>
      <c r="E623" s="73">
        <f t="shared" ref="E623" si="1140">plan_id</f>
        <v>1005</v>
      </c>
      <c r="F623" s="73">
        <f t="shared" ca="1" si="994"/>
        <v>2002</v>
      </c>
      <c r="G623" s="73">
        <f t="shared" ref="G623" ca="1" si="1141">VLOOKUP(INDIRECT(CHAR(39)&amp;$A623&amp;CHAR(39)&amp;"!r2c"&amp;$C623,0),variables,2,0)</f>
        <v>10815</v>
      </c>
      <c r="H623" s="76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73" t="s">
        <v>308</v>
      </c>
      <c r="B624" s="73">
        <f t="shared" si="1125"/>
        <v>5</v>
      </c>
      <c r="C624" s="73">
        <f t="shared" si="1122"/>
        <v>77</v>
      </c>
      <c r="E624" s="73">
        <f t="shared" ref="E624" si="1142">plan_id</f>
        <v>1005</v>
      </c>
      <c r="F624" s="73">
        <f t="shared" ca="1" si="994"/>
        <v>2002</v>
      </c>
      <c r="G624" s="73">
        <f t="shared" ref="G624" ca="1" si="1143">VLOOKUP(INDIRECT(CHAR(39)&amp;$A624&amp;CHAR(39)&amp;"!r2c"&amp;$C624,0),variables,2,0)</f>
        <v>10816</v>
      </c>
      <c r="H624" s="76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73" t="s">
        <v>308</v>
      </c>
      <c r="B625" s="73">
        <f t="shared" si="1125"/>
        <v>5</v>
      </c>
      <c r="C625" s="73">
        <f t="shared" si="1122"/>
        <v>78</v>
      </c>
      <c r="E625" s="73">
        <f t="shared" ref="E625" si="1144">plan_id</f>
        <v>1005</v>
      </c>
      <c r="F625" s="73">
        <f t="shared" ca="1" si="994"/>
        <v>2002</v>
      </c>
      <c r="G625" s="73">
        <f t="shared" ref="G625" ca="1" si="1145">VLOOKUP(INDIRECT(CHAR(39)&amp;$A625&amp;CHAR(39)&amp;"!r2c"&amp;$C625,0),variables,2,0)</f>
        <v>10817</v>
      </c>
      <c r="H625" s="76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73" t="s">
        <v>308</v>
      </c>
      <c r="B626" s="73">
        <f t="shared" si="1125"/>
        <v>5</v>
      </c>
      <c r="C626" s="73">
        <f t="shared" si="1122"/>
        <v>79</v>
      </c>
      <c r="E626" s="73">
        <f t="shared" ref="E626" si="1146">plan_id</f>
        <v>1005</v>
      </c>
      <c r="F626" s="73">
        <f t="shared" ca="1" si="994"/>
        <v>2002</v>
      </c>
      <c r="G626" s="73">
        <f t="shared" ref="G626" ca="1" si="1147">VLOOKUP(INDIRECT(CHAR(39)&amp;$A626&amp;CHAR(39)&amp;"!r2c"&amp;$C626,0),variables,2,0)</f>
        <v>10818</v>
      </c>
      <c r="H626" s="76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73" t="s">
        <v>308</v>
      </c>
      <c r="B627" s="73">
        <f t="shared" si="1125"/>
        <v>5</v>
      </c>
      <c r="C627" s="73">
        <f t="shared" si="1122"/>
        <v>80</v>
      </c>
      <c r="E627" s="73">
        <f t="shared" ref="E627" si="1148">plan_id</f>
        <v>1005</v>
      </c>
      <c r="F627" s="73">
        <f t="shared" ca="1" si="994"/>
        <v>2002</v>
      </c>
      <c r="G627" s="73">
        <f t="shared" ref="G627" ca="1" si="1149">VLOOKUP(INDIRECT(CHAR(39)&amp;$A627&amp;CHAR(39)&amp;"!r2c"&amp;$C627,0),variables,2,0)</f>
        <v>10819</v>
      </c>
      <c r="H627" s="76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73" t="s">
        <v>308</v>
      </c>
      <c r="B628" s="73">
        <f t="shared" si="1125"/>
        <v>5</v>
      </c>
      <c r="C628" s="73">
        <f t="shared" si="1122"/>
        <v>81</v>
      </c>
      <c r="E628" s="73">
        <f t="shared" ref="E628" si="1150">plan_id</f>
        <v>1005</v>
      </c>
      <c r="F628" s="73">
        <f t="shared" ca="1" si="994"/>
        <v>2002</v>
      </c>
      <c r="G628" s="73">
        <f t="shared" ref="G628" ca="1" si="1151">VLOOKUP(INDIRECT(CHAR(39)&amp;$A628&amp;CHAR(39)&amp;"!r2c"&amp;$C628,0),variables,2,0)</f>
        <v>10820</v>
      </c>
      <c r="H628" s="76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73" t="s">
        <v>308</v>
      </c>
      <c r="B629" s="73">
        <f t="shared" si="1125"/>
        <v>5</v>
      </c>
      <c r="C629" s="73">
        <f t="shared" si="1122"/>
        <v>82</v>
      </c>
      <c r="E629" s="73">
        <f t="shared" ref="E629" si="1152">plan_id</f>
        <v>1005</v>
      </c>
      <c r="F629" s="73">
        <f t="shared" ca="1" si="994"/>
        <v>2002</v>
      </c>
      <c r="G629" s="73">
        <f t="shared" ref="G629" ca="1" si="1153">VLOOKUP(INDIRECT(CHAR(39)&amp;$A629&amp;CHAR(39)&amp;"!r2c"&amp;$C629,0),variables,2,0)</f>
        <v>10821</v>
      </c>
      <c r="H629" s="76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73" t="s">
        <v>308</v>
      </c>
      <c r="B630" s="73">
        <f t="shared" si="1125"/>
        <v>5</v>
      </c>
      <c r="C630" s="73">
        <f t="shared" si="1122"/>
        <v>83</v>
      </c>
      <c r="E630" s="73">
        <f t="shared" ref="E630" si="1154">plan_id</f>
        <v>1005</v>
      </c>
      <c r="F630" s="73">
        <f t="shared" ca="1" si="994"/>
        <v>2002</v>
      </c>
      <c r="G630" s="73">
        <f t="shared" ref="G630" ca="1" si="1155">VLOOKUP(INDIRECT(CHAR(39)&amp;$A630&amp;CHAR(39)&amp;"!r2c"&amp;$C630,0),variables,2,0)</f>
        <v>10822</v>
      </c>
      <c r="H630" s="76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73" t="s">
        <v>308</v>
      </c>
      <c r="B631" s="73">
        <f t="shared" si="1125"/>
        <v>5</v>
      </c>
      <c r="C631" s="73">
        <f t="shared" si="1122"/>
        <v>84</v>
      </c>
      <c r="E631" s="73">
        <f t="shared" ref="E631" si="1156">plan_id</f>
        <v>1005</v>
      </c>
      <c r="F631" s="73">
        <f t="shared" ca="1" si="994"/>
        <v>2002</v>
      </c>
      <c r="G631" s="73">
        <f t="shared" ref="G631" ca="1" si="1157">VLOOKUP(INDIRECT(CHAR(39)&amp;$A631&amp;CHAR(39)&amp;"!r2c"&amp;$C631,0),variables,2,0)</f>
        <v>10829</v>
      </c>
      <c r="H631" s="76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73" t="s">
        <v>308</v>
      </c>
      <c r="B632" s="73">
        <f t="shared" si="1125"/>
        <v>5</v>
      </c>
      <c r="C632" s="73">
        <f t="shared" si="1122"/>
        <v>85</v>
      </c>
      <c r="E632" s="73">
        <f t="shared" ref="E632" si="1158">plan_id</f>
        <v>1005</v>
      </c>
      <c r="F632" s="73">
        <f t="shared" ca="1" si="994"/>
        <v>2002</v>
      </c>
      <c r="G632" s="73">
        <f t="shared" ref="G632" ca="1" si="1159">VLOOKUP(INDIRECT(CHAR(39)&amp;$A632&amp;CHAR(39)&amp;"!r2c"&amp;$C632,0),variables,2,0)</f>
        <v>10823</v>
      </c>
      <c r="H632" s="76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73" t="s">
        <v>308</v>
      </c>
      <c r="B633" s="73">
        <f t="shared" si="1125"/>
        <v>5</v>
      </c>
      <c r="C633" s="73">
        <f t="shared" si="1122"/>
        <v>86</v>
      </c>
      <c r="E633" s="73">
        <f t="shared" ref="E633" si="1160">plan_id</f>
        <v>1005</v>
      </c>
      <c r="F633" s="73">
        <f t="shared" ca="1" si="994"/>
        <v>2002</v>
      </c>
      <c r="G633" s="73">
        <f t="shared" ref="G633" ca="1" si="1161">VLOOKUP(INDIRECT(CHAR(39)&amp;$A633&amp;CHAR(39)&amp;"!r2c"&amp;$C633,0),variables,2,0)</f>
        <v>10798</v>
      </c>
      <c r="H633" s="76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73" t="s">
        <v>308</v>
      </c>
      <c r="B634" s="73">
        <f t="shared" si="1125"/>
        <v>5</v>
      </c>
      <c r="C634" s="73">
        <f t="shared" si="1122"/>
        <v>87</v>
      </c>
      <c r="E634" s="73">
        <f t="shared" ref="E634" si="1162">plan_id</f>
        <v>1005</v>
      </c>
      <c r="F634" s="73">
        <f t="shared" ca="1" si="994"/>
        <v>2002</v>
      </c>
      <c r="G634" s="73">
        <f t="shared" ref="G634" ca="1" si="1163">VLOOKUP(INDIRECT(CHAR(39)&amp;$A634&amp;CHAR(39)&amp;"!r2c"&amp;$C634,0),variables,2,0)</f>
        <v>10799</v>
      </c>
      <c r="H634" s="76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73" t="s">
        <v>308</v>
      </c>
      <c r="B635" s="73">
        <f t="shared" si="1125"/>
        <v>5</v>
      </c>
      <c r="C635" s="73">
        <f t="shared" si="1122"/>
        <v>88</v>
      </c>
      <c r="E635" s="73">
        <f t="shared" ref="E635" si="1164">plan_id</f>
        <v>1005</v>
      </c>
      <c r="F635" s="73">
        <f t="shared" ca="1" si="994"/>
        <v>2002</v>
      </c>
      <c r="G635" s="73">
        <f t="shared" ref="G635" ca="1" si="1165">VLOOKUP(INDIRECT(CHAR(39)&amp;$A635&amp;CHAR(39)&amp;"!r2c"&amp;$C635,0),variables,2,0)</f>
        <v>10800</v>
      </c>
      <c r="H635" s="76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73" t="s">
        <v>308</v>
      </c>
      <c r="B636" s="73">
        <f t="shared" si="1125"/>
        <v>5</v>
      </c>
      <c r="C636" s="73">
        <f t="shared" si="1122"/>
        <v>89</v>
      </c>
      <c r="E636" s="73">
        <f t="shared" ref="E636" si="1166">plan_id</f>
        <v>1005</v>
      </c>
      <c r="F636" s="73">
        <f t="shared" ca="1" si="994"/>
        <v>2002</v>
      </c>
      <c r="G636" s="73">
        <f t="shared" ref="G636" ca="1" si="1167">VLOOKUP(INDIRECT(CHAR(39)&amp;$A636&amp;CHAR(39)&amp;"!r2c"&amp;$C636,0),variables,2,0)</f>
        <v>10824</v>
      </c>
      <c r="H636" s="76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73" t="s">
        <v>308</v>
      </c>
      <c r="B637" s="73">
        <f t="shared" si="1125"/>
        <v>5</v>
      </c>
      <c r="C637" s="73">
        <f t="shared" si="1122"/>
        <v>90</v>
      </c>
      <c r="E637" s="73">
        <f t="shared" ref="E637" si="1168">plan_id</f>
        <v>1005</v>
      </c>
      <c r="F637" s="73">
        <f t="shared" ca="1" si="994"/>
        <v>2002</v>
      </c>
      <c r="G637" s="73">
        <f t="shared" ref="G637" ca="1" si="1169">VLOOKUP(INDIRECT(CHAR(39)&amp;$A637&amp;CHAR(39)&amp;"!r2c"&amp;$C637,0),variables,2,0)</f>
        <v>10825</v>
      </c>
      <c r="H637" s="76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73" t="s">
        <v>308</v>
      </c>
      <c r="B638" s="73">
        <f t="shared" si="1125"/>
        <v>5</v>
      </c>
      <c r="C638" s="73">
        <f t="shared" si="1122"/>
        <v>91</v>
      </c>
      <c r="E638" s="73">
        <f t="shared" ref="E638" si="1170">plan_id</f>
        <v>1005</v>
      </c>
      <c r="F638" s="73">
        <f t="shared" ca="1" si="994"/>
        <v>2002</v>
      </c>
      <c r="G638" s="73">
        <f t="shared" ref="G638" ca="1" si="1171">VLOOKUP(INDIRECT(CHAR(39)&amp;$A638&amp;CHAR(39)&amp;"!r2c"&amp;$C638,0),variables,2,0)</f>
        <v>10826</v>
      </c>
      <c r="H638" s="76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73" t="s">
        <v>308</v>
      </c>
      <c r="B639" s="73">
        <f t="shared" si="1125"/>
        <v>5</v>
      </c>
      <c r="C639" s="73">
        <f t="shared" si="1122"/>
        <v>92</v>
      </c>
      <c r="E639" s="73">
        <f t="shared" ref="E639" si="1172">plan_id</f>
        <v>1005</v>
      </c>
      <c r="F639" s="73">
        <f t="shared" ca="1" si="994"/>
        <v>2002</v>
      </c>
      <c r="G639" s="73">
        <f t="shared" ref="G639" ca="1" si="1173">VLOOKUP(INDIRECT(CHAR(39)&amp;$A639&amp;CHAR(39)&amp;"!r2c"&amp;$C639,0),variables,2,0)</f>
        <v>10828</v>
      </c>
      <c r="H639" s="76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73" t="s">
        <v>308</v>
      </c>
      <c r="B640" s="73">
        <f t="shared" si="1125"/>
        <v>5</v>
      </c>
      <c r="C640" s="73">
        <f t="shared" si="1122"/>
        <v>93</v>
      </c>
      <c r="E640" s="73">
        <f t="shared" ref="E640" si="1174">plan_id</f>
        <v>1005</v>
      </c>
      <c r="F640" s="73">
        <f t="shared" ca="1" si="994"/>
        <v>2002</v>
      </c>
      <c r="G640" s="73">
        <f t="shared" ref="G640" ca="1" si="1175">VLOOKUP(INDIRECT(CHAR(39)&amp;$A640&amp;CHAR(39)&amp;"!r2c"&amp;$C640,0),variables,2,0)</f>
        <v>10827</v>
      </c>
      <c r="H640" s="76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73" t="s">
        <v>308</v>
      </c>
      <c r="B641" s="73">
        <f t="shared" ref="B641:B704" si="1176">B576+1</f>
        <v>6</v>
      </c>
      <c r="C641" s="73">
        <f t="shared" si="1122"/>
        <v>3</v>
      </c>
      <c r="E641" s="73">
        <f t="shared" ref="E641" si="1177">plan_id</f>
        <v>1005</v>
      </c>
      <c r="F641" s="73">
        <f t="shared" ca="1" si="994"/>
        <v>2003</v>
      </c>
      <c r="G641" s="73">
        <f t="shared" ref="G641" ca="1" si="1178">VLOOKUP(INDIRECT(CHAR(39)&amp;$A641&amp;CHAR(39)&amp;"!r2c"&amp;$C641,0),variables,2,0)</f>
        <v>10703</v>
      </c>
      <c r="H641" s="76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73" t="s">
        <v>308</v>
      </c>
      <c r="B642" s="73">
        <f t="shared" si="1176"/>
        <v>6</v>
      </c>
      <c r="C642" s="73">
        <f t="shared" si="1122"/>
        <v>4</v>
      </c>
      <c r="E642" s="73">
        <f t="shared" ref="E642" si="1179">plan_id</f>
        <v>1005</v>
      </c>
      <c r="F642" s="73">
        <f t="shared" ca="1" si="994"/>
        <v>2003</v>
      </c>
      <c r="G642" s="73">
        <f t="shared" ref="G642" ca="1" si="1180">VLOOKUP(INDIRECT(CHAR(39)&amp;$A642&amp;CHAR(39)&amp;"!r2c"&amp;$C642,0),variables,2,0)</f>
        <v>10845</v>
      </c>
      <c r="H642" s="76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73" t="s">
        <v>308</v>
      </c>
      <c r="B643" s="73">
        <f t="shared" si="1176"/>
        <v>6</v>
      </c>
      <c r="C643" s="73">
        <f t="shared" si="1122"/>
        <v>5</v>
      </c>
      <c r="E643" s="73">
        <f t="shared" ref="E643" si="1181">plan_id</f>
        <v>1005</v>
      </c>
      <c r="F643" s="73">
        <f t="shared" ca="1" si="994"/>
        <v>2003</v>
      </c>
      <c r="G643" s="73">
        <f t="shared" ref="G643" ca="1" si="1182">VLOOKUP(INDIRECT(CHAR(39)&amp;$A643&amp;CHAR(39)&amp;"!r2c"&amp;$C643,0),variables,2,0)</f>
        <v>10924</v>
      </c>
      <c r="H643" s="76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73" t="s">
        <v>308</v>
      </c>
      <c r="B644" s="73">
        <f t="shared" si="1176"/>
        <v>6</v>
      </c>
      <c r="C644" s="73">
        <f t="shared" si="1122"/>
        <v>6</v>
      </c>
      <c r="E644" s="73">
        <f t="shared" ref="E644" si="1183">plan_id</f>
        <v>1005</v>
      </c>
      <c r="F644" s="73">
        <f t="shared" ref="F644:F736" ca="1" si="1184">INDIRECT(CHAR(39)&amp;$A644&amp;CHAR(39)&amp;"!r"&amp;$B644&amp;"c2",0)</f>
        <v>2003</v>
      </c>
      <c r="G644" s="73">
        <f t="shared" ref="G644" ca="1" si="1185">VLOOKUP(INDIRECT(CHAR(39)&amp;$A644&amp;CHAR(39)&amp;"!r2c"&amp;$C644,0),variables,2,0)</f>
        <v>10925</v>
      </c>
      <c r="H644" s="76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73" t="s">
        <v>308</v>
      </c>
      <c r="B645" s="73">
        <f t="shared" si="1176"/>
        <v>6</v>
      </c>
      <c r="C645" s="73">
        <f t="shared" si="1122"/>
        <v>7</v>
      </c>
      <c r="E645" s="73">
        <f t="shared" ref="E645" si="1186">plan_id</f>
        <v>1005</v>
      </c>
      <c r="F645" s="73">
        <f t="shared" ca="1" si="1184"/>
        <v>2003</v>
      </c>
      <c r="G645" s="73">
        <f t="shared" ref="G645" ca="1" si="1187">VLOOKUP(INDIRECT(CHAR(39)&amp;$A645&amp;CHAR(39)&amp;"!r2c"&amp;$C645,0),variables,2,0)</f>
        <v>10926</v>
      </c>
      <c r="H645" s="76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73" t="s">
        <v>308</v>
      </c>
      <c r="B646" s="73">
        <f t="shared" si="1176"/>
        <v>6</v>
      </c>
      <c r="C646" s="73">
        <f t="shared" si="1122"/>
        <v>8</v>
      </c>
      <c r="E646" s="73">
        <f t="shared" ref="E646" si="1188">plan_id</f>
        <v>1005</v>
      </c>
      <c r="F646" s="73">
        <f t="shared" ca="1" si="1184"/>
        <v>2003</v>
      </c>
      <c r="G646" s="73">
        <f t="shared" ref="G646" ca="1" si="1189">VLOOKUP(INDIRECT(CHAR(39)&amp;$A646&amp;CHAR(39)&amp;"!r2c"&amp;$C646,0),variables,2,0)</f>
        <v>10704</v>
      </c>
      <c r="H646" s="76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73" t="s">
        <v>308</v>
      </c>
      <c r="B647" s="73">
        <f t="shared" si="1176"/>
        <v>6</v>
      </c>
      <c r="C647" s="73">
        <f t="shared" si="1122"/>
        <v>9</v>
      </c>
      <c r="E647" s="73">
        <f t="shared" ref="E647" si="1190">plan_id</f>
        <v>1005</v>
      </c>
      <c r="F647" s="73">
        <f t="shared" ca="1" si="1184"/>
        <v>2003</v>
      </c>
      <c r="G647" s="73">
        <f t="shared" ref="G647" ca="1" si="1191">VLOOKUP(INDIRECT(CHAR(39)&amp;$A647&amp;CHAR(39)&amp;"!r2c"&amp;$C647,0),variables,2,0)</f>
        <v>10928</v>
      </c>
      <c r="H647" s="76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73" t="s">
        <v>308</v>
      </c>
      <c r="B648" s="73">
        <f t="shared" si="1176"/>
        <v>6</v>
      </c>
      <c r="C648" s="73">
        <f t="shared" si="1122"/>
        <v>10</v>
      </c>
      <c r="E648" s="73">
        <f t="shared" ref="E648" si="1192">plan_id</f>
        <v>1005</v>
      </c>
      <c r="F648" s="73">
        <f t="shared" ca="1" si="1184"/>
        <v>2003</v>
      </c>
      <c r="G648" s="73">
        <f t="shared" ref="G648" ca="1" si="1193">VLOOKUP(INDIRECT(CHAR(39)&amp;$A648&amp;CHAR(39)&amp;"!r2c"&amp;$C648,0),variables,2,0)</f>
        <v>10929</v>
      </c>
      <c r="H648" s="76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73" t="s">
        <v>308</v>
      </c>
      <c r="B649" s="73">
        <f t="shared" si="1176"/>
        <v>6</v>
      </c>
      <c r="C649" s="73">
        <f t="shared" si="1122"/>
        <v>11</v>
      </c>
      <c r="E649" s="73">
        <f t="shared" ref="E649" si="1194">plan_id</f>
        <v>1005</v>
      </c>
      <c r="F649" s="73">
        <f t="shared" ca="1" si="1184"/>
        <v>2003</v>
      </c>
      <c r="G649" s="73">
        <f t="shared" ref="G649" ca="1" si="1195">VLOOKUP(INDIRECT(CHAR(39)&amp;$A649&amp;CHAR(39)&amp;"!r2c"&amp;$C649,0),variables,2,0)</f>
        <v>10930</v>
      </c>
      <c r="H649" s="76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73" t="s">
        <v>308</v>
      </c>
      <c r="B650" s="73">
        <f t="shared" si="1176"/>
        <v>6</v>
      </c>
      <c r="C650" s="73">
        <f t="shared" si="1122"/>
        <v>12</v>
      </c>
      <c r="E650" s="73">
        <f t="shared" ref="E650" si="1196">plan_id</f>
        <v>1005</v>
      </c>
      <c r="F650" s="73">
        <f t="shared" ca="1" si="1184"/>
        <v>2003</v>
      </c>
      <c r="G650" s="73">
        <f t="shared" ref="G650" ca="1" si="1197">VLOOKUP(INDIRECT(CHAR(39)&amp;$A650&amp;CHAR(39)&amp;"!r2c"&amp;$C650,0),variables,2,0)</f>
        <v>10705</v>
      </c>
      <c r="H650" s="76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34751000</v>
      </c>
    </row>
    <row r="651" spans="1:8" x14ac:dyDescent="0.3">
      <c r="A651" s="73" t="s">
        <v>308</v>
      </c>
      <c r="B651" s="73">
        <f t="shared" si="1176"/>
        <v>6</v>
      </c>
      <c r="C651" s="73">
        <f t="shared" si="1122"/>
        <v>13</v>
      </c>
      <c r="E651" s="73">
        <f t="shared" ref="E651" si="1198">plan_id</f>
        <v>1005</v>
      </c>
      <c r="F651" s="73">
        <f t="shared" ca="1" si="1184"/>
        <v>2003</v>
      </c>
      <c r="G651" s="73">
        <f t="shared" ref="G651" ca="1" si="1199">VLOOKUP(INDIRECT(CHAR(39)&amp;$A651&amp;CHAR(39)&amp;"!r2c"&amp;$C651,0),variables,2,0)</f>
        <v>10842</v>
      </c>
      <c r="H651" s="76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73" t="s">
        <v>308</v>
      </c>
      <c r="B652" s="73">
        <f t="shared" si="1176"/>
        <v>6</v>
      </c>
      <c r="C652" s="73">
        <f t="shared" si="1122"/>
        <v>14</v>
      </c>
      <c r="E652" s="73">
        <f t="shared" ref="E652" si="1200">plan_id</f>
        <v>1005</v>
      </c>
      <c r="F652" s="73">
        <f t="shared" ca="1" si="1184"/>
        <v>2003</v>
      </c>
      <c r="G652" s="73">
        <f t="shared" ref="G652" ca="1" si="1201">VLOOKUP(INDIRECT(CHAR(39)&amp;$A652&amp;CHAR(39)&amp;"!r2c"&amp;$C652,0),variables,2,0)</f>
        <v>10843</v>
      </c>
      <c r="H652" s="76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73" t="s">
        <v>308</v>
      </c>
      <c r="B653" s="73">
        <f t="shared" si="1176"/>
        <v>6</v>
      </c>
      <c r="C653" s="73">
        <f t="shared" si="1122"/>
        <v>15</v>
      </c>
      <c r="E653" s="73">
        <f t="shared" ref="E653" si="1202">plan_id</f>
        <v>1005</v>
      </c>
      <c r="F653" s="73">
        <f t="shared" ca="1" si="1184"/>
        <v>2003</v>
      </c>
      <c r="G653" s="73">
        <f t="shared" ref="G653" ca="1" si="1203">VLOOKUP(INDIRECT(CHAR(39)&amp;$A653&amp;CHAR(39)&amp;"!r2c"&amp;$C653,0),variables,2,0)</f>
        <v>10931</v>
      </c>
      <c r="H653" s="76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73" t="s">
        <v>308</v>
      </c>
      <c r="B654" s="73">
        <f t="shared" si="1176"/>
        <v>6</v>
      </c>
      <c r="C654" s="73">
        <f t="shared" si="1122"/>
        <v>16</v>
      </c>
      <c r="E654" s="73">
        <f t="shared" ref="E654" si="1204">plan_id</f>
        <v>1005</v>
      </c>
      <c r="F654" s="73">
        <f t="shared" ca="1" si="1184"/>
        <v>2003</v>
      </c>
      <c r="G654" s="73">
        <f t="shared" ref="G654" ca="1" si="1205">VLOOKUP(INDIRECT(CHAR(39)&amp;$A654&amp;CHAR(39)&amp;"!r2c"&amp;$C654,0),variables,2,0)</f>
        <v>10932</v>
      </c>
      <c r="H654" s="76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73" t="s">
        <v>308</v>
      </c>
      <c r="B655" s="73">
        <f t="shared" si="1176"/>
        <v>6</v>
      </c>
      <c r="C655" s="73">
        <f t="shared" si="1122"/>
        <v>17</v>
      </c>
      <c r="E655" s="73">
        <f t="shared" ref="E655" si="1206">plan_id</f>
        <v>1005</v>
      </c>
      <c r="F655" s="73">
        <f t="shared" ca="1" si="1184"/>
        <v>2003</v>
      </c>
      <c r="G655" s="73">
        <f t="shared" ref="G655" ca="1" si="1207">VLOOKUP(INDIRECT(CHAR(39)&amp;$A655&amp;CHAR(39)&amp;"!r2c"&amp;$C655,0),variables,2,0)</f>
        <v>10933</v>
      </c>
      <c r="H655" s="76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73" t="s">
        <v>308</v>
      </c>
      <c r="B656" s="73">
        <f t="shared" si="1176"/>
        <v>6</v>
      </c>
      <c r="C656" s="73">
        <f t="shared" si="1122"/>
        <v>18</v>
      </c>
      <c r="E656" s="73">
        <f t="shared" ref="E656" si="1208">plan_id</f>
        <v>1005</v>
      </c>
      <c r="F656" s="73">
        <f t="shared" ca="1" si="1184"/>
        <v>2003</v>
      </c>
      <c r="G656" s="73">
        <f t="shared" ref="G656" ca="1" si="1209">VLOOKUP(INDIRECT(CHAR(39)&amp;$A656&amp;CHAR(39)&amp;"!r2c"&amp;$C656,0),variables,2,0)</f>
        <v>10934</v>
      </c>
      <c r="H656" s="76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73" t="s">
        <v>308</v>
      </c>
      <c r="B657" s="73">
        <f t="shared" si="1176"/>
        <v>6</v>
      </c>
      <c r="C657" s="73">
        <f t="shared" si="1122"/>
        <v>19</v>
      </c>
      <c r="E657" s="73">
        <f t="shared" ref="E657" si="1210">plan_id</f>
        <v>1005</v>
      </c>
      <c r="F657" s="73">
        <f t="shared" ca="1" si="1184"/>
        <v>2003</v>
      </c>
      <c r="G657" s="73">
        <f t="shared" ref="G657" ca="1" si="1211">VLOOKUP(INDIRECT(CHAR(39)&amp;$A657&amp;CHAR(39)&amp;"!r2c"&amp;$C657,0),variables,2,0)</f>
        <v>10935</v>
      </c>
      <c r="H657" s="76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73" t="s">
        <v>308</v>
      </c>
      <c r="B658" s="73">
        <f t="shared" si="1176"/>
        <v>6</v>
      </c>
      <c r="C658" s="73">
        <f t="shared" si="1122"/>
        <v>20</v>
      </c>
      <c r="E658" s="73">
        <f t="shared" ref="E658" si="1212">plan_id</f>
        <v>1005</v>
      </c>
      <c r="F658" s="73">
        <f t="shared" ca="1" si="1184"/>
        <v>2003</v>
      </c>
      <c r="G658" s="73">
        <f t="shared" ref="G658" ca="1" si="1213">VLOOKUP(INDIRECT(CHAR(39)&amp;$A658&amp;CHAR(39)&amp;"!r2c"&amp;$C658,0),variables,2,0)</f>
        <v>10937</v>
      </c>
      <c r="H658" s="76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73" t="s">
        <v>308</v>
      </c>
      <c r="B659" s="73">
        <f t="shared" si="1176"/>
        <v>6</v>
      </c>
      <c r="C659" s="73">
        <f t="shared" si="1122"/>
        <v>21</v>
      </c>
      <c r="E659" s="73">
        <f t="shared" ref="E659" si="1214">plan_id</f>
        <v>1005</v>
      </c>
      <c r="F659" s="73">
        <f t="shared" ca="1" si="1184"/>
        <v>2003</v>
      </c>
      <c r="G659" s="73">
        <f t="shared" ref="G659" ca="1" si="1215">VLOOKUP(INDIRECT(CHAR(39)&amp;$A659&amp;CHAR(39)&amp;"!r2c"&amp;$C659,0),variables,2,0)</f>
        <v>10938</v>
      </c>
      <c r="H659" s="76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73" t="s">
        <v>308</v>
      </c>
      <c r="B660" s="73">
        <f t="shared" si="1176"/>
        <v>6</v>
      </c>
      <c r="C660" s="73">
        <f t="shared" si="1122"/>
        <v>22</v>
      </c>
      <c r="E660" s="73">
        <f t="shared" ref="E660" si="1216">plan_id</f>
        <v>1005</v>
      </c>
      <c r="F660" s="73">
        <f t="shared" ca="1" si="1184"/>
        <v>2003</v>
      </c>
      <c r="G660" s="73">
        <f t="shared" ref="G660" ca="1" si="1217">VLOOKUP(INDIRECT(CHAR(39)&amp;$A660&amp;CHAR(39)&amp;"!r2c"&amp;$C660,0),variables,2,0)</f>
        <v>11007</v>
      </c>
      <c r="H660" s="76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73" t="s">
        <v>308</v>
      </c>
      <c r="B661" s="73">
        <f t="shared" si="1176"/>
        <v>6</v>
      </c>
      <c r="C661" s="73">
        <f t="shared" si="1122"/>
        <v>23</v>
      </c>
      <c r="E661" s="73">
        <f t="shared" ref="E661" si="1218">plan_id</f>
        <v>1005</v>
      </c>
      <c r="F661" s="73">
        <f t="shared" ca="1" si="1184"/>
        <v>2003</v>
      </c>
      <c r="G661" s="73">
        <f t="shared" ref="G661" ca="1" si="1219">VLOOKUP(INDIRECT(CHAR(39)&amp;$A661&amp;CHAR(39)&amp;"!r2c"&amp;$C661,0),variables,2,0)</f>
        <v>10941</v>
      </c>
      <c r="H661" s="76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No</v>
      </c>
    </row>
    <row r="662" spans="1:8" x14ac:dyDescent="0.3">
      <c r="A662" s="73" t="s">
        <v>308</v>
      </c>
      <c r="B662" s="73">
        <f t="shared" si="1176"/>
        <v>6</v>
      </c>
      <c r="C662" s="73">
        <f t="shared" si="1122"/>
        <v>24</v>
      </c>
      <c r="E662" s="73">
        <f t="shared" ref="E662" si="1220">plan_id</f>
        <v>1005</v>
      </c>
      <c r="F662" s="73">
        <f t="shared" ca="1" si="1184"/>
        <v>2003</v>
      </c>
      <c r="G662" s="73">
        <f t="shared" ref="G662" ca="1" si="1221">VLOOKUP(INDIRECT(CHAR(39)&amp;$A662&amp;CHAR(39)&amp;"!r2c"&amp;$C662,0),variables,2,0)</f>
        <v>10942</v>
      </c>
      <c r="H662" s="76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73" t="s">
        <v>308</v>
      </c>
      <c r="B663" s="73">
        <f t="shared" si="1176"/>
        <v>6</v>
      </c>
      <c r="C663" s="73">
        <f t="shared" si="1122"/>
        <v>25</v>
      </c>
      <c r="E663" s="73">
        <f t="shared" ref="E663" si="1222">plan_id</f>
        <v>1005</v>
      </c>
      <c r="F663" s="73">
        <f t="shared" ca="1" si="1184"/>
        <v>2003</v>
      </c>
      <c r="G663" s="73">
        <f t="shared" ref="G663" ca="1" si="1223">VLOOKUP(INDIRECT(CHAR(39)&amp;$A663&amp;CHAR(39)&amp;"!r2c"&amp;$C663,0),variables,2,0)</f>
        <v>10701</v>
      </c>
      <c r="H663" s="76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73" t="s">
        <v>308</v>
      </c>
      <c r="B664" s="73">
        <f t="shared" si="1176"/>
        <v>6</v>
      </c>
      <c r="C664" s="73">
        <f t="shared" si="1122"/>
        <v>26</v>
      </c>
      <c r="E664" s="73">
        <f t="shared" ref="E664" si="1224">plan_id</f>
        <v>1005</v>
      </c>
      <c r="F664" s="73">
        <f t="shared" ca="1" si="1184"/>
        <v>2003</v>
      </c>
      <c r="G664" s="73">
        <f t="shared" ref="G664" ca="1" si="1225">VLOOKUP(INDIRECT(CHAR(39)&amp;$A664&amp;CHAR(39)&amp;"!r2c"&amp;$C664,0),variables,2,0)</f>
        <v>10702</v>
      </c>
      <c r="H664" s="76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73" t="s">
        <v>308</v>
      </c>
      <c r="B665" s="73">
        <f t="shared" si="1176"/>
        <v>6</v>
      </c>
      <c r="C665" s="73">
        <f t="shared" si="1122"/>
        <v>27</v>
      </c>
      <c r="E665" s="73">
        <f t="shared" ref="E665" si="1226">plan_id</f>
        <v>1005</v>
      </c>
      <c r="F665" s="73">
        <f t="shared" ca="1" si="1184"/>
        <v>2003</v>
      </c>
      <c r="G665" s="73">
        <f t="shared" ref="G665" ca="1" si="1227">VLOOKUP(INDIRECT(CHAR(39)&amp;$A665&amp;CHAR(39)&amp;"!r2c"&amp;$C665,0),variables,2,0)</f>
        <v>10943</v>
      </c>
      <c r="H665" s="76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73" t="s">
        <v>308</v>
      </c>
      <c r="B666" s="73">
        <f t="shared" si="1176"/>
        <v>6</v>
      </c>
      <c r="C666" s="73">
        <f t="shared" si="1122"/>
        <v>28</v>
      </c>
      <c r="E666" s="73">
        <f t="shared" ref="E666" si="1228">plan_id</f>
        <v>1005</v>
      </c>
      <c r="F666" s="73">
        <f t="shared" ca="1" si="1184"/>
        <v>2003</v>
      </c>
      <c r="G666" s="73">
        <f t="shared" ref="G666" ca="1" si="1229">VLOOKUP(INDIRECT(CHAR(39)&amp;$A666&amp;CHAR(39)&amp;"!r2c"&amp;$C666,0),variables,2,0)</f>
        <v>10944</v>
      </c>
      <c r="H666" s="76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73" t="s">
        <v>308</v>
      </c>
      <c r="B667" s="73">
        <f t="shared" si="1176"/>
        <v>6</v>
      </c>
      <c r="C667" s="73">
        <f t="shared" si="1122"/>
        <v>29</v>
      </c>
      <c r="E667" s="73">
        <f t="shared" ref="E667" si="1230">plan_id</f>
        <v>1005</v>
      </c>
      <c r="F667" s="73">
        <f t="shared" ca="1" si="1184"/>
        <v>2003</v>
      </c>
      <c r="G667" s="73">
        <f t="shared" ref="G667" ca="1" si="1231">VLOOKUP(INDIRECT(CHAR(39)&amp;$A667&amp;CHAR(39)&amp;"!r2c"&amp;$C667,0),variables,2,0)</f>
        <v>10945</v>
      </c>
      <c r="H667" s="76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73" t="s">
        <v>308</v>
      </c>
      <c r="B668" s="73">
        <f t="shared" si="1176"/>
        <v>6</v>
      </c>
      <c r="C668" s="73">
        <f t="shared" si="1122"/>
        <v>30</v>
      </c>
      <c r="E668" s="73">
        <f t="shared" ref="E668" si="1232">plan_id</f>
        <v>1005</v>
      </c>
      <c r="F668" s="73">
        <f t="shared" ca="1" si="1184"/>
        <v>2003</v>
      </c>
      <c r="G668" s="73">
        <f t="shared" ref="G668" ca="1" si="1233">VLOOKUP(INDIRECT(CHAR(39)&amp;$A668&amp;CHAR(39)&amp;"!r2c"&amp;$C668,0),variables,2,0)</f>
        <v>10947</v>
      </c>
      <c r="H668" s="76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73" t="s">
        <v>308</v>
      </c>
      <c r="B669" s="73">
        <f t="shared" si="1176"/>
        <v>6</v>
      </c>
      <c r="C669" s="73">
        <f t="shared" si="1122"/>
        <v>31</v>
      </c>
      <c r="E669" s="73">
        <f t="shared" ref="E669" si="1234">plan_id</f>
        <v>1005</v>
      </c>
      <c r="F669" s="73">
        <f t="shared" ca="1" si="1184"/>
        <v>2003</v>
      </c>
      <c r="G669" s="73">
        <f t="shared" ref="G669" ca="1" si="1235">VLOOKUP(INDIRECT(CHAR(39)&amp;$A669&amp;CHAR(39)&amp;"!r2c"&amp;$C669,0),variables,2,0)</f>
        <v>10948</v>
      </c>
      <c r="H669" s="76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73" t="s">
        <v>308</v>
      </c>
      <c r="B670" s="73">
        <f t="shared" si="1176"/>
        <v>6</v>
      </c>
      <c r="C670" s="73">
        <f t="shared" si="1122"/>
        <v>32</v>
      </c>
      <c r="E670" s="73">
        <f t="shared" ref="E670" si="1236">plan_id</f>
        <v>1005</v>
      </c>
      <c r="F670" s="73">
        <f t="shared" ca="1" si="1184"/>
        <v>2003</v>
      </c>
      <c r="G670" s="73">
        <f t="shared" ref="G670" ca="1" si="1237">VLOOKUP(INDIRECT(CHAR(39)&amp;$A670&amp;CHAR(39)&amp;"!r2c"&amp;$C670,0),variables,2,0)</f>
        <v>10949</v>
      </c>
      <c r="H670" s="76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73" t="s">
        <v>308</v>
      </c>
      <c r="B671" s="73">
        <f t="shared" si="1176"/>
        <v>6</v>
      </c>
      <c r="C671" s="73">
        <f t="shared" si="1122"/>
        <v>33</v>
      </c>
      <c r="E671" s="73">
        <f t="shared" ref="E671" si="1238">plan_id</f>
        <v>1005</v>
      </c>
      <c r="F671" s="73">
        <f t="shared" ca="1" si="1184"/>
        <v>2003</v>
      </c>
      <c r="G671" s="73">
        <f t="shared" ref="G671" ca="1" si="1239">VLOOKUP(INDIRECT(CHAR(39)&amp;$A671&amp;CHAR(39)&amp;"!r2c"&amp;$C671,0),variables,2,0)</f>
        <v>10951</v>
      </c>
      <c r="H671" s="76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73" t="s">
        <v>308</v>
      </c>
      <c r="B672" s="73">
        <f t="shared" si="1176"/>
        <v>6</v>
      </c>
      <c r="C672" s="73">
        <f t="shared" si="1122"/>
        <v>34</v>
      </c>
      <c r="E672" s="73">
        <f t="shared" ref="E672" si="1240">plan_id</f>
        <v>1005</v>
      </c>
      <c r="F672" s="73">
        <f t="shared" ca="1" si="1184"/>
        <v>2003</v>
      </c>
      <c r="G672" s="73">
        <f t="shared" ref="G672" ca="1" si="1241">VLOOKUP(INDIRECT(CHAR(39)&amp;$A672&amp;CHAR(39)&amp;"!r2c"&amp;$C672,0),variables,2,0)</f>
        <v>10950</v>
      </c>
      <c r="H672" s="76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Yes</v>
      </c>
    </row>
    <row r="673" spans="1:8" x14ac:dyDescent="0.3">
      <c r="A673" s="73" t="s">
        <v>308</v>
      </c>
      <c r="B673" s="73">
        <f t="shared" si="1176"/>
        <v>6</v>
      </c>
      <c r="C673" s="73">
        <f t="shared" si="1122"/>
        <v>35</v>
      </c>
      <c r="E673" s="73">
        <f t="shared" ref="E673" si="1242">plan_id</f>
        <v>1005</v>
      </c>
      <c r="F673" s="73">
        <f t="shared" ca="1" si="1184"/>
        <v>2003</v>
      </c>
      <c r="G673" s="73">
        <f t="shared" ref="G673" ca="1" si="1243">VLOOKUP(INDIRECT(CHAR(39)&amp;$A673&amp;CHAR(39)&amp;"!r2c"&amp;$C673,0),variables,2,0)</f>
        <v>10954</v>
      </c>
      <c r="H673" s="76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0.05</v>
      </c>
    </row>
    <row r="674" spans="1:8" x14ac:dyDescent="0.3">
      <c r="A674" s="73" t="s">
        <v>308</v>
      </c>
      <c r="B674" s="73">
        <f t="shared" si="1176"/>
        <v>6</v>
      </c>
      <c r="C674" s="73">
        <f t="shared" si="1122"/>
        <v>36</v>
      </c>
      <c r="E674" s="73">
        <f t="shared" ref="E674" si="1244">plan_id</f>
        <v>1005</v>
      </c>
      <c r="F674" s="73">
        <f t="shared" ca="1" si="1184"/>
        <v>2003</v>
      </c>
      <c r="G674" s="73">
        <f t="shared" ref="G674" ca="1" si="1245">VLOOKUP(INDIRECT(CHAR(39)&amp;$A674&amp;CHAR(39)&amp;"!r2c"&amp;$C674,0),variables,2,0)</f>
        <v>10955</v>
      </c>
      <c r="H674" s="76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8.5000000000000006E-2</v>
      </c>
    </row>
    <row r="675" spans="1:8" x14ac:dyDescent="0.3">
      <c r="A675" s="73" t="s">
        <v>308</v>
      </c>
      <c r="B675" s="73">
        <f t="shared" si="1176"/>
        <v>6</v>
      </c>
      <c r="C675" s="73">
        <f t="shared" si="1122"/>
        <v>37</v>
      </c>
      <c r="E675" s="73">
        <f t="shared" ref="E675" si="1246">plan_id</f>
        <v>1005</v>
      </c>
      <c r="F675" s="73">
        <f t="shared" ca="1" si="1184"/>
        <v>2003</v>
      </c>
      <c r="G675" s="73">
        <f t="shared" ref="G675" ca="1" si="1247">VLOOKUP(INDIRECT(CHAR(39)&amp;$A675&amp;CHAR(39)&amp;"!r2c"&amp;$C675,0),variables,2,0)</f>
        <v>10956</v>
      </c>
      <c r="H675" s="76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0.06</v>
      </c>
    </row>
    <row r="676" spans="1:8" x14ac:dyDescent="0.3">
      <c r="A676" s="73" t="s">
        <v>308</v>
      </c>
      <c r="B676" s="73">
        <f t="shared" si="1176"/>
        <v>6</v>
      </c>
      <c r="C676" s="73">
        <f t="shared" si="1122"/>
        <v>38</v>
      </c>
      <c r="E676" s="73">
        <f t="shared" ref="E676" si="1248">plan_id</f>
        <v>1005</v>
      </c>
      <c r="F676" s="73">
        <f t="shared" ca="1" si="1184"/>
        <v>2003</v>
      </c>
      <c r="G676" s="73">
        <f t="shared" ref="G676" ca="1" si="1249">VLOOKUP(INDIRECT(CHAR(39)&amp;$A676&amp;CHAR(39)&amp;"!r2c"&amp;$C676,0),variables,2,0)</f>
        <v>10959</v>
      </c>
      <c r="H676" s="76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5.25%-11.50%</v>
      </c>
    </row>
    <row r="677" spans="1:8" x14ac:dyDescent="0.3">
      <c r="A677" s="73" t="s">
        <v>308</v>
      </c>
      <c r="B677" s="73">
        <f t="shared" si="1176"/>
        <v>6</v>
      </c>
      <c r="C677" s="73">
        <f t="shared" si="1122"/>
        <v>39</v>
      </c>
      <c r="E677" s="73">
        <f t="shared" ref="E677" si="1250">plan_id</f>
        <v>1005</v>
      </c>
      <c r="F677" s="73">
        <f t="shared" ca="1" si="1184"/>
        <v>2003</v>
      </c>
      <c r="G677" s="73">
        <f t="shared" ref="G677" ca="1" si="1251">VLOOKUP(INDIRECT(CHAR(39)&amp;$A677&amp;CHAR(39)&amp;"!r2c"&amp;$C677,0),variables,2,0)</f>
        <v>10962</v>
      </c>
      <c r="H677" s="76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CAFR Pg No 46</v>
      </c>
    </row>
    <row r="678" spans="1:8" x14ac:dyDescent="0.3">
      <c r="A678" s="73" t="s">
        <v>308</v>
      </c>
      <c r="B678" s="73">
        <f t="shared" si="1176"/>
        <v>6</v>
      </c>
      <c r="C678" s="73">
        <f t="shared" si="1122"/>
        <v>40</v>
      </c>
      <c r="E678" s="73">
        <f t="shared" ref="E678" si="1252">plan_id</f>
        <v>1005</v>
      </c>
      <c r="F678" s="73">
        <f t="shared" ca="1" si="1184"/>
        <v>2003</v>
      </c>
      <c r="G678" s="73">
        <f t="shared" ref="G678" ca="1" si="1253">VLOOKUP(INDIRECT(CHAR(39)&amp;$A678&amp;CHAR(39)&amp;"!r2c"&amp;$C678,0),variables,2,0)</f>
        <v>10964</v>
      </c>
      <c r="H678" s="76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73" t="s">
        <v>308</v>
      </c>
      <c r="B679" s="73">
        <f t="shared" si="1176"/>
        <v>6</v>
      </c>
      <c r="C679" s="73">
        <f t="shared" ref="C679:C742" si="1254">C588</f>
        <v>41</v>
      </c>
      <c r="E679" s="73">
        <f t="shared" ref="E679" si="1255">plan_id</f>
        <v>1005</v>
      </c>
      <c r="F679" s="73">
        <f t="shared" ca="1" si="1184"/>
        <v>2003</v>
      </c>
      <c r="G679" s="73">
        <f t="shared" ref="G679" ca="1" si="1256">VLOOKUP(INDIRECT(CHAR(39)&amp;$A679&amp;CHAR(39)&amp;"!r2c"&amp;$C679,0),variables,2,0)</f>
        <v>10967</v>
      </c>
      <c r="H679" s="76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1983 Group Annuity Mortality Table</v>
      </c>
    </row>
    <row r="680" spans="1:8" x14ac:dyDescent="0.3">
      <c r="A680" s="73" t="s">
        <v>308</v>
      </c>
      <c r="B680" s="73">
        <f t="shared" si="1176"/>
        <v>6</v>
      </c>
      <c r="C680" s="73">
        <f t="shared" si="1254"/>
        <v>42</v>
      </c>
      <c r="E680" s="73">
        <f t="shared" ref="E680" si="1257">plan_id</f>
        <v>1005</v>
      </c>
      <c r="F680" s="73">
        <f t="shared" ca="1" si="1184"/>
        <v>2003</v>
      </c>
      <c r="G680" s="73">
        <f t="shared" ref="G680" ca="1" si="1258">VLOOKUP(INDIRECT(CHAR(39)&amp;$A680&amp;CHAR(39)&amp;"!r2c"&amp;$C680,0),variables,2,0)</f>
        <v>10968</v>
      </c>
      <c r="H680" s="76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1983</v>
      </c>
    </row>
    <row r="681" spans="1:8" x14ac:dyDescent="0.3">
      <c r="A681" s="73" t="s">
        <v>308</v>
      </c>
      <c r="B681" s="73">
        <f t="shared" si="1176"/>
        <v>6</v>
      </c>
      <c r="C681" s="73">
        <f t="shared" si="1254"/>
        <v>43</v>
      </c>
      <c r="E681" s="73">
        <f t="shared" ref="E681" si="1259">plan_id</f>
        <v>1005</v>
      </c>
      <c r="F681" s="73">
        <f t="shared" ca="1" si="1184"/>
        <v>2003</v>
      </c>
      <c r="G681" s="73">
        <f t="shared" ref="G681" ca="1" si="1260">VLOOKUP(INDIRECT(CHAR(39)&amp;$A681&amp;CHAR(39)&amp;"!r2c"&amp;$C681,0),variables,2,0)</f>
        <v>10969</v>
      </c>
      <c r="H681" s="76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73" t="s">
        <v>308</v>
      </c>
      <c r="B682" s="73">
        <f t="shared" si="1176"/>
        <v>6</v>
      </c>
      <c r="C682" s="73">
        <f t="shared" si="1254"/>
        <v>44</v>
      </c>
      <c r="E682" s="73">
        <f t="shared" ref="E682" si="1261">plan_id</f>
        <v>1005</v>
      </c>
      <c r="F682" s="73">
        <f t="shared" ca="1" si="1184"/>
        <v>2003</v>
      </c>
      <c r="G682" s="73">
        <f t="shared" ref="G682" ca="1" si="1262">VLOOKUP(INDIRECT(CHAR(39)&amp;$A682&amp;CHAR(39)&amp;"!r2c"&amp;$C682,0),variables,2,0)</f>
        <v>10970</v>
      </c>
      <c r="H682" s="76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1 Year</v>
      </c>
    </row>
    <row r="683" spans="1:8" x14ac:dyDescent="0.3">
      <c r="A683" s="73" t="s">
        <v>308</v>
      </c>
      <c r="B683" s="73">
        <f t="shared" si="1176"/>
        <v>6</v>
      </c>
      <c r="C683" s="73">
        <f t="shared" si="1254"/>
        <v>45</v>
      </c>
      <c r="E683" s="73">
        <f t="shared" ref="E683" si="1263">plan_id</f>
        <v>1005</v>
      </c>
      <c r="F683" s="73">
        <f t="shared" ca="1" si="1184"/>
        <v>2003</v>
      </c>
      <c r="G683" s="73">
        <f t="shared" ref="G683" ca="1" si="1264">VLOOKUP(INDIRECT(CHAR(39)&amp;$A683&amp;CHAR(39)&amp;"!r2c"&amp;$C683,0),variables,2,0)</f>
        <v>10971</v>
      </c>
      <c r="H683" s="76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73" t="s">
        <v>308</v>
      </c>
      <c r="B684" s="73">
        <f t="shared" si="1176"/>
        <v>6</v>
      </c>
      <c r="C684" s="73">
        <f t="shared" si="1254"/>
        <v>46</v>
      </c>
      <c r="E684" s="73">
        <f t="shared" ref="E684" si="1265">plan_id</f>
        <v>1005</v>
      </c>
      <c r="F684" s="73">
        <f t="shared" ca="1" si="1184"/>
        <v>2003</v>
      </c>
      <c r="G684" s="73">
        <f t="shared" ref="G684" ca="1" si="1266">VLOOKUP(INDIRECT(CHAR(39)&amp;$A684&amp;CHAR(39)&amp;"!r2c"&amp;$C684,0),variables,2,0)</f>
        <v>10972</v>
      </c>
      <c r="H684" s="76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73" t="s">
        <v>308</v>
      </c>
      <c r="B685" s="73">
        <f t="shared" si="1176"/>
        <v>6</v>
      </c>
      <c r="C685" s="73">
        <f t="shared" si="1254"/>
        <v>47</v>
      </c>
      <c r="E685" s="73">
        <f t="shared" ref="E685" si="1267">plan_id</f>
        <v>1005</v>
      </c>
      <c r="F685" s="73">
        <f t="shared" ca="1" si="1184"/>
        <v>2003</v>
      </c>
      <c r="G685" s="73">
        <f t="shared" ref="G685" ca="1" si="1268">VLOOKUP(INDIRECT(CHAR(39)&amp;$A685&amp;CHAR(39)&amp;"!r2c"&amp;$C685,0),variables,2,0)</f>
        <v>10973</v>
      </c>
      <c r="H685" s="76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73" t="s">
        <v>308</v>
      </c>
      <c r="B686" s="73">
        <f t="shared" si="1176"/>
        <v>6</v>
      </c>
      <c r="C686" s="73">
        <f t="shared" si="1254"/>
        <v>48</v>
      </c>
      <c r="E686" s="73">
        <f t="shared" ref="E686" si="1269">plan_id</f>
        <v>1005</v>
      </c>
      <c r="F686" s="73">
        <f t="shared" ca="1" si="1184"/>
        <v>2003</v>
      </c>
      <c r="G686" s="73">
        <f t="shared" ref="G686" ca="1" si="1270">VLOOKUP(INDIRECT(CHAR(39)&amp;$A686&amp;CHAR(39)&amp;"!r2c"&amp;$C686,0),variables,2,0)</f>
        <v>10975</v>
      </c>
      <c r="H686" s="76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73" t="s">
        <v>308</v>
      </c>
      <c r="B687" s="73">
        <f t="shared" si="1176"/>
        <v>6</v>
      </c>
      <c r="C687" s="73">
        <f t="shared" si="1254"/>
        <v>49</v>
      </c>
      <c r="E687" s="73">
        <f t="shared" ref="E687" si="1271">plan_id</f>
        <v>1005</v>
      </c>
      <c r="F687" s="73">
        <f t="shared" ca="1" si="1184"/>
        <v>2003</v>
      </c>
      <c r="G687" s="73">
        <f t="shared" ref="G687" ca="1" si="1272">VLOOKUP(INDIRECT(CHAR(39)&amp;$A687&amp;CHAR(39)&amp;"!r2c"&amp;$C687,0),variables,2,0)</f>
        <v>10976</v>
      </c>
      <c r="H687" s="76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8.5000000000000006E-2</v>
      </c>
    </row>
    <row r="688" spans="1:8" x14ac:dyDescent="0.3">
      <c r="A688" s="73" t="s">
        <v>308</v>
      </c>
      <c r="B688" s="73">
        <f t="shared" si="1176"/>
        <v>6</v>
      </c>
      <c r="C688" s="73">
        <f t="shared" si="1254"/>
        <v>50</v>
      </c>
      <c r="E688" s="73">
        <f t="shared" ref="E688" si="1273">plan_id</f>
        <v>1005</v>
      </c>
      <c r="F688" s="73">
        <f t="shared" ca="1" si="1184"/>
        <v>2003</v>
      </c>
      <c r="G688" s="73">
        <f t="shared" ref="G688" ca="1" si="1274">VLOOKUP(INDIRECT(CHAR(39)&amp;$A688&amp;CHAR(39)&amp;"!r2c"&amp;$C688,0),variables,2,0)</f>
        <v>10977</v>
      </c>
      <c r="H688" s="76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73" t="s">
        <v>308</v>
      </c>
      <c r="B689" s="73">
        <f t="shared" si="1176"/>
        <v>6</v>
      </c>
      <c r="C689" s="73">
        <f t="shared" si="1254"/>
        <v>51</v>
      </c>
      <c r="E689" s="73">
        <f t="shared" ref="E689" si="1275">plan_id</f>
        <v>1005</v>
      </c>
      <c r="F689" s="73">
        <f t="shared" ca="1" si="1184"/>
        <v>2003</v>
      </c>
      <c r="G689" s="73">
        <f t="shared" ref="G689" ca="1" si="1276">VLOOKUP(INDIRECT(CHAR(39)&amp;$A689&amp;CHAR(39)&amp;"!r2c"&amp;$C689,0),variables,2,0)</f>
        <v>10978</v>
      </c>
      <c r="H689" s="76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8.5000000000000006E-2</v>
      </c>
    </row>
    <row r="690" spans="1:8" x14ac:dyDescent="0.3">
      <c r="A690" s="73" t="s">
        <v>308</v>
      </c>
      <c r="B690" s="73">
        <f t="shared" si="1176"/>
        <v>6</v>
      </c>
      <c r="C690" s="73">
        <f t="shared" si="1254"/>
        <v>52</v>
      </c>
      <c r="E690" s="73">
        <f t="shared" ref="E690" si="1277">plan_id</f>
        <v>1005</v>
      </c>
      <c r="F690" s="73">
        <f t="shared" ca="1" si="1184"/>
        <v>2003</v>
      </c>
      <c r="G690" s="73">
        <f t="shared" ref="G690" ca="1" si="1278">VLOOKUP(INDIRECT(CHAR(39)&amp;$A690&amp;CHAR(39)&amp;"!r2c"&amp;$C690,0),variables,2,0)</f>
        <v>10979</v>
      </c>
      <c r="H690" s="76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73" t="s">
        <v>308</v>
      </c>
      <c r="B691" s="73">
        <f t="shared" si="1176"/>
        <v>6</v>
      </c>
      <c r="C691" s="73">
        <f t="shared" si="1254"/>
        <v>53</v>
      </c>
      <c r="E691" s="73">
        <f t="shared" ref="E691" si="1279">plan_id</f>
        <v>1005</v>
      </c>
      <c r="F691" s="73">
        <f t="shared" ca="1" si="1184"/>
        <v>2003</v>
      </c>
      <c r="G691" s="73">
        <f t="shared" ref="G691" ca="1" si="1280">VLOOKUP(INDIRECT(CHAR(39)&amp;$A691&amp;CHAR(39)&amp;"!r2c"&amp;$C691,0),variables,2,0)</f>
        <v>10980</v>
      </c>
      <c r="H691" s="76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73" t="s">
        <v>308</v>
      </c>
      <c r="B692" s="73">
        <f t="shared" si="1176"/>
        <v>6</v>
      </c>
      <c r="C692" s="73">
        <f t="shared" si="1254"/>
        <v>54</v>
      </c>
      <c r="E692" s="73">
        <f t="shared" ref="E692" si="1281">plan_id</f>
        <v>1005</v>
      </c>
      <c r="F692" s="73">
        <f t="shared" ca="1" si="1184"/>
        <v>2003</v>
      </c>
      <c r="G692" s="73">
        <f t="shared" ref="G692" ca="1" si="1282">VLOOKUP(INDIRECT(CHAR(39)&amp;$A692&amp;CHAR(39)&amp;"!r2c"&amp;$C692,0),variables,2,0)</f>
        <v>10981</v>
      </c>
      <c r="H692" s="76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73" t="s">
        <v>308</v>
      </c>
      <c r="B693" s="73">
        <f t="shared" si="1176"/>
        <v>6</v>
      </c>
      <c r="C693" s="73">
        <f t="shared" si="1254"/>
        <v>55</v>
      </c>
      <c r="E693" s="73">
        <f t="shared" ref="E693" si="1283">plan_id</f>
        <v>1005</v>
      </c>
      <c r="F693" s="73">
        <f t="shared" ca="1" si="1184"/>
        <v>2003</v>
      </c>
      <c r="G693" s="73">
        <f t="shared" ref="G693" ca="1" si="1284">VLOOKUP(INDIRECT(CHAR(39)&amp;$A693&amp;CHAR(39)&amp;"!r2c"&amp;$C693,0),variables,2,0)</f>
        <v>10706</v>
      </c>
      <c r="H693" s="76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1.8203785308601355E-4</v>
      </c>
    </row>
    <row r="694" spans="1:8" x14ac:dyDescent="0.3">
      <c r="A694" s="73" t="s">
        <v>308</v>
      </c>
      <c r="B694" s="73">
        <f t="shared" si="1176"/>
        <v>6</v>
      </c>
      <c r="C694" s="73">
        <f t="shared" si="1254"/>
        <v>56</v>
      </c>
      <c r="E694" s="73">
        <f t="shared" ref="E694" si="1285">plan_id</f>
        <v>1005</v>
      </c>
      <c r="F694" s="73">
        <f t="shared" ca="1" si="1184"/>
        <v>2003</v>
      </c>
      <c r="G694" s="73">
        <f t="shared" ref="G694" ca="1" si="1286">VLOOKUP(INDIRECT(CHAR(39)&amp;$A694&amp;CHAR(39)&amp;"!r2c"&amp;$C694,0),variables,2,0)</f>
        <v>10983</v>
      </c>
      <c r="H694" s="76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73" t="s">
        <v>308</v>
      </c>
      <c r="B695" s="73">
        <f t="shared" si="1176"/>
        <v>6</v>
      </c>
      <c r="C695" s="73">
        <f t="shared" si="1254"/>
        <v>57</v>
      </c>
      <c r="E695" s="73">
        <f t="shared" ref="E695" si="1287">plan_id</f>
        <v>1005</v>
      </c>
      <c r="F695" s="73">
        <f t="shared" ca="1" si="1184"/>
        <v>2003</v>
      </c>
      <c r="G695" s="73">
        <f t="shared" ref="G695" ca="1" si="1288">VLOOKUP(INDIRECT(CHAR(39)&amp;$A695&amp;CHAR(39)&amp;"!r2c"&amp;$C695,0),variables,2,0)</f>
        <v>10989</v>
      </c>
      <c r="H695" s="76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4683115000</v>
      </c>
    </row>
    <row r="696" spans="1:8" x14ac:dyDescent="0.3">
      <c r="A696" s="73" t="s">
        <v>308</v>
      </c>
      <c r="B696" s="73">
        <f t="shared" si="1176"/>
        <v>6</v>
      </c>
      <c r="C696" s="73">
        <f t="shared" si="1254"/>
        <v>58</v>
      </c>
      <c r="E696" s="73">
        <f t="shared" ref="E696" si="1289">plan_id</f>
        <v>1005</v>
      </c>
      <c r="F696" s="73">
        <f t="shared" ca="1" si="1184"/>
        <v>2003</v>
      </c>
      <c r="G696" s="73">
        <f t="shared" ref="G696" ca="1" si="1290">VLOOKUP(INDIRECT(CHAR(39)&amp;$A696&amp;CHAR(39)&amp;"!r2c"&amp;$C696,0),variables,2,0)</f>
        <v>10990</v>
      </c>
      <c r="H696" s="76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4390953000</v>
      </c>
    </row>
    <row r="697" spans="1:8" x14ac:dyDescent="0.3">
      <c r="A697" s="73" t="s">
        <v>308</v>
      </c>
      <c r="B697" s="73">
        <f t="shared" si="1176"/>
        <v>6</v>
      </c>
      <c r="C697" s="73">
        <f t="shared" si="1254"/>
        <v>59</v>
      </c>
      <c r="E697" s="73">
        <f t="shared" ref="E697" si="1291">plan_id</f>
        <v>1005</v>
      </c>
      <c r="F697" s="73">
        <f t="shared" ca="1" si="1184"/>
        <v>2003</v>
      </c>
      <c r="G697" s="73">
        <f t="shared" ref="G697" ca="1" si="1292">VLOOKUP(INDIRECT(CHAR(39)&amp;$A697&amp;CHAR(39)&amp;"!r2c"&amp;$C697,0),variables,2,0)</f>
        <v>10991</v>
      </c>
      <c r="H697" s="76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-292162000</v>
      </c>
    </row>
    <row r="698" spans="1:8" x14ac:dyDescent="0.3">
      <c r="A698" s="73" t="s">
        <v>308</v>
      </c>
      <c r="B698" s="73">
        <f t="shared" si="1176"/>
        <v>6</v>
      </c>
      <c r="C698" s="73">
        <f t="shared" si="1254"/>
        <v>60</v>
      </c>
      <c r="E698" s="73">
        <f t="shared" ref="E698" si="1293">plan_id</f>
        <v>1005</v>
      </c>
      <c r="F698" s="73">
        <f t="shared" ca="1" si="1184"/>
        <v>2003</v>
      </c>
      <c r="G698" s="73">
        <f t="shared" ref="G698" ca="1" si="1294">VLOOKUP(INDIRECT(CHAR(39)&amp;$A698&amp;CHAR(39)&amp;"!r2c"&amp;$C698,0),variables,2,0)</f>
        <v>10992</v>
      </c>
      <c r="H698" s="76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1.066537264233983</v>
      </c>
    </row>
    <row r="699" spans="1:8" x14ac:dyDescent="0.3">
      <c r="A699" s="73" t="s">
        <v>308</v>
      </c>
      <c r="B699" s="73">
        <f t="shared" si="1176"/>
        <v>6</v>
      </c>
      <c r="C699" s="73">
        <f t="shared" si="1254"/>
        <v>61</v>
      </c>
      <c r="E699" s="73">
        <f t="shared" ref="E699" si="1295">plan_id</f>
        <v>1005</v>
      </c>
      <c r="F699" s="73">
        <f t="shared" ca="1" si="1184"/>
        <v>2003</v>
      </c>
      <c r="G699" s="73">
        <f t="shared" ref="G699" ca="1" si="1296">VLOOKUP(INDIRECT(CHAR(39)&amp;$A699&amp;CHAR(39)&amp;"!r2c"&amp;$C699,0),variables,2,0)</f>
        <v>10993</v>
      </c>
      <c r="H699" s="76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560503000</v>
      </c>
    </row>
    <row r="700" spans="1:8" x14ac:dyDescent="0.3">
      <c r="A700" s="73" t="s">
        <v>308</v>
      </c>
      <c r="B700" s="73">
        <f t="shared" si="1176"/>
        <v>6</v>
      </c>
      <c r="C700" s="73">
        <f t="shared" si="1254"/>
        <v>62</v>
      </c>
      <c r="E700" s="73">
        <f t="shared" ref="E700" si="1297">plan_id</f>
        <v>1005</v>
      </c>
      <c r="F700" s="73">
        <f t="shared" ca="1" si="1184"/>
        <v>2003</v>
      </c>
      <c r="G700" s="73">
        <f t="shared" ref="G700" ca="1" si="1298">VLOOKUP(INDIRECT(CHAR(39)&amp;$A700&amp;CHAR(39)&amp;"!r2c"&amp;$C700,0),variables,2,0)</f>
        <v>10801</v>
      </c>
      <c r="H700" s="76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73" t="s">
        <v>308</v>
      </c>
      <c r="B701" s="73">
        <f t="shared" si="1176"/>
        <v>6</v>
      </c>
      <c r="C701" s="73">
        <f t="shared" si="1254"/>
        <v>63</v>
      </c>
      <c r="E701" s="73">
        <f t="shared" ref="E701" si="1299">plan_id</f>
        <v>1005</v>
      </c>
      <c r="F701" s="73">
        <f t="shared" ca="1" si="1184"/>
        <v>2003</v>
      </c>
      <c r="G701" s="73">
        <f t="shared" ref="G701" ca="1" si="1300">VLOOKUP(INDIRECT(CHAR(39)&amp;$A701&amp;CHAR(39)&amp;"!r2c"&amp;$C701,0),variables,2,0)</f>
        <v>10802</v>
      </c>
      <c r="H701" s="76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73" t="s">
        <v>308</v>
      </c>
      <c r="B702" s="73">
        <f t="shared" si="1176"/>
        <v>6</v>
      </c>
      <c r="C702" s="73">
        <f t="shared" si="1254"/>
        <v>64</v>
      </c>
      <c r="E702" s="73">
        <f t="shared" ref="E702" si="1301">plan_id</f>
        <v>1005</v>
      </c>
      <c r="F702" s="73">
        <f t="shared" ca="1" si="1184"/>
        <v>2003</v>
      </c>
      <c r="G702" s="73">
        <f t="shared" ref="G702" ca="1" si="1302">VLOOKUP(INDIRECT(CHAR(39)&amp;$A702&amp;CHAR(39)&amp;"!r2c"&amp;$C702,0),variables,2,0)</f>
        <v>10803</v>
      </c>
      <c r="H702" s="76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73" t="s">
        <v>308</v>
      </c>
      <c r="B703" s="73">
        <f t="shared" si="1176"/>
        <v>6</v>
      </c>
      <c r="C703" s="73">
        <f t="shared" si="1254"/>
        <v>65</v>
      </c>
      <c r="E703" s="73">
        <f t="shared" ref="E703" si="1303">plan_id</f>
        <v>1005</v>
      </c>
      <c r="F703" s="73">
        <f t="shared" ca="1" si="1184"/>
        <v>2003</v>
      </c>
      <c r="G703" s="73">
        <f t="shared" ref="G703" ca="1" si="1304">VLOOKUP(INDIRECT(CHAR(39)&amp;$A703&amp;CHAR(39)&amp;"!r2c"&amp;$C703,0),variables,2,0)</f>
        <v>10804</v>
      </c>
      <c r="H703" s="76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73" t="s">
        <v>308</v>
      </c>
      <c r="B704" s="73">
        <f t="shared" si="1176"/>
        <v>6</v>
      </c>
      <c r="C704" s="73">
        <f t="shared" si="1254"/>
        <v>66</v>
      </c>
      <c r="E704" s="73">
        <f t="shared" ref="E704" si="1305">plan_id</f>
        <v>1005</v>
      </c>
      <c r="F704" s="73">
        <f t="shared" ca="1" si="1184"/>
        <v>2003</v>
      </c>
      <c r="G704" s="73">
        <f t="shared" ref="G704" ca="1" si="1306">VLOOKUP(INDIRECT(CHAR(39)&amp;$A704&amp;CHAR(39)&amp;"!r2c"&amp;$C704,0),variables,2,0)</f>
        <v>10805</v>
      </c>
      <c r="H704" s="76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73" t="s">
        <v>308</v>
      </c>
      <c r="B705" s="73">
        <f t="shared" ref="B705" si="1307">B640+1</f>
        <v>6</v>
      </c>
      <c r="C705" s="73">
        <f t="shared" si="1254"/>
        <v>67</v>
      </c>
      <c r="E705" s="73">
        <f t="shared" ref="E705" si="1308">plan_id</f>
        <v>1005</v>
      </c>
      <c r="F705" s="73">
        <f t="shared" ca="1" si="1184"/>
        <v>2003</v>
      </c>
      <c r="G705" s="73">
        <f t="shared" ref="G705" ca="1" si="1309">VLOOKUP(INDIRECT(CHAR(39)&amp;$A705&amp;CHAR(39)&amp;"!r2c"&amp;$C705,0),variables,2,0)</f>
        <v>10806</v>
      </c>
      <c r="H705" s="76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73" t="s">
        <v>308</v>
      </c>
      <c r="B706" s="73">
        <f>B705</f>
        <v>6</v>
      </c>
      <c r="C706" s="73">
        <f t="shared" si="1254"/>
        <v>68</v>
      </c>
      <c r="E706" s="73">
        <f t="shared" ref="E706" si="1310">plan_id</f>
        <v>1005</v>
      </c>
      <c r="F706" s="73">
        <f t="shared" ca="1" si="1184"/>
        <v>2003</v>
      </c>
      <c r="G706" s="73">
        <f t="shared" ref="G706" ca="1" si="1311">VLOOKUP(INDIRECT(CHAR(39)&amp;$A706&amp;CHAR(39)&amp;"!r2c"&amp;$C706,0),variables,2,0)</f>
        <v>10807</v>
      </c>
      <c r="H706" s="76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73" t="s">
        <v>308</v>
      </c>
      <c r="B707" s="73">
        <f t="shared" ref="B707:B731" si="1312">B706</f>
        <v>6</v>
      </c>
      <c r="C707" s="73">
        <f t="shared" si="1254"/>
        <v>69</v>
      </c>
      <c r="E707" s="73">
        <f t="shared" ref="E707" si="1313">plan_id</f>
        <v>1005</v>
      </c>
      <c r="F707" s="73">
        <f t="shared" ca="1" si="1184"/>
        <v>2003</v>
      </c>
      <c r="G707" s="73">
        <f t="shared" ref="G707" ca="1" si="1314">VLOOKUP(INDIRECT(CHAR(39)&amp;$A707&amp;CHAR(39)&amp;"!r2c"&amp;$C707,0),variables,2,0)</f>
        <v>10808</v>
      </c>
      <c r="H707" s="76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73" t="s">
        <v>308</v>
      </c>
      <c r="B708" s="73">
        <f t="shared" si="1312"/>
        <v>6</v>
      </c>
      <c r="C708" s="73">
        <f t="shared" si="1254"/>
        <v>70</v>
      </c>
      <c r="E708" s="73">
        <f t="shared" ref="E708" si="1315">plan_id</f>
        <v>1005</v>
      </c>
      <c r="F708" s="73">
        <f t="shared" ca="1" si="1184"/>
        <v>2003</v>
      </c>
      <c r="G708" s="73">
        <f t="shared" ref="G708" ca="1" si="1316">VLOOKUP(INDIRECT(CHAR(39)&amp;$A708&amp;CHAR(39)&amp;"!r2c"&amp;$C708,0),variables,2,0)</f>
        <v>10809</v>
      </c>
      <c r="H708" s="76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73" t="s">
        <v>308</v>
      </c>
      <c r="B709" s="73">
        <f t="shared" si="1312"/>
        <v>6</v>
      </c>
      <c r="C709" s="73">
        <f t="shared" si="1254"/>
        <v>71</v>
      </c>
      <c r="E709" s="73">
        <f t="shared" ref="E709" si="1317">plan_id</f>
        <v>1005</v>
      </c>
      <c r="F709" s="73">
        <f t="shared" ca="1" si="1184"/>
        <v>2003</v>
      </c>
      <c r="G709" s="73">
        <f t="shared" ref="G709" ca="1" si="1318">VLOOKUP(INDIRECT(CHAR(39)&amp;$A709&amp;CHAR(39)&amp;"!r2c"&amp;$C709,0),variables,2,0)</f>
        <v>10810</v>
      </c>
      <c r="H709" s="76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73" t="s">
        <v>308</v>
      </c>
      <c r="B710" s="73">
        <f t="shared" si="1312"/>
        <v>6</v>
      </c>
      <c r="C710" s="73">
        <f t="shared" si="1254"/>
        <v>72</v>
      </c>
      <c r="E710" s="73">
        <f t="shared" ref="E710" si="1319">plan_id</f>
        <v>1005</v>
      </c>
      <c r="F710" s="73">
        <f t="shared" ca="1" si="1184"/>
        <v>2003</v>
      </c>
      <c r="G710" s="73">
        <f t="shared" ref="G710" ca="1" si="1320">VLOOKUP(INDIRECT(CHAR(39)&amp;$A710&amp;CHAR(39)&amp;"!r2c"&amp;$C710,0),variables,2,0)</f>
        <v>10811</v>
      </c>
      <c r="H710" s="76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73" t="s">
        <v>308</v>
      </c>
      <c r="B711" s="73">
        <f t="shared" si="1312"/>
        <v>6</v>
      </c>
      <c r="C711" s="73">
        <f t="shared" si="1254"/>
        <v>73</v>
      </c>
      <c r="E711" s="73">
        <f t="shared" ref="E711" si="1321">plan_id</f>
        <v>1005</v>
      </c>
      <c r="F711" s="73">
        <f t="shared" ca="1" si="1184"/>
        <v>2003</v>
      </c>
      <c r="G711" s="73">
        <f t="shared" ref="G711" ca="1" si="1322">VLOOKUP(INDIRECT(CHAR(39)&amp;$A711&amp;CHAR(39)&amp;"!r2c"&amp;$C711,0),variables,2,0)</f>
        <v>10812</v>
      </c>
      <c r="H711" s="76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73" t="s">
        <v>308</v>
      </c>
      <c r="B712" s="73">
        <f t="shared" si="1312"/>
        <v>6</v>
      </c>
      <c r="C712" s="73">
        <f t="shared" si="1254"/>
        <v>74</v>
      </c>
      <c r="E712" s="73">
        <f t="shared" ref="E712" si="1323">plan_id</f>
        <v>1005</v>
      </c>
      <c r="F712" s="73">
        <f t="shared" ca="1" si="1184"/>
        <v>2003</v>
      </c>
      <c r="G712" s="73">
        <f t="shared" ref="G712" ca="1" si="1324">VLOOKUP(INDIRECT(CHAR(39)&amp;$A712&amp;CHAR(39)&amp;"!r2c"&amp;$C712,0),variables,2,0)</f>
        <v>10813</v>
      </c>
      <c r="H712" s="76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73" t="s">
        <v>308</v>
      </c>
      <c r="B713" s="73">
        <f t="shared" si="1312"/>
        <v>6</v>
      </c>
      <c r="C713" s="73">
        <f t="shared" si="1254"/>
        <v>75</v>
      </c>
      <c r="E713" s="73">
        <f t="shared" ref="E713" si="1325">plan_id</f>
        <v>1005</v>
      </c>
      <c r="F713" s="73">
        <f t="shared" ca="1" si="1184"/>
        <v>2003</v>
      </c>
      <c r="G713" s="73">
        <f t="shared" ref="G713" ca="1" si="1326">VLOOKUP(INDIRECT(CHAR(39)&amp;$A713&amp;CHAR(39)&amp;"!r2c"&amp;$C713,0),variables,2,0)</f>
        <v>10814</v>
      </c>
      <c r="H713" s="76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73" t="s">
        <v>308</v>
      </c>
      <c r="B714" s="73">
        <f t="shared" si="1312"/>
        <v>6</v>
      </c>
      <c r="C714" s="73">
        <f t="shared" si="1254"/>
        <v>76</v>
      </c>
      <c r="E714" s="73">
        <f t="shared" ref="E714" si="1327">plan_id</f>
        <v>1005</v>
      </c>
      <c r="F714" s="73">
        <f t="shared" ca="1" si="1184"/>
        <v>2003</v>
      </c>
      <c r="G714" s="73">
        <f t="shared" ref="G714" ca="1" si="1328">VLOOKUP(INDIRECT(CHAR(39)&amp;$A714&amp;CHAR(39)&amp;"!r2c"&amp;$C714,0),variables,2,0)</f>
        <v>10815</v>
      </c>
      <c r="H714" s="76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73" t="s">
        <v>308</v>
      </c>
      <c r="B715" s="73">
        <f t="shared" si="1312"/>
        <v>6</v>
      </c>
      <c r="C715" s="73">
        <f t="shared" si="1254"/>
        <v>77</v>
      </c>
      <c r="E715" s="73">
        <f t="shared" ref="E715" si="1329">plan_id</f>
        <v>1005</v>
      </c>
      <c r="F715" s="73">
        <f t="shared" ca="1" si="1184"/>
        <v>2003</v>
      </c>
      <c r="G715" s="73">
        <f t="shared" ref="G715" ca="1" si="1330">VLOOKUP(INDIRECT(CHAR(39)&amp;$A715&amp;CHAR(39)&amp;"!r2c"&amp;$C715,0),variables,2,0)</f>
        <v>10816</v>
      </c>
      <c r="H715" s="76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73" t="s">
        <v>308</v>
      </c>
      <c r="B716" s="73">
        <f t="shared" si="1312"/>
        <v>6</v>
      </c>
      <c r="C716" s="73">
        <f t="shared" si="1254"/>
        <v>78</v>
      </c>
      <c r="E716" s="73">
        <f t="shared" ref="E716" si="1331">plan_id</f>
        <v>1005</v>
      </c>
      <c r="F716" s="73">
        <f t="shared" ca="1" si="1184"/>
        <v>2003</v>
      </c>
      <c r="G716" s="73">
        <f t="shared" ref="G716" ca="1" si="1332">VLOOKUP(INDIRECT(CHAR(39)&amp;$A716&amp;CHAR(39)&amp;"!r2c"&amp;$C716,0),variables,2,0)</f>
        <v>10817</v>
      </c>
      <c r="H716" s="76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73" t="s">
        <v>308</v>
      </c>
      <c r="B717" s="73">
        <f t="shared" si="1312"/>
        <v>6</v>
      </c>
      <c r="C717" s="73">
        <f t="shared" si="1254"/>
        <v>79</v>
      </c>
      <c r="E717" s="73">
        <f t="shared" ref="E717" si="1333">plan_id</f>
        <v>1005</v>
      </c>
      <c r="F717" s="73">
        <f t="shared" ca="1" si="1184"/>
        <v>2003</v>
      </c>
      <c r="G717" s="73">
        <f t="shared" ref="G717" ca="1" si="1334">VLOOKUP(INDIRECT(CHAR(39)&amp;$A717&amp;CHAR(39)&amp;"!r2c"&amp;$C717,0),variables,2,0)</f>
        <v>10818</v>
      </c>
      <c r="H717" s="76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73" t="s">
        <v>308</v>
      </c>
      <c r="B718" s="73">
        <f t="shared" si="1312"/>
        <v>6</v>
      </c>
      <c r="C718" s="73">
        <f t="shared" si="1254"/>
        <v>80</v>
      </c>
      <c r="E718" s="73">
        <f t="shared" ref="E718" si="1335">plan_id</f>
        <v>1005</v>
      </c>
      <c r="F718" s="73">
        <f t="shared" ca="1" si="1184"/>
        <v>2003</v>
      </c>
      <c r="G718" s="73">
        <f t="shared" ref="G718" ca="1" si="1336">VLOOKUP(INDIRECT(CHAR(39)&amp;$A718&amp;CHAR(39)&amp;"!r2c"&amp;$C718,0),variables,2,0)</f>
        <v>10819</v>
      </c>
      <c r="H718" s="76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73" t="s">
        <v>308</v>
      </c>
      <c r="B719" s="73">
        <f t="shared" si="1312"/>
        <v>6</v>
      </c>
      <c r="C719" s="73">
        <f t="shared" si="1254"/>
        <v>81</v>
      </c>
      <c r="E719" s="73">
        <f t="shared" ref="E719" si="1337">plan_id</f>
        <v>1005</v>
      </c>
      <c r="F719" s="73">
        <f t="shared" ca="1" si="1184"/>
        <v>2003</v>
      </c>
      <c r="G719" s="73">
        <f t="shared" ref="G719" ca="1" si="1338">VLOOKUP(INDIRECT(CHAR(39)&amp;$A719&amp;CHAR(39)&amp;"!r2c"&amp;$C719,0),variables,2,0)</f>
        <v>10820</v>
      </c>
      <c r="H719" s="76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73" t="s">
        <v>308</v>
      </c>
      <c r="B720" s="73">
        <f t="shared" si="1312"/>
        <v>6</v>
      </c>
      <c r="C720" s="73">
        <f t="shared" si="1254"/>
        <v>82</v>
      </c>
      <c r="E720" s="73">
        <f t="shared" ref="E720" si="1339">plan_id</f>
        <v>1005</v>
      </c>
      <c r="F720" s="73">
        <f t="shared" ca="1" si="1184"/>
        <v>2003</v>
      </c>
      <c r="G720" s="73">
        <f t="shared" ref="G720" ca="1" si="1340">VLOOKUP(INDIRECT(CHAR(39)&amp;$A720&amp;CHAR(39)&amp;"!r2c"&amp;$C720,0),variables,2,0)</f>
        <v>10821</v>
      </c>
      <c r="H720" s="76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73" t="s">
        <v>308</v>
      </c>
      <c r="B721" s="73">
        <f t="shared" si="1312"/>
        <v>6</v>
      </c>
      <c r="C721" s="73">
        <f t="shared" si="1254"/>
        <v>83</v>
      </c>
      <c r="E721" s="73">
        <f t="shared" ref="E721" si="1341">plan_id</f>
        <v>1005</v>
      </c>
      <c r="F721" s="73">
        <f t="shared" ca="1" si="1184"/>
        <v>2003</v>
      </c>
      <c r="G721" s="73">
        <f t="shared" ref="G721" ca="1" si="1342">VLOOKUP(INDIRECT(CHAR(39)&amp;$A721&amp;CHAR(39)&amp;"!r2c"&amp;$C721,0),variables,2,0)</f>
        <v>10822</v>
      </c>
      <c r="H721" s="76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73" t="s">
        <v>308</v>
      </c>
      <c r="B722" s="73">
        <f t="shared" si="1312"/>
        <v>6</v>
      </c>
      <c r="C722" s="73">
        <f t="shared" si="1254"/>
        <v>84</v>
      </c>
      <c r="E722" s="73">
        <f t="shared" ref="E722" si="1343">plan_id</f>
        <v>1005</v>
      </c>
      <c r="F722" s="73">
        <f t="shared" ca="1" si="1184"/>
        <v>2003</v>
      </c>
      <c r="G722" s="73">
        <f t="shared" ref="G722" ca="1" si="1344">VLOOKUP(INDIRECT(CHAR(39)&amp;$A722&amp;CHAR(39)&amp;"!r2c"&amp;$C722,0),variables,2,0)</f>
        <v>10829</v>
      </c>
      <c r="H722" s="76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73" t="s">
        <v>308</v>
      </c>
      <c r="B723" s="73">
        <f t="shared" si="1312"/>
        <v>6</v>
      </c>
      <c r="C723" s="73">
        <f t="shared" si="1254"/>
        <v>85</v>
      </c>
      <c r="E723" s="73">
        <f t="shared" ref="E723" si="1345">plan_id</f>
        <v>1005</v>
      </c>
      <c r="F723" s="73">
        <f t="shared" ca="1" si="1184"/>
        <v>2003</v>
      </c>
      <c r="G723" s="73">
        <f t="shared" ref="G723" ca="1" si="1346">VLOOKUP(INDIRECT(CHAR(39)&amp;$A723&amp;CHAR(39)&amp;"!r2c"&amp;$C723,0),variables,2,0)</f>
        <v>10823</v>
      </c>
      <c r="H723" s="76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73" t="s">
        <v>308</v>
      </c>
      <c r="B724" s="73">
        <f t="shared" si="1312"/>
        <v>6</v>
      </c>
      <c r="C724" s="73">
        <f t="shared" si="1254"/>
        <v>86</v>
      </c>
      <c r="E724" s="73">
        <f t="shared" ref="E724" si="1347">plan_id</f>
        <v>1005</v>
      </c>
      <c r="F724" s="73">
        <f t="shared" ca="1" si="1184"/>
        <v>2003</v>
      </c>
      <c r="G724" s="73">
        <f t="shared" ref="G724" ca="1" si="1348">VLOOKUP(INDIRECT(CHAR(39)&amp;$A724&amp;CHAR(39)&amp;"!r2c"&amp;$C724,0),variables,2,0)</f>
        <v>10798</v>
      </c>
      <c r="H724" s="76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73" t="s">
        <v>308</v>
      </c>
      <c r="B725" s="73">
        <f t="shared" si="1312"/>
        <v>6</v>
      </c>
      <c r="C725" s="73">
        <f t="shared" si="1254"/>
        <v>87</v>
      </c>
      <c r="E725" s="73">
        <f t="shared" ref="E725" si="1349">plan_id</f>
        <v>1005</v>
      </c>
      <c r="F725" s="73">
        <f t="shared" ca="1" si="1184"/>
        <v>2003</v>
      </c>
      <c r="G725" s="73">
        <f t="shared" ref="G725" ca="1" si="1350">VLOOKUP(INDIRECT(CHAR(39)&amp;$A725&amp;CHAR(39)&amp;"!r2c"&amp;$C725,0),variables,2,0)</f>
        <v>10799</v>
      </c>
      <c r="H725" s="76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73" t="s">
        <v>308</v>
      </c>
      <c r="B726" s="73">
        <f t="shared" si="1312"/>
        <v>6</v>
      </c>
      <c r="C726" s="73">
        <f t="shared" si="1254"/>
        <v>88</v>
      </c>
      <c r="E726" s="73">
        <f t="shared" ref="E726" si="1351">plan_id</f>
        <v>1005</v>
      </c>
      <c r="F726" s="73">
        <f t="shared" ca="1" si="1184"/>
        <v>2003</v>
      </c>
      <c r="G726" s="73">
        <f t="shared" ref="G726" ca="1" si="1352">VLOOKUP(INDIRECT(CHAR(39)&amp;$A726&amp;CHAR(39)&amp;"!r2c"&amp;$C726,0),variables,2,0)</f>
        <v>10800</v>
      </c>
      <c r="H726" s="76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73" t="s">
        <v>308</v>
      </c>
      <c r="B727" s="73">
        <f t="shared" si="1312"/>
        <v>6</v>
      </c>
      <c r="C727" s="73">
        <f t="shared" si="1254"/>
        <v>89</v>
      </c>
      <c r="E727" s="73">
        <f t="shared" ref="E727" si="1353">plan_id</f>
        <v>1005</v>
      </c>
      <c r="F727" s="73">
        <f t="shared" ca="1" si="1184"/>
        <v>2003</v>
      </c>
      <c r="G727" s="73">
        <f t="shared" ref="G727" ca="1" si="1354">VLOOKUP(INDIRECT(CHAR(39)&amp;$A727&amp;CHAR(39)&amp;"!r2c"&amp;$C727,0),variables,2,0)</f>
        <v>10824</v>
      </c>
      <c r="H727" s="76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73" t="s">
        <v>308</v>
      </c>
      <c r="B728" s="73">
        <f t="shared" si="1312"/>
        <v>6</v>
      </c>
      <c r="C728" s="73">
        <f t="shared" si="1254"/>
        <v>90</v>
      </c>
      <c r="E728" s="73">
        <f t="shared" ref="E728" si="1355">plan_id</f>
        <v>1005</v>
      </c>
      <c r="F728" s="73">
        <f t="shared" ca="1" si="1184"/>
        <v>2003</v>
      </c>
      <c r="G728" s="73">
        <f t="shared" ref="G728" ca="1" si="1356">VLOOKUP(INDIRECT(CHAR(39)&amp;$A728&amp;CHAR(39)&amp;"!r2c"&amp;$C728,0),variables,2,0)</f>
        <v>10825</v>
      </c>
      <c r="H728" s="76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73" t="s">
        <v>308</v>
      </c>
      <c r="B729" s="73">
        <f t="shared" si="1312"/>
        <v>6</v>
      </c>
      <c r="C729" s="73">
        <f t="shared" si="1254"/>
        <v>91</v>
      </c>
      <c r="E729" s="73">
        <f t="shared" ref="E729" si="1357">plan_id</f>
        <v>1005</v>
      </c>
      <c r="F729" s="73">
        <f t="shared" ca="1" si="1184"/>
        <v>2003</v>
      </c>
      <c r="G729" s="73">
        <f t="shared" ref="G729" ca="1" si="1358">VLOOKUP(INDIRECT(CHAR(39)&amp;$A729&amp;CHAR(39)&amp;"!r2c"&amp;$C729,0),variables,2,0)</f>
        <v>10826</v>
      </c>
      <c r="H729" s="76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73" t="s">
        <v>308</v>
      </c>
      <c r="B730" s="73">
        <f t="shared" si="1312"/>
        <v>6</v>
      </c>
      <c r="C730" s="73">
        <f t="shared" si="1254"/>
        <v>92</v>
      </c>
      <c r="E730" s="73">
        <f t="shared" ref="E730" si="1359">plan_id</f>
        <v>1005</v>
      </c>
      <c r="F730" s="73">
        <f t="shared" ca="1" si="1184"/>
        <v>2003</v>
      </c>
      <c r="G730" s="73">
        <f t="shared" ref="G730" ca="1" si="1360">VLOOKUP(INDIRECT(CHAR(39)&amp;$A730&amp;CHAR(39)&amp;"!r2c"&amp;$C730,0),variables,2,0)</f>
        <v>10828</v>
      </c>
      <c r="H730" s="76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73" t="s">
        <v>308</v>
      </c>
      <c r="B731" s="73">
        <f t="shared" si="1312"/>
        <v>6</v>
      </c>
      <c r="C731" s="73">
        <f t="shared" si="1254"/>
        <v>93</v>
      </c>
      <c r="E731" s="73">
        <f t="shared" ref="E731" si="1361">plan_id</f>
        <v>1005</v>
      </c>
      <c r="F731" s="73">
        <f t="shared" ca="1" si="1184"/>
        <v>2003</v>
      </c>
      <c r="G731" s="73">
        <f t="shared" ref="G731" ca="1" si="1362">VLOOKUP(INDIRECT(CHAR(39)&amp;$A731&amp;CHAR(39)&amp;"!r2c"&amp;$C731,0),variables,2,0)</f>
        <v>10827</v>
      </c>
      <c r="H731" s="76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73" t="s">
        <v>308</v>
      </c>
      <c r="B732" s="73">
        <f t="shared" ref="B732:B795" si="1363">B667+1</f>
        <v>7</v>
      </c>
      <c r="C732" s="73">
        <f t="shared" si="1254"/>
        <v>3</v>
      </c>
      <c r="E732" s="73">
        <f t="shared" ref="E732" si="1364">plan_id</f>
        <v>1005</v>
      </c>
      <c r="F732" s="73">
        <f t="shared" ca="1" si="1184"/>
        <v>2004</v>
      </c>
      <c r="G732" s="73">
        <f t="shared" ref="G732" ca="1" si="1365">VLOOKUP(INDIRECT(CHAR(39)&amp;$A732&amp;CHAR(39)&amp;"!r2c"&amp;$C732,0),variables,2,0)</f>
        <v>10703</v>
      </c>
      <c r="H732" s="76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2005</v>
      </c>
    </row>
    <row r="733" spans="1:8" x14ac:dyDescent="0.3">
      <c r="A733" s="73" t="s">
        <v>308</v>
      </c>
      <c r="B733" s="73">
        <f t="shared" si="1363"/>
        <v>7</v>
      </c>
      <c r="C733" s="73">
        <f t="shared" si="1254"/>
        <v>4</v>
      </c>
      <c r="E733" s="73">
        <f t="shared" ref="E733" si="1366">plan_id</f>
        <v>1005</v>
      </c>
      <c r="F733" s="73">
        <f t="shared" ca="1" si="1184"/>
        <v>2004</v>
      </c>
      <c r="G733" s="73">
        <f t="shared" ref="G733" ca="1" si="1367">VLOOKUP(INDIRECT(CHAR(39)&amp;$A733&amp;CHAR(39)&amp;"!r2c"&amp;$C733,0),variables,2,0)</f>
        <v>10845</v>
      </c>
      <c r="H733" s="76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The Segal Group Inc</v>
      </c>
    </row>
    <row r="734" spans="1:8" x14ac:dyDescent="0.3">
      <c r="A734" s="73" t="s">
        <v>308</v>
      </c>
      <c r="B734" s="73">
        <f t="shared" si="1363"/>
        <v>7</v>
      </c>
      <c r="C734" s="73">
        <f t="shared" si="1254"/>
        <v>5</v>
      </c>
      <c r="E734" s="73">
        <f t="shared" ref="E734" si="1368">plan_id</f>
        <v>1005</v>
      </c>
      <c r="F734" s="73">
        <f t="shared" ca="1" si="1184"/>
        <v>2004</v>
      </c>
      <c r="G734" s="73">
        <f t="shared" ref="G734" ca="1" si="1369">VLOOKUP(INDIRECT(CHAR(39)&amp;$A734&amp;CHAR(39)&amp;"!r2c"&amp;$C734,0),variables,2,0)</f>
        <v>10924</v>
      </c>
      <c r="H734" s="76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0.22370000000000001</v>
      </c>
    </row>
    <row r="735" spans="1:8" x14ac:dyDescent="0.3">
      <c r="A735" s="73" t="s">
        <v>308</v>
      </c>
      <c r="B735" s="73">
        <f t="shared" si="1363"/>
        <v>7</v>
      </c>
      <c r="C735" s="73">
        <f t="shared" si="1254"/>
        <v>6</v>
      </c>
      <c r="E735" s="73">
        <f t="shared" ref="E735" si="1370">plan_id</f>
        <v>1005</v>
      </c>
      <c r="F735" s="73">
        <f t="shared" ca="1" si="1184"/>
        <v>2004</v>
      </c>
      <c r="G735" s="73">
        <f t="shared" ref="G735" ca="1" si="1371">VLOOKUP(INDIRECT(CHAR(39)&amp;$A735&amp;CHAR(39)&amp;"!r2c"&amp;$C735,0),variables,2,0)</f>
        <v>10925</v>
      </c>
      <c r="H735" s="76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73" t="s">
        <v>308</v>
      </c>
      <c r="B736" s="73">
        <f t="shared" si="1363"/>
        <v>7</v>
      </c>
      <c r="C736" s="73">
        <f t="shared" si="1254"/>
        <v>7</v>
      </c>
      <c r="E736" s="73">
        <f t="shared" ref="E736" si="1372">plan_id</f>
        <v>1005</v>
      </c>
      <c r="F736" s="73">
        <f t="shared" ca="1" si="1184"/>
        <v>2004</v>
      </c>
      <c r="G736" s="73">
        <f t="shared" ref="G736" ca="1" si="1373">VLOOKUP(INDIRECT(CHAR(39)&amp;$A736&amp;CHAR(39)&amp;"!r2c"&amp;$C736,0),variables,2,0)</f>
        <v>10926</v>
      </c>
      <c r="H736" s="76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73" t="s">
        <v>308</v>
      </c>
      <c r="B737" s="73">
        <f t="shared" si="1363"/>
        <v>7</v>
      </c>
      <c r="C737" s="73">
        <f t="shared" si="1254"/>
        <v>8</v>
      </c>
      <c r="E737" s="73">
        <f t="shared" ref="E737" si="1374">plan_id</f>
        <v>1005</v>
      </c>
      <c r="F737" s="73">
        <f t="shared" ref="F737:F829" ca="1" si="1375">INDIRECT(CHAR(39)&amp;$A737&amp;CHAR(39)&amp;"!r"&amp;$B737&amp;"c2",0)</f>
        <v>2004</v>
      </c>
      <c r="G737" s="73">
        <f t="shared" ref="G737" ca="1" si="1376">VLOOKUP(INDIRECT(CHAR(39)&amp;$A737&amp;CHAR(39)&amp;"!r2c"&amp;$C737,0),variables,2,0)</f>
        <v>10704</v>
      </c>
      <c r="H737" s="76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-2613356</v>
      </c>
    </row>
    <row r="738" spans="1:8" x14ac:dyDescent="0.3">
      <c r="A738" s="73" t="s">
        <v>308</v>
      </c>
      <c r="B738" s="73">
        <f t="shared" si="1363"/>
        <v>7</v>
      </c>
      <c r="C738" s="73">
        <f t="shared" si="1254"/>
        <v>9</v>
      </c>
      <c r="E738" s="73">
        <f t="shared" ref="E738" si="1377">plan_id</f>
        <v>1005</v>
      </c>
      <c r="F738" s="73">
        <f t="shared" ca="1" si="1375"/>
        <v>2004</v>
      </c>
      <c r="G738" s="73">
        <f t="shared" ref="G738" ca="1" si="1378">VLOOKUP(INDIRECT(CHAR(39)&amp;$A738&amp;CHAR(39)&amp;"!r2c"&amp;$C738,0),variables,2,0)</f>
        <v>10928</v>
      </c>
      <c r="H738" s="76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-4.4000000000000003E-3</v>
      </c>
    </row>
    <row r="739" spans="1:8" x14ac:dyDescent="0.3">
      <c r="A739" s="73" t="s">
        <v>308</v>
      </c>
      <c r="B739" s="73">
        <f t="shared" si="1363"/>
        <v>7</v>
      </c>
      <c r="C739" s="73">
        <f t="shared" si="1254"/>
        <v>10</v>
      </c>
      <c r="E739" s="73">
        <f t="shared" ref="E739" si="1379">plan_id</f>
        <v>1005</v>
      </c>
      <c r="F739" s="73">
        <f t="shared" ca="1" si="1375"/>
        <v>2004</v>
      </c>
      <c r="G739" s="73">
        <f t="shared" ref="G739" ca="1" si="1380">VLOOKUP(INDIRECT(CHAR(39)&amp;$A739&amp;CHAR(39)&amp;"!r2c"&amp;$C739,0),variables,2,0)</f>
        <v>10929</v>
      </c>
      <c r="H739" s="76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73" t="s">
        <v>308</v>
      </c>
      <c r="B740" s="73">
        <f t="shared" si="1363"/>
        <v>7</v>
      </c>
      <c r="C740" s="73">
        <f t="shared" si="1254"/>
        <v>11</v>
      </c>
      <c r="E740" s="73">
        <f t="shared" ref="E740" si="1381">plan_id</f>
        <v>1005</v>
      </c>
      <c r="F740" s="73">
        <f t="shared" ca="1" si="1375"/>
        <v>2004</v>
      </c>
      <c r="G740" s="73">
        <f t="shared" ref="G740" ca="1" si="1382">VLOOKUP(INDIRECT(CHAR(39)&amp;$A740&amp;CHAR(39)&amp;"!r2c"&amp;$C740,0),variables,2,0)</f>
        <v>10930</v>
      </c>
      <c r="H740" s="76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73" t="s">
        <v>308</v>
      </c>
      <c r="B741" s="73">
        <f t="shared" si="1363"/>
        <v>7</v>
      </c>
      <c r="C741" s="73">
        <f t="shared" si="1254"/>
        <v>12</v>
      </c>
      <c r="E741" s="73">
        <f t="shared" ref="E741" si="1383">plan_id</f>
        <v>1005</v>
      </c>
      <c r="F741" s="73">
        <f t="shared" ca="1" si="1375"/>
        <v>2004</v>
      </c>
      <c r="G741" s="73">
        <f t="shared" ref="G741" ca="1" si="1384">VLOOKUP(INDIRECT(CHAR(39)&amp;$A741&amp;CHAR(39)&amp;"!r2c"&amp;$C741,0),variables,2,0)</f>
        <v>10705</v>
      </c>
      <c r="H741" s="76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36312917</v>
      </c>
    </row>
    <row r="742" spans="1:8" x14ac:dyDescent="0.3">
      <c r="A742" s="73" t="s">
        <v>308</v>
      </c>
      <c r="B742" s="73">
        <f t="shared" si="1363"/>
        <v>7</v>
      </c>
      <c r="C742" s="73">
        <f t="shared" si="1254"/>
        <v>13</v>
      </c>
      <c r="E742" s="73">
        <f t="shared" ref="E742" si="1385">plan_id</f>
        <v>1005</v>
      </c>
      <c r="F742" s="73">
        <f t="shared" ca="1" si="1375"/>
        <v>2004</v>
      </c>
      <c r="G742" s="73">
        <f t="shared" ref="G742" ca="1" si="1386">VLOOKUP(INDIRECT(CHAR(39)&amp;$A742&amp;CHAR(39)&amp;"!r2c"&amp;$C742,0),variables,2,0)</f>
        <v>10842</v>
      </c>
      <c r="H742" s="76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55236853</v>
      </c>
    </row>
    <row r="743" spans="1:8" x14ac:dyDescent="0.3">
      <c r="A743" s="73" t="s">
        <v>308</v>
      </c>
      <c r="B743" s="73">
        <f t="shared" si="1363"/>
        <v>7</v>
      </c>
      <c r="C743" s="73">
        <f t="shared" ref="C743:C806" si="1387">C652</f>
        <v>14</v>
      </c>
      <c r="E743" s="73">
        <f t="shared" ref="E743" si="1388">plan_id</f>
        <v>1005</v>
      </c>
      <c r="F743" s="73">
        <f t="shared" ca="1" si="1375"/>
        <v>2004</v>
      </c>
      <c r="G743" s="73">
        <f t="shared" ref="G743" ca="1" si="1389">VLOOKUP(INDIRECT(CHAR(39)&amp;$A743&amp;CHAR(39)&amp;"!r2c"&amp;$C743,0),variables,2,0)</f>
        <v>10843</v>
      </c>
      <c r="H743" s="76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9.2999999999999999E-2</v>
      </c>
    </row>
    <row r="744" spans="1:8" x14ac:dyDescent="0.3">
      <c r="A744" s="73" t="s">
        <v>308</v>
      </c>
      <c r="B744" s="73">
        <f t="shared" si="1363"/>
        <v>7</v>
      </c>
      <c r="C744" s="73">
        <f t="shared" si="1387"/>
        <v>15</v>
      </c>
      <c r="E744" s="73">
        <f t="shared" ref="E744" si="1390">plan_id</f>
        <v>1005</v>
      </c>
      <c r="F744" s="73">
        <f t="shared" ca="1" si="1375"/>
        <v>2004</v>
      </c>
      <c r="G744" s="73">
        <f t="shared" ref="G744" ca="1" si="1391">VLOOKUP(INDIRECT(CHAR(39)&amp;$A744&amp;CHAR(39)&amp;"!r2c"&amp;$C744,0),variables,2,0)</f>
        <v>10931</v>
      </c>
      <c r="H744" s="76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73" t="s">
        <v>308</v>
      </c>
      <c r="B745" s="73">
        <f t="shared" si="1363"/>
        <v>7</v>
      </c>
      <c r="C745" s="73">
        <f t="shared" si="1387"/>
        <v>16</v>
      </c>
      <c r="E745" s="73">
        <f t="shared" ref="E745" si="1392">plan_id</f>
        <v>1005</v>
      </c>
      <c r="F745" s="73">
        <f t="shared" ca="1" si="1375"/>
        <v>2004</v>
      </c>
      <c r="G745" s="73">
        <f t="shared" ref="G745" ca="1" si="1393">VLOOKUP(INDIRECT(CHAR(39)&amp;$A745&amp;CHAR(39)&amp;"!r2c"&amp;$C745,0),variables,2,0)</f>
        <v>10932</v>
      </c>
      <c r="H745" s="76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73" t="s">
        <v>308</v>
      </c>
      <c r="B746" s="73">
        <f t="shared" si="1363"/>
        <v>7</v>
      </c>
      <c r="C746" s="73">
        <f t="shared" si="1387"/>
        <v>17</v>
      </c>
      <c r="E746" s="73">
        <f t="shared" ref="E746" si="1394">plan_id</f>
        <v>1005</v>
      </c>
      <c r="F746" s="73">
        <f t="shared" ca="1" si="1375"/>
        <v>2004</v>
      </c>
      <c r="G746" s="73">
        <f t="shared" ref="G746" ca="1" si="1395">VLOOKUP(INDIRECT(CHAR(39)&amp;$A746&amp;CHAR(39)&amp;"!r2c"&amp;$C746,0),variables,2,0)</f>
        <v>10933</v>
      </c>
      <c r="H746" s="76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9.2999999999999999E-2</v>
      </c>
    </row>
    <row r="747" spans="1:8" x14ac:dyDescent="0.3">
      <c r="A747" s="73" t="s">
        <v>308</v>
      </c>
      <c r="B747" s="73">
        <f t="shared" si="1363"/>
        <v>7</v>
      </c>
      <c r="C747" s="73">
        <f t="shared" si="1387"/>
        <v>18</v>
      </c>
      <c r="E747" s="73">
        <f t="shared" ref="E747" si="1396">plan_id</f>
        <v>1005</v>
      </c>
      <c r="F747" s="73">
        <f t="shared" ca="1" si="1375"/>
        <v>2004</v>
      </c>
      <c r="G747" s="73">
        <f t="shared" ref="G747" ca="1" si="1397">VLOOKUP(INDIRECT(CHAR(39)&amp;$A747&amp;CHAR(39)&amp;"!r2c"&amp;$C747,0),variables,2,0)</f>
        <v>10934</v>
      </c>
      <c r="H747" s="76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6.2E-2</v>
      </c>
    </row>
    <row r="748" spans="1:8" x14ac:dyDescent="0.3">
      <c r="A748" s="73" t="s">
        <v>308</v>
      </c>
      <c r="B748" s="73">
        <f t="shared" si="1363"/>
        <v>7</v>
      </c>
      <c r="C748" s="73">
        <f t="shared" si="1387"/>
        <v>19</v>
      </c>
      <c r="E748" s="73">
        <f t="shared" ref="E748" si="1398">plan_id</f>
        <v>1005</v>
      </c>
      <c r="F748" s="73">
        <f t="shared" ca="1" si="1375"/>
        <v>2004</v>
      </c>
      <c r="G748" s="73">
        <f t="shared" ref="G748" ca="1" si="1399">VLOOKUP(INDIRECT(CHAR(39)&amp;$A748&amp;CHAR(39)&amp;"!r2c"&amp;$C748,0),variables,2,0)</f>
        <v>10935</v>
      </c>
      <c r="H748" s="76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Single Rate</v>
      </c>
    </row>
    <row r="749" spans="1:8" x14ac:dyDescent="0.3">
      <c r="A749" s="73" t="s">
        <v>308</v>
      </c>
      <c r="B749" s="73">
        <f t="shared" si="1363"/>
        <v>7</v>
      </c>
      <c r="C749" s="73">
        <f t="shared" si="1387"/>
        <v>20</v>
      </c>
      <c r="E749" s="73">
        <f t="shared" ref="E749" si="1400">plan_id</f>
        <v>1005</v>
      </c>
      <c r="F749" s="73">
        <f t="shared" ca="1" si="1375"/>
        <v>2004</v>
      </c>
      <c r="G749" s="73">
        <f t="shared" ref="G749" ca="1" si="1401">VLOOKUP(INDIRECT(CHAR(39)&amp;$A749&amp;CHAR(39)&amp;"!r2c"&amp;$C749,0),variables,2,0)</f>
        <v>10937</v>
      </c>
      <c r="H749" s="76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73" t="s">
        <v>308</v>
      </c>
      <c r="B750" s="73">
        <f t="shared" si="1363"/>
        <v>7</v>
      </c>
      <c r="C750" s="73">
        <f t="shared" si="1387"/>
        <v>21</v>
      </c>
      <c r="E750" s="73">
        <f t="shared" ref="E750" si="1402">plan_id</f>
        <v>1005</v>
      </c>
      <c r="F750" s="73">
        <f t="shared" ca="1" si="1375"/>
        <v>2004</v>
      </c>
      <c r="G750" s="73">
        <f t="shared" ref="G750" ca="1" si="1403">VLOOKUP(INDIRECT(CHAR(39)&amp;$A750&amp;CHAR(39)&amp;"!r2c"&amp;$C750,0),variables,2,0)</f>
        <v>10938</v>
      </c>
      <c r="H750" s="76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73" t="s">
        <v>308</v>
      </c>
      <c r="B751" s="73">
        <f t="shared" si="1363"/>
        <v>7</v>
      </c>
      <c r="C751" s="73">
        <f t="shared" si="1387"/>
        <v>22</v>
      </c>
      <c r="E751" s="73">
        <f t="shared" ref="E751" si="1404">plan_id</f>
        <v>1005</v>
      </c>
      <c r="F751" s="73">
        <f t="shared" ca="1" si="1375"/>
        <v>2004</v>
      </c>
      <c r="G751" s="73">
        <f t="shared" ref="G751" ca="1" si="1405">VLOOKUP(INDIRECT(CHAR(39)&amp;$A751&amp;CHAR(39)&amp;"!r2c"&amp;$C751,0),variables,2,0)</f>
        <v>11007</v>
      </c>
      <c r="H751" s="76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0.03</v>
      </c>
    </row>
    <row r="752" spans="1:8" x14ac:dyDescent="0.3">
      <c r="A752" s="73" t="s">
        <v>308</v>
      </c>
      <c r="B752" s="73">
        <f t="shared" si="1363"/>
        <v>7</v>
      </c>
      <c r="C752" s="73">
        <f t="shared" si="1387"/>
        <v>23</v>
      </c>
      <c r="E752" s="73">
        <f t="shared" ref="E752" si="1406">plan_id</f>
        <v>1005</v>
      </c>
      <c r="F752" s="73">
        <f t="shared" ca="1" si="1375"/>
        <v>2004</v>
      </c>
      <c r="G752" s="73">
        <f t="shared" ref="G752" ca="1" si="1407">VLOOKUP(INDIRECT(CHAR(39)&amp;$A752&amp;CHAR(39)&amp;"!r2c"&amp;$C752,0),variables,2,0)</f>
        <v>10941</v>
      </c>
      <c r="H752" s="76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No</v>
      </c>
    </row>
    <row r="753" spans="1:8" x14ac:dyDescent="0.3">
      <c r="A753" s="73" t="s">
        <v>308</v>
      </c>
      <c r="B753" s="73">
        <f t="shared" si="1363"/>
        <v>7</v>
      </c>
      <c r="C753" s="73">
        <f t="shared" si="1387"/>
        <v>24</v>
      </c>
      <c r="E753" s="73">
        <f t="shared" ref="E753" si="1408">plan_id</f>
        <v>1005</v>
      </c>
      <c r="F753" s="73">
        <f t="shared" ca="1" si="1375"/>
        <v>2004</v>
      </c>
      <c r="G753" s="73">
        <f t="shared" ref="G753" ca="1" si="1409">VLOOKUP(INDIRECT(CHAR(39)&amp;$A753&amp;CHAR(39)&amp;"!r2c"&amp;$C753,0),variables,2,0)</f>
        <v>10942</v>
      </c>
      <c r="H753" s="76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73" t="s">
        <v>308</v>
      </c>
      <c r="B754" s="73">
        <f t="shared" si="1363"/>
        <v>7</v>
      </c>
      <c r="C754" s="73">
        <f t="shared" si="1387"/>
        <v>25</v>
      </c>
      <c r="E754" s="73">
        <f t="shared" ref="E754" si="1410">plan_id</f>
        <v>1005</v>
      </c>
      <c r="F754" s="73">
        <f t="shared" ca="1" si="1375"/>
        <v>2004</v>
      </c>
      <c r="G754" s="73">
        <f t="shared" ref="G754" ca="1" si="1411">VLOOKUP(INDIRECT(CHAR(39)&amp;$A754&amp;CHAR(39)&amp;"!r2c"&amp;$C754,0),variables,2,0)</f>
        <v>10701</v>
      </c>
      <c r="H754" s="76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73" t="s">
        <v>308</v>
      </c>
      <c r="B755" s="73">
        <f t="shared" si="1363"/>
        <v>7</v>
      </c>
      <c r="C755" s="73">
        <f t="shared" si="1387"/>
        <v>26</v>
      </c>
      <c r="E755" s="73">
        <f t="shared" ref="E755" si="1412">plan_id</f>
        <v>1005</v>
      </c>
      <c r="F755" s="73">
        <f t="shared" ca="1" si="1375"/>
        <v>2004</v>
      </c>
      <c r="G755" s="73">
        <f t="shared" ref="G755" ca="1" si="1413">VLOOKUP(INDIRECT(CHAR(39)&amp;$A755&amp;CHAR(39)&amp;"!r2c"&amp;$C755,0),variables,2,0)</f>
        <v>10702</v>
      </c>
      <c r="H755" s="76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73" t="s">
        <v>308</v>
      </c>
      <c r="B756" s="73">
        <f t="shared" si="1363"/>
        <v>7</v>
      </c>
      <c r="C756" s="73">
        <f t="shared" si="1387"/>
        <v>27</v>
      </c>
      <c r="E756" s="73">
        <f t="shared" ref="E756" si="1414">plan_id</f>
        <v>1005</v>
      </c>
      <c r="F756" s="73">
        <f t="shared" ca="1" si="1375"/>
        <v>2004</v>
      </c>
      <c r="G756" s="73">
        <f t="shared" ref="G756" ca="1" si="1415">VLOOKUP(INDIRECT(CHAR(39)&amp;$A756&amp;CHAR(39)&amp;"!r2c"&amp;$C756,0),variables,2,0)</f>
        <v>10943</v>
      </c>
      <c r="H756" s="76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73" t="s">
        <v>308</v>
      </c>
      <c r="B757" s="73">
        <f t="shared" si="1363"/>
        <v>7</v>
      </c>
      <c r="C757" s="73">
        <f t="shared" si="1387"/>
        <v>28</v>
      </c>
      <c r="E757" s="73">
        <f t="shared" ref="E757" si="1416">plan_id</f>
        <v>1005</v>
      </c>
      <c r="F757" s="73">
        <f t="shared" ca="1" si="1375"/>
        <v>2004</v>
      </c>
      <c r="G757" s="73">
        <f t="shared" ref="G757" ca="1" si="1417">VLOOKUP(INDIRECT(CHAR(39)&amp;$A757&amp;CHAR(39)&amp;"!r2c"&amp;$C757,0),variables,2,0)</f>
        <v>10944</v>
      </c>
      <c r="H757" s="76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73" t="s">
        <v>308</v>
      </c>
      <c r="B758" s="73">
        <f t="shared" si="1363"/>
        <v>7</v>
      </c>
      <c r="C758" s="73">
        <f t="shared" si="1387"/>
        <v>29</v>
      </c>
      <c r="E758" s="73">
        <f t="shared" ref="E758" si="1418">plan_id</f>
        <v>1005</v>
      </c>
      <c r="F758" s="73">
        <f t="shared" ca="1" si="1375"/>
        <v>2004</v>
      </c>
      <c r="G758" s="73">
        <f t="shared" ref="G758" ca="1" si="1419">VLOOKUP(INDIRECT(CHAR(39)&amp;$A758&amp;CHAR(39)&amp;"!r2c"&amp;$C758,0),variables,2,0)</f>
        <v>10945</v>
      </c>
      <c r="H758" s="76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73" t="s">
        <v>308</v>
      </c>
      <c r="B759" s="73">
        <f t="shared" si="1363"/>
        <v>7</v>
      </c>
      <c r="C759" s="73">
        <f t="shared" si="1387"/>
        <v>30</v>
      </c>
      <c r="E759" s="73">
        <f t="shared" ref="E759" si="1420">plan_id</f>
        <v>1005</v>
      </c>
      <c r="F759" s="73">
        <f t="shared" ca="1" si="1375"/>
        <v>2004</v>
      </c>
      <c r="G759" s="73">
        <f t="shared" ref="G759" ca="1" si="1421">VLOOKUP(INDIRECT(CHAR(39)&amp;$A759&amp;CHAR(39)&amp;"!r2c"&amp;$C759,0),variables,2,0)</f>
        <v>10947</v>
      </c>
      <c r="H759" s="76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73" t="s">
        <v>308</v>
      </c>
      <c r="B760" s="73">
        <f t="shared" si="1363"/>
        <v>7</v>
      </c>
      <c r="C760" s="73">
        <f t="shared" si="1387"/>
        <v>31</v>
      </c>
      <c r="E760" s="73">
        <f t="shared" ref="E760" si="1422">plan_id</f>
        <v>1005</v>
      </c>
      <c r="F760" s="73">
        <f t="shared" ca="1" si="1375"/>
        <v>2004</v>
      </c>
      <c r="G760" s="73">
        <f t="shared" ref="G760" ca="1" si="1423">VLOOKUP(INDIRECT(CHAR(39)&amp;$A760&amp;CHAR(39)&amp;"!r2c"&amp;$C760,0),variables,2,0)</f>
        <v>10948</v>
      </c>
      <c r="H760" s="76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73" t="s">
        <v>308</v>
      </c>
      <c r="B761" s="73">
        <f t="shared" si="1363"/>
        <v>7</v>
      </c>
      <c r="C761" s="73">
        <f t="shared" si="1387"/>
        <v>32</v>
      </c>
      <c r="E761" s="73">
        <f t="shared" ref="E761" si="1424">plan_id</f>
        <v>1005</v>
      </c>
      <c r="F761" s="73">
        <f t="shared" ca="1" si="1375"/>
        <v>2004</v>
      </c>
      <c r="G761" s="73">
        <f t="shared" ref="G761" ca="1" si="1425">VLOOKUP(INDIRECT(CHAR(39)&amp;$A761&amp;CHAR(39)&amp;"!r2c"&amp;$C761,0),variables,2,0)</f>
        <v>10949</v>
      </c>
      <c r="H761" s="76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73" t="s">
        <v>308</v>
      </c>
      <c r="B762" s="73">
        <f t="shared" si="1363"/>
        <v>7</v>
      </c>
      <c r="C762" s="73">
        <f t="shared" si="1387"/>
        <v>33</v>
      </c>
      <c r="E762" s="73">
        <f t="shared" ref="E762" si="1426">plan_id</f>
        <v>1005</v>
      </c>
      <c r="F762" s="73">
        <f t="shared" ca="1" si="1375"/>
        <v>2004</v>
      </c>
      <c r="G762" s="73">
        <f t="shared" ref="G762" ca="1" si="1427">VLOOKUP(INDIRECT(CHAR(39)&amp;$A762&amp;CHAR(39)&amp;"!r2c"&amp;$C762,0),variables,2,0)</f>
        <v>10951</v>
      </c>
      <c r="H762" s="76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">
      <c r="A763" s="73" t="s">
        <v>308</v>
      </c>
      <c r="B763" s="73">
        <f t="shared" si="1363"/>
        <v>7</v>
      </c>
      <c r="C763" s="73">
        <f t="shared" si="1387"/>
        <v>34</v>
      </c>
      <c r="E763" s="73">
        <f t="shared" ref="E763" si="1428">plan_id</f>
        <v>1005</v>
      </c>
      <c r="F763" s="73">
        <f t="shared" ca="1" si="1375"/>
        <v>2004</v>
      </c>
      <c r="G763" s="73">
        <f t="shared" ref="G763" ca="1" si="1429">VLOOKUP(INDIRECT(CHAR(39)&amp;$A763&amp;CHAR(39)&amp;"!r2c"&amp;$C763,0),variables,2,0)</f>
        <v>10950</v>
      </c>
      <c r="H763" s="76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Yes</v>
      </c>
    </row>
    <row r="764" spans="1:8" x14ac:dyDescent="0.3">
      <c r="A764" s="73" t="s">
        <v>308</v>
      </c>
      <c r="B764" s="73">
        <f t="shared" si="1363"/>
        <v>7</v>
      </c>
      <c r="C764" s="73">
        <f t="shared" si="1387"/>
        <v>35</v>
      </c>
      <c r="E764" s="73">
        <f t="shared" ref="E764" si="1430">plan_id</f>
        <v>1005</v>
      </c>
      <c r="F764" s="73">
        <f t="shared" ca="1" si="1375"/>
        <v>2004</v>
      </c>
      <c r="G764" s="73">
        <f t="shared" ref="G764" ca="1" si="1431">VLOOKUP(INDIRECT(CHAR(39)&amp;$A764&amp;CHAR(39)&amp;"!r2c"&amp;$C764,0),variables,2,0)</f>
        <v>10954</v>
      </c>
      <c r="H764" s="76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0.05</v>
      </c>
    </row>
    <row r="765" spans="1:8" x14ac:dyDescent="0.3">
      <c r="A765" s="73" t="s">
        <v>308</v>
      </c>
      <c r="B765" s="73">
        <f t="shared" si="1363"/>
        <v>7</v>
      </c>
      <c r="C765" s="73">
        <f t="shared" si="1387"/>
        <v>36</v>
      </c>
      <c r="E765" s="73">
        <f t="shared" ref="E765" si="1432">plan_id</f>
        <v>1005</v>
      </c>
      <c r="F765" s="73">
        <f t="shared" ca="1" si="1375"/>
        <v>2004</v>
      </c>
      <c r="G765" s="73">
        <f t="shared" ref="G765" ca="1" si="1433">VLOOKUP(INDIRECT(CHAR(39)&amp;$A765&amp;CHAR(39)&amp;"!r2c"&amp;$C765,0),variables,2,0)</f>
        <v>10955</v>
      </c>
      <c r="H765" s="76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8.5000000000000006E-2</v>
      </c>
    </row>
    <row r="766" spans="1:8" x14ac:dyDescent="0.3">
      <c r="A766" s="73" t="s">
        <v>308</v>
      </c>
      <c r="B766" s="73">
        <f t="shared" si="1363"/>
        <v>7</v>
      </c>
      <c r="C766" s="73">
        <f t="shared" si="1387"/>
        <v>37</v>
      </c>
      <c r="E766" s="73">
        <f t="shared" ref="E766" si="1434">plan_id</f>
        <v>1005</v>
      </c>
      <c r="F766" s="73">
        <f t="shared" ca="1" si="1375"/>
        <v>2004</v>
      </c>
      <c r="G766" s="73">
        <f t="shared" ref="G766" ca="1" si="1435">VLOOKUP(INDIRECT(CHAR(39)&amp;$A766&amp;CHAR(39)&amp;"!r2c"&amp;$C766,0),variables,2,0)</f>
        <v>10956</v>
      </c>
      <c r="H766" s="76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0.06</v>
      </c>
    </row>
    <row r="767" spans="1:8" x14ac:dyDescent="0.3">
      <c r="A767" s="73" t="s">
        <v>308</v>
      </c>
      <c r="B767" s="73">
        <f t="shared" si="1363"/>
        <v>7</v>
      </c>
      <c r="C767" s="73">
        <f t="shared" si="1387"/>
        <v>38</v>
      </c>
      <c r="E767" s="73">
        <f t="shared" ref="E767" si="1436">plan_id</f>
        <v>1005</v>
      </c>
      <c r="F767" s="73">
        <f t="shared" ca="1" si="1375"/>
        <v>2004</v>
      </c>
      <c r="G767" s="73">
        <f t="shared" ref="G767" ca="1" si="1437">VLOOKUP(INDIRECT(CHAR(39)&amp;$A767&amp;CHAR(39)&amp;"!r2c"&amp;$C767,0),variables,2,0)</f>
        <v>10959</v>
      </c>
      <c r="H767" s="76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5.25%-11.50%</v>
      </c>
    </row>
    <row r="768" spans="1:8" x14ac:dyDescent="0.3">
      <c r="A768" s="73" t="s">
        <v>308</v>
      </c>
      <c r="B768" s="73">
        <f t="shared" si="1363"/>
        <v>7</v>
      </c>
      <c r="C768" s="73">
        <f t="shared" si="1387"/>
        <v>39</v>
      </c>
      <c r="E768" s="73">
        <f t="shared" ref="E768" si="1438">plan_id</f>
        <v>1005</v>
      </c>
      <c r="F768" s="73">
        <f t="shared" ca="1" si="1375"/>
        <v>2004</v>
      </c>
      <c r="G768" s="73">
        <f t="shared" ref="G768" ca="1" si="1439">VLOOKUP(INDIRECT(CHAR(39)&amp;$A768&amp;CHAR(39)&amp;"!r2c"&amp;$C768,0),variables,2,0)</f>
        <v>10962</v>
      </c>
      <c r="H768" s="76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Pg.No 32</v>
      </c>
    </row>
    <row r="769" spans="1:8" x14ac:dyDescent="0.3">
      <c r="A769" s="73" t="s">
        <v>308</v>
      </c>
      <c r="B769" s="73">
        <f t="shared" si="1363"/>
        <v>7</v>
      </c>
      <c r="C769" s="73">
        <f t="shared" si="1387"/>
        <v>40</v>
      </c>
      <c r="E769" s="73">
        <f t="shared" ref="E769" si="1440">plan_id</f>
        <v>1005</v>
      </c>
      <c r="F769" s="73">
        <f t="shared" ca="1" si="1375"/>
        <v>2004</v>
      </c>
      <c r="G769" s="73">
        <f t="shared" ref="G769" ca="1" si="1441">VLOOKUP(INDIRECT(CHAR(39)&amp;$A769&amp;CHAR(39)&amp;"!r2c"&amp;$C769,0),variables,2,0)</f>
        <v>10964</v>
      </c>
      <c r="H769" s="76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Pg.No 32</v>
      </c>
    </row>
    <row r="770" spans="1:8" x14ac:dyDescent="0.3">
      <c r="A770" s="73" t="s">
        <v>308</v>
      </c>
      <c r="B770" s="73">
        <f t="shared" si="1363"/>
        <v>7</v>
      </c>
      <c r="C770" s="73">
        <f t="shared" si="1387"/>
        <v>41</v>
      </c>
      <c r="E770" s="73">
        <f t="shared" ref="E770" si="1442">plan_id</f>
        <v>1005</v>
      </c>
      <c r="F770" s="73">
        <f t="shared" ca="1" si="1375"/>
        <v>2004</v>
      </c>
      <c r="G770" s="73">
        <f t="shared" ref="G770" ca="1" si="1443">VLOOKUP(INDIRECT(CHAR(39)&amp;$A770&amp;CHAR(39)&amp;"!r2c"&amp;$C770,0),variables,2,0)</f>
        <v>10967</v>
      </c>
      <c r="H770" s="76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1983 Group Annuity Mortality Table</v>
      </c>
    </row>
    <row r="771" spans="1:8" x14ac:dyDescent="0.3">
      <c r="A771" s="73" t="s">
        <v>308</v>
      </c>
      <c r="B771" s="73">
        <f t="shared" si="1363"/>
        <v>7</v>
      </c>
      <c r="C771" s="73">
        <f t="shared" si="1387"/>
        <v>42</v>
      </c>
      <c r="E771" s="73">
        <f t="shared" ref="E771" si="1444">plan_id</f>
        <v>1005</v>
      </c>
      <c r="F771" s="73">
        <f t="shared" ca="1" si="1375"/>
        <v>2004</v>
      </c>
      <c r="G771" s="73">
        <f t="shared" ref="G771" ca="1" si="1445">VLOOKUP(INDIRECT(CHAR(39)&amp;$A771&amp;CHAR(39)&amp;"!r2c"&amp;$C771,0),variables,2,0)</f>
        <v>10968</v>
      </c>
      <c r="H771" s="76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1983</v>
      </c>
    </row>
    <row r="772" spans="1:8" x14ac:dyDescent="0.3">
      <c r="A772" s="73" t="s">
        <v>308</v>
      </c>
      <c r="B772" s="73">
        <f t="shared" si="1363"/>
        <v>7</v>
      </c>
      <c r="C772" s="73">
        <f t="shared" si="1387"/>
        <v>43</v>
      </c>
      <c r="E772" s="73">
        <f t="shared" ref="E772" si="1446">plan_id</f>
        <v>1005</v>
      </c>
      <c r="F772" s="73">
        <f t="shared" ca="1" si="1375"/>
        <v>2004</v>
      </c>
      <c r="G772" s="73">
        <f t="shared" ref="G772" ca="1" si="1447">VLOOKUP(INDIRECT(CHAR(39)&amp;$A772&amp;CHAR(39)&amp;"!r2c"&amp;$C772,0),variables,2,0)</f>
        <v>10969</v>
      </c>
      <c r="H772" s="76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73" t="s">
        <v>308</v>
      </c>
      <c r="B773" s="73">
        <f t="shared" si="1363"/>
        <v>7</v>
      </c>
      <c r="C773" s="73">
        <f t="shared" si="1387"/>
        <v>44</v>
      </c>
      <c r="E773" s="73">
        <f t="shared" ref="E773" si="1448">plan_id</f>
        <v>1005</v>
      </c>
      <c r="F773" s="73">
        <f t="shared" ca="1" si="1375"/>
        <v>2004</v>
      </c>
      <c r="G773" s="73">
        <f t="shared" ref="G773" ca="1" si="1449">VLOOKUP(INDIRECT(CHAR(39)&amp;$A773&amp;CHAR(39)&amp;"!r2c"&amp;$C773,0),variables,2,0)</f>
        <v>10970</v>
      </c>
      <c r="H773" s="76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1 Year</v>
      </c>
    </row>
    <row r="774" spans="1:8" x14ac:dyDescent="0.3">
      <c r="A774" s="73" t="s">
        <v>308</v>
      </c>
      <c r="B774" s="73">
        <f t="shared" si="1363"/>
        <v>7</v>
      </c>
      <c r="C774" s="73">
        <f t="shared" si="1387"/>
        <v>45</v>
      </c>
      <c r="E774" s="73">
        <f t="shared" ref="E774" si="1450">plan_id</f>
        <v>1005</v>
      </c>
      <c r="F774" s="73">
        <f t="shared" ca="1" si="1375"/>
        <v>2004</v>
      </c>
      <c r="G774" s="73">
        <f t="shared" ref="G774" ca="1" si="1451">VLOOKUP(INDIRECT(CHAR(39)&amp;$A774&amp;CHAR(39)&amp;"!r2c"&amp;$C774,0),variables,2,0)</f>
        <v>10971</v>
      </c>
      <c r="H774" s="76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73" t="s">
        <v>308</v>
      </c>
      <c r="B775" s="73">
        <f t="shared" si="1363"/>
        <v>7</v>
      </c>
      <c r="C775" s="73">
        <f t="shared" si="1387"/>
        <v>46</v>
      </c>
      <c r="E775" s="73">
        <f t="shared" ref="E775" si="1452">plan_id</f>
        <v>1005</v>
      </c>
      <c r="F775" s="73">
        <f t="shared" ca="1" si="1375"/>
        <v>2004</v>
      </c>
      <c r="G775" s="73">
        <f t="shared" ref="G775" ca="1" si="1453">VLOOKUP(INDIRECT(CHAR(39)&amp;$A775&amp;CHAR(39)&amp;"!r2c"&amp;$C775,0),variables,2,0)</f>
        <v>10972</v>
      </c>
      <c r="H775" s="76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Percentage of Payroll</v>
      </c>
    </row>
    <row r="776" spans="1:8" x14ac:dyDescent="0.3">
      <c r="A776" s="73" t="s">
        <v>308</v>
      </c>
      <c r="B776" s="73">
        <f t="shared" si="1363"/>
        <v>7</v>
      </c>
      <c r="C776" s="73">
        <f t="shared" si="1387"/>
        <v>47</v>
      </c>
      <c r="E776" s="73">
        <f t="shared" ref="E776" si="1454">plan_id</f>
        <v>1005</v>
      </c>
      <c r="F776" s="73">
        <f t="shared" ca="1" si="1375"/>
        <v>2004</v>
      </c>
      <c r="G776" s="73">
        <f t="shared" ref="G776" ca="1" si="1455">VLOOKUP(INDIRECT(CHAR(39)&amp;$A776&amp;CHAR(39)&amp;"!r2c"&amp;$C776,0),variables,2,0)</f>
        <v>10973</v>
      </c>
      <c r="H776" s="76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30 Years</v>
      </c>
    </row>
    <row r="777" spans="1:8" x14ac:dyDescent="0.3">
      <c r="A777" s="73" t="s">
        <v>308</v>
      </c>
      <c r="B777" s="73">
        <f t="shared" si="1363"/>
        <v>7</v>
      </c>
      <c r="C777" s="73">
        <f t="shared" si="1387"/>
        <v>48</v>
      </c>
      <c r="E777" s="73">
        <f t="shared" ref="E777" si="1456">plan_id</f>
        <v>1005</v>
      </c>
      <c r="F777" s="73">
        <f t="shared" ca="1" si="1375"/>
        <v>2004</v>
      </c>
      <c r="G777" s="73">
        <f t="shared" ref="G777" ca="1" si="1457">VLOOKUP(INDIRECT(CHAR(39)&amp;$A777&amp;CHAR(39)&amp;"!r2c"&amp;$C777,0),variables,2,0)</f>
        <v>10975</v>
      </c>
      <c r="H777" s="76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EAN</v>
      </c>
    </row>
    <row r="778" spans="1:8" x14ac:dyDescent="0.3">
      <c r="A778" s="73" t="s">
        <v>308</v>
      </c>
      <c r="B778" s="73">
        <f t="shared" si="1363"/>
        <v>7</v>
      </c>
      <c r="C778" s="73">
        <f t="shared" si="1387"/>
        <v>49</v>
      </c>
      <c r="E778" s="73">
        <f t="shared" ref="E778" si="1458">plan_id</f>
        <v>1005</v>
      </c>
      <c r="F778" s="73">
        <f t="shared" ca="1" si="1375"/>
        <v>2004</v>
      </c>
      <c r="G778" s="73">
        <f t="shared" ref="G778" ca="1" si="1459">VLOOKUP(INDIRECT(CHAR(39)&amp;$A778&amp;CHAR(39)&amp;"!r2c"&amp;$C778,0),variables,2,0)</f>
        <v>10976</v>
      </c>
      <c r="H778" s="76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8.5000000000000006E-2</v>
      </c>
    </row>
    <row r="779" spans="1:8" x14ac:dyDescent="0.3">
      <c r="A779" s="73" t="s">
        <v>308</v>
      </c>
      <c r="B779" s="73">
        <f t="shared" si="1363"/>
        <v>7</v>
      </c>
      <c r="C779" s="73">
        <f t="shared" si="1387"/>
        <v>50</v>
      </c>
      <c r="E779" s="73">
        <f t="shared" ref="E779" si="1460">plan_id</f>
        <v>1005</v>
      </c>
      <c r="F779" s="73">
        <f t="shared" ca="1" si="1375"/>
        <v>2004</v>
      </c>
      <c r="G779" s="73">
        <f t="shared" ref="G779" ca="1" si="1461">VLOOKUP(INDIRECT(CHAR(39)&amp;$A779&amp;CHAR(39)&amp;"!r2c"&amp;$C779,0),variables,2,0)</f>
        <v>10977</v>
      </c>
      <c r="H779" s="76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73" t="s">
        <v>308</v>
      </c>
      <c r="B780" s="73">
        <f t="shared" si="1363"/>
        <v>7</v>
      </c>
      <c r="C780" s="73">
        <f t="shared" si="1387"/>
        <v>51</v>
      </c>
      <c r="E780" s="73">
        <f t="shared" ref="E780" si="1462">plan_id</f>
        <v>1005</v>
      </c>
      <c r="F780" s="73">
        <f t="shared" ca="1" si="1375"/>
        <v>2004</v>
      </c>
      <c r="G780" s="73">
        <f t="shared" ref="G780" ca="1" si="1463">VLOOKUP(INDIRECT(CHAR(39)&amp;$A780&amp;CHAR(39)&amp;"!r2c"&amp;$C780,0),variables,2,0)</f>
        <v>10978</v>
      </c>
      <c r="H780" s="76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8.5000000000000006E-2</v>
      </c>
    </row>
    <row r="781" spans="1:8" x14ac:dyDescent="0.3">
      <c r="A781" s="73" t="s">
        <v>308</v>
      </c>
      <c r="B781" s="73">
        <f t="shared" si="1363"/>
        <v>7</v>
      </c>
      <c r="C781" s="73">
        <f t="shared" si="1387"/>
        <v>52</v>
      </c>
      <c r="E781" s="73">
        <f t="shared" ref="E781" si="1464">plan_id</f>
        <v>1005</v>
      </c>
      <c r="F781" s="73">
        <f t="shared" ca="1" si="1375"/>
        <v>2004</v>
      </c>
      <c r="G781" s="73">
        <f t="shared" ref="G781" ca="1" si="1465">VLOOKUP(INDIRECT(CHAR(39)&amp;$A781&amp;CHAR(39)&amp;"!r2c"&amp;$C781,0),variables,2,0)</f>
        <v>10979</v>
      </c>
      <c r="H781" s="76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4 years</v>
      </c>
    </row>
    <row r="782" spans="1:8" x14ac:dyDescent="0.3">
      <c r="A782" s="73" t="s">
        <v>308</v>
      </c>
      <c r="B782" s="73">
        <f t="shared" si="1363"/>
        <v>7</v>
      </c>
      <c r="C782" s="73">
        <f t="shared" si="1387"/>
        <v>53</v>
      </c>
      <c r="E782" s="73">
        <f t="shared" ref="E782" si="1466">plan_id</f>
        <v>1005</v>
      </c>
      <c r="F782" s="73">
        <f t="shared" ca="1" si="1375"/>
        <v>2004</v>
      </c>
      <c r="G782" s="73">
        <f t="shared" ref="G782" ca="1" si="1467">VLOOKUP(INDIRECT(CHAR(39)&amp;$A782&amp;CHAR(39)&amp;"!r2c"&amp;$C782,0),variables,2,0)</f>
        <v>10980</v>
      </c>
      <c r="H782" s="76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73" t="s">
        <v>308</v>
      </c>
      <c r="B783" s="73">
        <f t="shared" si="1363"/>
        <v>7</v>
      </c>
      <c r="C783" s="73">
        <f t="shared" si="1387"/>
        <v>54</v>
      </c>
      <c r="E783" s="73">
        <f t="shared" ref="E783" si="1468">plan_id</f>
        <v>1005</v>
      </c>
      <c r="F783" s="73">
        <f t="shared" ca="1" si="1375"/>
        <v>2004</v>
      </c>
      <c r="G783" s="73">
        <f t="shared" ref="G783" ca="1" si="1469">VLOOKUP(INDIRECT(CHAR(39)&amp;$A783&amp;CHAR(39)&amp;"!r2c"&amp;$C783,0),variables,2,0)</f>
        <v>10981</v>
      </c>
      <c r="H783" s="76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73" t="s">
        <v>308</v>
      </c>
      <c r="B784" s="73">
        <f t="shared" si="1363"/>
        <v>7</v>
      </c>
      <c r="C784" s="73">
        <f t="shared" si="1387"/>
        <v>55</v>
      </c>
      <c r="E784" s="73">
        <f t="shared" ref="E784" si="1470">plan_id</f>
        <v>1005</v>
      </c>
      <c r="F784" s="73">
        <f t="shared" ca="1" si="1375"/>
        <v>2004</v>
      </c>
      <c r="G784" s="73">
        <f t="shared" ref="G784" ca="1" si="1471">VLOOKUP(INDIRECT(CHAR(39)&amp;$A784&amp;CHAR(39)&amp;"!r2c"&amp;$C784,0),variables,2,0)</f>
        <v>10706</v>
      </c>
      <c r="H784" s="76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1.5664210823492574E-4</v>
      </c>
    </row>
    <row r="785" spans="1:8" x14ac:dyDescent="0.3">
      <c r="A785" s="73" t="s">
        <v>308</v>
      </c>
      <c r="B785" s="73">
        <f t="shared" si="1363"/>
        <v>7</v>
      </c>
      <c r="C785" s="73">
        <f t="shared" si="1387"/>
        <v>56</v>
      </c>
      <c r="E785" s="73">
        <f t="shared" ref="E785" si="1472">plan_id</f>
        <v>1005</v>
      </c>
      <c r="F785" s="73">
        <f t="shared" ca="1" si="1375"/>
        <v>2004</v>
      </c>
      <c r="G785" s="73">
        <f t="shared" ref="G785" ca="1" si="1473">VLOOKUP(INDIRECT(CHAR(39)&amp;$A785&amp;CHAR(39)&amp;"!r2c"&amp;$C785,0),variables,2,0)</f>
        <v>10983</v>
      </c>
      <c r="H785" s="76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Yes</v>
      </c>
    </row>
    <row r="786" spans="1:8" x14ac:dyDescent="0.3">
      <c r="A786" s="73" t="s">
        <v>308</v>
      </c>
      <c r="B786" s="73">
        <f t="shared" si="1363"/>
        <v>7</v>
      </c>
      <c r="C786" s="73">
        <f t="shared" si="1387"/>
        <v>57</v>
      </c>
      <c r="E786" s="73">
        <f t="shared" ref="E786" si="1474">plan_id</f>
        <v>1005</v>
      </c>
      <c r="F786" s="73">
        <f t="shared" ca="1" si="1375"/>
        <v>2004</v>
      </c>
      <c r="G786" s="73">
        <f t="shared" ref="G786" ca="1" si="1475">VLOOKUP(INDIRECT(CHAR(39)&amp;$A786&amp;CHAR(39)&amp;"!r2c"&amp;$C786,0),variables,2,0)</f>
        <v>10989</v>
      </c>
      <c r="H786" s="76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4746834494</v>
      </c>
    </row>
    <row r="787" spans="1:8" x14ac:dyDescent="0.3">
      <c r="A787" s="73" t="s">
        <v>308</v>
      </c>
      <c r="B787" s="73">
        <f t="shared" si="1363"/>
        <v>7</v>
      </c>
      <c r="C787" s="73">
        <f t="shared" si="1387"/>
        <v>58</v>
      </c>
      <c r="E787" s="73">
        <f t="shared" ref="E787" si="1476">plan_id</f>
        <v>1005</v>
      </c>
      <c r="F787" s="73">
        <f t="shared" ca="1" si="1375"/>
        <v>2004</v>
      </c>
      <c r="G787" s="73">
        <f t="shared" ref="G787" ca="1" si="1477">VLOOKUP(INDIRECT(CHAR(39)&amp;$A787&amp;CHAR(39)&amp;"!r2c"&amp;$C787,0),variables,2,0)</f>
        <v>10990</v>
      </c>
      <c r="H787" s="76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4692190387</v>
      </c>
    </row>
    <row r="788" spans="1:8" x14ac:dyDescent="0.3">
      <c r="A788" s="73" t="s">
        <v>308</v>
      </c>
      <c r="B788" s="73">
        <f t="shared" si="1363"/>
        <v>7</v>
      </c>
      <c r="C788" s="73">
        <f t="shared" si="1387"/>
        <v>59</v>
      </c>
      <c r="E788" s="73">
        <f t="shared" ref="E788" si="1478">plan_id</f>
        <v>1005</v>
      </c>
      <c r="F788" s="73">
        <f t="shared" ca="1" si="1375"/>
        <v>2004</v>
      </c>
      <c r="G788" s="73">
        <f t="shared" ref="G788" ca="1" si="1479">VLOOKUP(INDIRECT(CHAR(39)&amp;$A788&amp;CHAR(39)&amp;"!r2c"&amp;$C788,0),variables,2,0)</f>
        <v>10991</v>
      </c>
      <c r="H788" s="76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-54644107</v>
      </c>
    </row>
    <row r="789" spans="1:8" x14ac:dyDescent="0.3">
      <c r="A789" s="73" t="s">
        <v>308</v>
      </c>
      <c r="B789" s="73">
        <f t="shared" si="1363"/>
        <v>7</v>
      </c>
      <c r="C789" s="73">
        <f t="shared" si="1387"/>
        <v>60</v>
      </c>
      <c r="E789" s="73">
        <f t="shared" ref="E789" si="1480">plan_id</f>
        <v>1005</v>
      </c>
      <c r="F789" s="73">
        <f t="shared" ca="1" si="1375"/>
        <v>2004</v>
      </c>
      <c r="G789" s="73">
        <f t="shared" ref="G789" ca="1" si="1481">VLOOKUP(INDIRECT(CHAR(39)&amp;$A789&amp;CHAR(39)&amp;"!r2c"&amp;$C789,0),variables,2,0)</f>
        <v>10992</v>
      </c>
      <c r="H789" s="76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1.0116457347208874</v>
      </c>
    </row>
    <row r="790" spans="1:8" x14ac:dyDescent="0.3">
      <c r="A790" s="73" t="s">
        <v>308</v>
      </c>
      <c r="B790" s="73">
        <f t="shared" si="1363"/>
        <v>7</v>
      </c>
      <c r="C790" s="73">
        <f t="shared" si="1387"/>
        <v>61</v>
      </c>
      <c r="E790" s="73">
        <f t="shared" ref="E790" si="1482">plan_id</f>
        <v>1005</v>
      </c>
      <c r="F790" s="73">
        <f t="shared" ca="1" si="1375"/>
        <v>2004</v>
      </c>
      <c r="G790" s="73">
        <f t="shared" ref="G790" ca="1" si="1483">VLOOKUP(INDIRECT(CHAR(39)&amp;$A790&amp;CHAR(39)&amp;"!r2c"&amp;$C790,0),variables,2,0)</f>
        <v>10993</v>
      </c>
      <c r="H790" s="76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551266068</v>
      </c>
    </row>
    <row r="791" spans="1:8" x14ac:dyDescent="0.3">
      <c r="A791" s="73" t="s">
        <v>308</v>
      </c>
      <c r="B791" s="73">
        <f t="shared" si="1363"/>
        <v>7</v>
      </c>
      <c r="C791" s="73">
        <f t="shared" si="1387"/>
        <v>62</v>
      </c>
      <c r="E791" s="73">
        <f t="shared" ref="E791" si="1484">plan_id</f>
        <v>1005</v>
      </c>
      <c r="F791" s="73">
        <f t="shared" ca="1" si="1375"/>
        <v>2004</v>
      </c>
      <c r="G791" s="73">
        <f t="shared" ref="G791" ca="1" si="1485">VLOOKUP(INDIRECT(CHAR(39)&amp;$A791&amp;CHAR(39)&amp;"!r2c"&amp;$C791,0),variables,2,0)</f>
        <v>10801</v>
      </c>
      <c r="H791" s="76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166752878</v>
      </c>
    </row>
    <row r="792" spans="1:8" x14ac:dyDescent="0.3">
      <c r="A792" s="73" t="s">
        <v>308</v>
      </c>
      <c r="B792" s="73">
        <f t="shared" si="1363"/>
        <v>7</v>
      </c>
      <c r="C792" s="73">
        <f t="shared" si="1387"/>
        <v>63</v>
      </c>
      <c r="E792" s="73">
        <f t="shared" ref="E792" si="1486">plan_id</f>
        <v>1005</v>
      </c>
      <c r="F792" s="73">
        <f t="shared" ca="1" si="1375"/>
        <v>2004</v>
      </c>
      <c r="G792" s="73">
        <f t="shared" ref="G792" ca="1" si="1487">VLOOKUP(INDIRECT(CHAR(39)&amp;$A792&amp;CHAR(39)&amp;"!r2c"&amp;$C792,0),variables,2,0)</f>
        <v>10802</v>
      </c>
      <c r="H792" s="76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73" t="s">
        <v>308</v>
      </c>
      <c r="B793" s="73">
        <f t="shared" si="1363"/>
        <v>7</v>
      </c>
      <c r="C793" s="73">
        <f t="shared" si="1387"/>
        <v>64</v>
      </c>
      <c r="E793" s="73">
        <f t="shared" ref="E793" si="1488">plan_id</f>
        <v>1005</v>
      </c>
      <c r="F793" s="73">
        <f t="shared" ca="1" si="1375"/>
        <v>2004</v>
      </c>
      <c r="G793" s="73">
        <f t="shared" ref="G793" ca="1" si="1489">VLOOKUP(INDIRECT(CHAR(39)&amp;$A793&amp;CHAR(39)&amp;"!r2c"&amp;$C793,0),variables,2,0)</f>
        <v>10803</v>
      </c>
      <c r="H793" s="76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73" t="s">
        <v>308</v>
      </c>
      <c r="B794" s="73">
        <f t="shared" si="1363"/>
        <v>7</v>
      </c>
      <c r="C794" s="73">
        <f t="shared" si="1387"/>
        <v>65</v>
      </c>
      <c r="E794" s="73">
        <f t="shared" ref="E794" si="1490">plan_id</f>
        <v>1005</v>
      </c>
      <c r="F794" s="73">
        <f t="shared" ca="1" si="1375"/>
        <v>2004</v>
      </c>
      <c r="G794" s="73">
        <f t="shared" ref="G794" ca="1" si="1491">VLOOKUP(INDIRECT(CHAR(39)&amp;$A794&amp;CHAR(39)&amp;"!r2c"&amp;$C794,0),variables,2,0)</f>
        <v>10804</v>
      </c>
      <c r="H794" s="76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73" t="s">
        <v>308</v>
      </c>
      <c r="B795" s="73">
        <f t="shared" si="1363"/>
        <v>7</v>
      </c>
      <c r="C795" s="73">
        <f t="shared" si="1387"/>
        <v>66</v>
      </c>
      <c r="E795" s="73">
        <f t="shared" ref="E795" si="1492">plan_id</f>
        <v>1005</v>
      </c>
      <c r="F795" s="73">
        <f t="shared" ca="1" si="1375"/>
        <v>2004</v>
      </c>
      <c r="G795" s="73">
        <f t="shared" ref="G795" ca="1" si="1493">VLOOKUP(INDIRECT(CHAR(39)&amp;$A795&amp;CHAR(39)&amp;"!r2c"&amp;$C795,0),variables,2,0)</f>
        <v>10805</v>
      </c>
      <c r="H795" s="76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73" t="s">
        <v>308</v>
      </c>
      <c r="B796" s="73">
        <f t="shared" ref="B796" si="1494">B731+1</f>
        <v>7</v>
      </c>
      <c r="C796" s="73">
        <f t="shared" si="1387"/>
        <v>67</v>
      </c>
      <c r="E796" s="73">
        <f t="shared" ref="E796" si="1495">plan_id</f>
        <v>1005</v>
      </c>
      <c r="F796" s="73">
        <f t="shared" ca="1" si="1375"/>
        <v>2004</v>
      </c>
      <c r="G796" s="73">
        <f t="shared" ref="G796" ca="1" si="1496">VLOOKUP(INDIRECT(CHAR(39)&amp;$A796&amp;CHAR(39)&amp;"!r2c"&amp;$C796,0),variables,2,0)</f>
        <v>10806</v>
      </c>
      <c r="H796" s="76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73" t="s">
        <v>308</v>
      </c>
      <c r="B797" s="73">
        <f>B796</f>
        <v>7</v>
      </c>
      <c r="C797" s="73">
        <f t="shared" si="1387"/>
        <v>68</v>
      </c>
      <c r="E797" s="73">
        <f t="shared" ref="E797" si="1497">plan_id</f>
        <v>1005</v>
      </c>
      <c r="F797" s="73">
        <f t="shared" ca="1" si="1375"/>
        <v>2004</v>
      </c>
      <c r="G797" s="73">
        <f t="shared" ref="G797" ca="1" si="1498">VLOOKUP(INDIRECT(CHAR(39)&amp;$A797&amp;CHAR(39)&amp;"!r2c"&amp;$C797,0),variables,2,0)</f>
        <v>10807</v>
      </c>
      <c r="H797" s="76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73" t="s">
        <v>308</v>
      </c>
      <c r="B798" s="73">
        <f t="shared" ref="B798:B822" si="1499">B797</f>
        <v>7</v>
      </c>
      <c r="C798" s="73">
        <f t="shared" si="1387"/>
        <v>69</v>
      </c>
      <c r="E798" s="73">
        <f t="shared" ref="E798" si="1500">plan_id</f>
        <v>1005</v>
      </c>
      <c r="F798" s="73">
        <f t="shared" ca="1" si="1375"/>
        <v>2004</v>
      </c>
      <c r="G798" s="73">
        <f t="shared" ref="G798" ca="1" si="1501">VLOOKUP(INDIRECT(CHAR(39)&amp;$A798&amp;CHAR(39)&amp;"!r2c"&amp;$C798,0),variables,2,0)</f>
        <v>10808</v>
      </c>
      <c r="H798" s="76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73" t="s">
        <v>308</v>
      </c>
      <c r="B799" s="73">
        <f t="shared" si="1499"/>
        <v>7</v>
      </c>
      <c r="C799" s="73">
        <f t="shared" si="1387"/>
        <v>70</v>
      </c>
      <c r="E799" s="73">
        <f t="shared" ref="E799" si="1502">plan_id</f>
        <v>1005</v>
      </c>
      <c r="F799" s="73">
        <f t="shared" ca="1" si="1375"/>
        <v>2004</v>
      </c>
      <c r="G799" s="73">
        <f t="shared" ref="G799" ca="1" si="1503">VLOOKUP(INDIRECT(CHAR(39)&amp;$A799&amp;CHAR(39)&amp;"!r2c"&amp;$C799,0),variables,2,0)</f>
        <v>10809</v>
      </c>
      <c r="H799" s="76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-33445077</v>
      </c>
    </row>
    <row r="800" spans="1:8" x14ac:dyDescent="0.3">
      <c r="A800" s="73" t="s">
        <v>308</v>
      </c>
      <c r="B800" s="73">
        <f t="shared" si="1499"/>
        <v>7</v>
      </c>
      <c r="C800" s="73">
        <f t="shared" si="1387"/>
        <v>71</v>
      </c>
      <c r="E800" s="73">
        <f t="shared" ref="E800" si="1504">plan_id</f>
        <v>1005</v>
      </c>
      <c r="F800" s="73">
        <f t="shared" ca="1" si="1375"/>
        <v>2004</v>
      </c>
      <c r="G800" s="73">
        <f t="shared" ref="G800" ca="1" si="1505">VLOOKUP(INDIRECT(CHAR(39)&amp;$A800&amp;CHAR(39)&amp;"!r2c"&amp;$C800,0),variables,2,0)</f>
        <v>10810</v>
      </c>
      <c r="H800" s="76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73" t="s">
        <v>308</v>
      </c>
      <c r="B801" s="73">
        <f t="shared" si="1499"/>
        <v>7</v>
      </c>
      <c r="C801" s="73">
        <f t="shared" si="1387"/>
        <v>72</v>
      </c>
      <c r="E801" s="73">
        <f t="shared" ref="E801" si="1506">plan_id</f>
        <v>1005</v>
      </c>
      <c r="F801" s="73">
        <f t="shared" ca="1" si="1375"/>
        <v>2004</v>
      </c>
      <c r="G801" s="73">
        <f t="shared" ref="G801" ca="1" si="1507">VLOOKUP(INDIRECT(CHAR(39)&amp;$A801&amp;CHAR(39)&amp;"!r2c"&amp;$C801,0),variables,2,0)</f>
        <v>10811</v>
      </c>
      <c r="H801" s="76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73" t="s">
        <v>308</v>
      </c>
      <c r="B802" s="73">
        <f t="shared" si="1499"/>
        <v>7</v>
      </c>
      <c r="C802" s="73">
        <f t="shared" si="1387"/>
        <v>73</v>
      </c>
      <c r="E802" s="73">
        <f t="shared" ref="E802" si="1508">plan_id</f>
        <v>1005</v>
      </c>
      <c r="F802" s="73">
        <f t="shared" ca="1" si="1375"/>
        <v>2004</v>
      </c>
      <c r="G802" s="73">
        <f t="shared" ref="G802" ca="1" si="1509">VLOOKUP(INDIRECT(CHAR(39)&amp;$A802&amp;CHAR(39)&amp;"!r2c"&amp;$C802,0),variables,2,0)</f>
        <v>10812</v>
      </c>
      <c r="H802" s="76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73" t="s">
        <v>308</v>
      </c>
      <c r="B803" s="73">
        <f t="shared" si="1499"/>
        <v>7</v>
      </c>
      <c r="C803" s="73">
        <f t="shared" si="1387"/>
        <v>74</v>
      </c>
      <c r="E803" s="73">
        <f t="shared" ref="E803" si="1510">plan_id</f>
        <v>1005</v>
      </c>
      <c r="F803" s="73">
        <f t="shared" ca="1" si="1375"/>
        <v>2004</v>
      </c>
      <c r="G803" s="73">
        <f t="shared" ref="G803" ca="1" si="1511">VLOOKUP(INDIRECT(CHAR(39)&amp;$A803&amp;CHAR(39)&amp;"!r2c"&amp;$C803,0),variables,2,0)</f>
        <v>10813</v>
      </c>
      <c r="H803" s="76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73" t="s">
        <v>308</v>
      </c>
      <c r="B804" s="73">
        <f t="shared" si="1499"/>
        <v>7</v>
      </c>
      <c r="C804" s="73">
        <f t="shared" si="1387"/>
        <v>75</v>
      </c>
      <c r="E804" s="73">
        <f t="shared" ref="E804" si="1512">plan_id</f>
        <v>1005</v>
      </c>
      <c r="F804" s="73">
        <f t="shared" ca="1" si="1375"/>
        <v>2004</v>
      </c>
      <c r="G804" s="73">
        <f t="shared" ref="G804" ca="1" si="1513">VLOOKUP(INDIRECT(CHAR(39)&amp;$A804&amp;CHAR(39)&amp;"!r2c"&amp;$C804,0),variables,2,0)</f>
        <v>10814</v>
      </c>
      <c r="H804" s="76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73" t="s">
        <v>308</v>
      </c>
      <c r="B805" s="73">
        <f t="shared" si="1499"/>
        <v>7</v>
      </c>
      <c r="C805" s="73">
        <f t="shared" si="1387"/>
        <v>76</v>
      </c>
      <c r="E805" s="73">
        <f t="shared" ref="E805" si="1514">plan_id</f>
        <v>1005</v>
      </c>
      <c r="F805" s="73">
        <f t="shared" ca="1" si="1375"/>
        <v>2004</v>
      </c>
      <c r="G805" s="73">
        <f t="shared" ref="G805" ca="1" si="1515">VLOOKUP(INDIRECT(CHAR(39)&amp;$A805&amp;CHAR(39)&amp;"!r2c"&amp;$C805,0),variables,2,0)</f>
        <v>10815</v>
      </c>
      <c r="H805" s="76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73" t="s">
        <v>308</v>
      </c>
      <c r="B806" s="73">
        <f t="shared" si="1499"/>
        <v>7</v>
      </c>
      <c r="C806" s="73">
        <f t="shared" si="1387"/>
        <v>77</v>
      </c>
      <c r="E806" s="73">
        <f t="shared" ref="E806" si="1516">plan_id</f>
        <v>1005</v>
      </c>
      <c r="F806" s="73">
        <f t="shared" ca="1" si="1375"/>
        <v>2004</v>
      </c>
      <c r="G806" s="73">
        <f t="shared" ref="G806" ca="1" si="1517">VLOOKUP(INDIRECT(CHAR(39)&amp;$A806&amp;CHAR(39)&amp;"!r2c"&amp;$C806,0),variables,2,0)</f>
        <v>10816</v>
      </c>
      <c r="H806" s="76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17760</v>
      </c>
    </row>
    <row r="807" spans="1:8" x14ac:dyDescent="0.3">
      <c r="A807" s="73" t="s">
        <v>308</v>
      </c>
      <c r="B807" s="73">
        <f t="shared" si="1499"/>
        <v>7</v>
      </c>
      <c r="C807" s="73">
        <f t="shared" ref="C807:C870" si="1518">C716</f>
        <v>78</v>
      </c>
      <c r="E807" s="73">
        <f t="shared" ref="E807" si="1519">plan_id</f>
        <v>1005</v>
      </c>
      <c r="F807" s="73">
        <f t="shared" ca="1" si="1375"/>
        <v>2004</v>
      </c>
      <c r="G807" s="73">
        <f t="shared" ref="G807" ca="1" si="1520">VLOOKUP(INDIRECT(CHAR(39)&amp;$A807&amp;CHAR(39)&amp;"!r2c"&amp;$C807,0),variables,2,0)</f>
        <v>10817</v>
      </c>
      <c r="H807" s="76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73" t="s">
        <v>308</v>
      </c>
      <c r="B808" s="73">
        <f t="shared" si="1499"/>
        <v>7</v>
      </c>
      <c r="C808" s="73">
        <f t="shared" si="1518"/>
        <v>79</v>
      </c>
      <c r="E808" s="73">
        <f t="shared" ref="E808" si="1521">plan_id</f>
        <v>1005</v>
      </c>
      <c r="F808" s="73">
        <f t="shared" ca="1" si="1375"/>
        <v>2004</v>
      </c>
      <c r="G808" s="73">
        <f t="shared" ref="G808" ca="1" si="1522">VLOOKUP(INDIRECT(CHAR(39)&amp;$A808&amp;CHAR(39)&amp;"!r2c"&amp;$C808,0),variables,2,0)</f>
        <v>10818</v>
      </c>
      <c r="H808" s="76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73" t="s">
        <v>308</v>
      </c>
      <c r="B809" s="73">
        <f t="shared" si="1499"/>
        <v>7</v>
      </c>
      <c r="C809" s="73">
        <f t="shared" si="1518"/>
        <v>80</v>
      </c>
      <c r="E809" s="73">
        <f t="shared" ref="E809" si="1523">plan_id</f>
        <v>1005</v>
      </c>
      <c r="F809" s="73">
        <f t="shared" ca="1" si="1375"/>
        <v>2004</v>
      </c>
      <c r="G809" s="73">
        <f t="shared" ref="G809" ca="1" si="1524">VLOOKUP(INDIRECT(CHAR(39)&amp;$A809&amp;CHAR(39)&amp;"!r2c"&amp;$C809,0),variables,2,0)</f>
        <v>10819</v>
      </c>
      <c r="H809" s="76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73" t="s">
        <v>308</v>
      </c>
      <c r="B810" s="73">
        <f t="shared" si="1499"/>
        <v>7</v>
      </c>
      <c r="C810" s="73">
        <f t="shared" si="1518"/>
        <v>81</v>
      </c>
      <c r="E810" s="73">
        <f t="shared" ref="E810" si="1525">plan_id</f>
        <v>1005</v>
      </c>
      <c r="F810" s="73">
        <f t="shared" ca="1" si="1375"/>
        <v>2004</v>
      </c>
      <c r="G810" s="73">
        <f t="shared" ref="G810" ca="1" si="1526">VLOOKUP(INDIRECT(CHAR(39)&amp;$A810&amp;CHAR(39)&amp;"!r2c"&amp;$C810,0),variables,2,0)</f>
        <v>10820</v>
      </c>
      <c r="H810" s="76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115588518</v>
      </c>
    </row>
    <row r="811" spans="1:8" x14ac:dyDescent="0.3">
      <c r="A811" s="73" t="s">
        <v>308</v>
      </c>
      <c r="B811" s="73">
        <f t="shared" si="1499"/>
        <v>7</v>
      </c>
      <c r="C811" s="73">
        <f t="shared" si="1518"/>
        <v>82</v>
      </c>
      <c r="E811" s="73">
        <f t="shared" ref="E811" si="1527">plan_id</f>
        <v>1005</v>
      </c>
      <c r="F811" s="73">
        <f t="shared" ca="1" si="1375"/>
        <v>2004</v>
      </c>
      <c r="G811" s="73">
        <f t="shared" ref="G811" ca="1" si="1528">VLOOKUP(INDIRECT(CHAR(39)&amp;$A811&amp;CHAR(39)&amp;"!r2c"&amp;$C811,0),variables,2,0)</f>
        <v>10821</v>
      </c>
      <c r="H811" s="76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73" t="s">
        <v>308</v>
      </c>
      <c r="B812" s="73">
        <f t="shared" si="1499"/>
        <v>7</v>
      </c>
      <c r="C812" s="73">
        <f t="shared" si="1518"/>
        <v>83</v>
      </c>
      <c r="E812" s="73">
        <f t="shared" ref="E812" si="1529">plan_id</f>
        <v>1005</v>
      </c>
      <c r="F812" s="73">
        <f t="shared" ca="1" si="1375"/>
        <v>2004</v>
      </c>
      <c r="G812" s="73">
        <f t="shared" ref="G812" ca="1" si="1530">VLOOKUP(INDIRECT(CHAR(39)&amp;$A812&amp;CHAR(39)&amp;"!r2c"&amp;$C812,0),variables,2,0)</f>
        <v>10822</v>
      </c>
      <c r="H812" s="76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73" t="s">
        <v>308</v>
      </c>
      <c r="B813" s="73">
        <f t="shared" si="1499"/>
        <v>7</v>
      </c>
      <c r="C813" s="73">
        <f t="shared" si="1518"/>
        <v>84</v>
      </c>
      <c r="E813" s="73">
        <f t="shared" ref="E813" si="1531">plan_id</f>
        <v>1005</v>
      </c>
      <c r="F813" s="73">
        <f t="shared" ca="1" si="1375"/>
        <v>2004</v>
      </c>
      <c r="G813" s="73">
        <f t="shared" ref="G813" ca="1" si="1532">VLOOKUP(INDIRECT(CHAR(39)&amp;$A813&amp;CHAR(39)&amp;"!r2c"&amp;$C813,0),variables,2,0)</f>
        <v>10829</v>
      </c>
      <c r="H813" s="76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128469000</v>
      </c>
    </row>
    <row r="814" spans="1:8" x14ac:dyDescent="0.3">
      <c r="A814" s="73" t="s">
        <v>308</v>
      </c>
      <c r="B814" s="73">
        <f t="shared" si="1499"/>
        <v>7</v>
      </c>
      <c r="C814" s="73">
        <f t="shared" si="1518"/>
        <v>85</v>
      </c>
      <c r="E814" s="73">
        <f t="shared" ref="E814" si="1533">plan_id</f>
        <v>1005</v>
      </c>
      <c r="F814" s="73">
        <f t="shared" ca="1" si="1375"/>
        <v>2004</v>
      </c>
      <c r="G814" s="73">
        <f t="shared" ref="G814" ca="1" si="1534">VLOOKUP(INDIRECT(CHAR(39)&amp;$A814&amp;CHAR(39)&amp;"!r2c"&amp;$C814,0),variables,2,0)</f>
        <v>10823</v>
      </c>
      <c r="H814" s="76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268008893</v>
      </c>
    </row>
    <row r="815" spans="1:8" x14ac:dyDescent="0.3">
      <c r="A815" s="73" t="s">
        <v>308</v>
      </c>
      <c r="B815" s="73">
        <f t="shared" si="1499"/>
        <v>7</v>
      </c>
      <c r="C815" s="73">
        <f t="shared" si="1518"/>
        <v>86</v>
      </c>
      <c r="E815" s="73">
        <f t="shared" ref="E815" si="1535">plan_id</f>
        <v>1005</v>
      </c>
      <c r="F815" s="73">
        <f t="shared" ca="1" si="1375"/>
        <v>2004</v>
      </c>
      <c r="G815" s="73">
        <f t="shared" ref="G815" ca="1" si="1536">VLOOKUP(INDIRECT(CHAR(39)&amp;$A815&amp;CHAR(39)&amp;"!r2c"&amp;$C815,0),variables,2,0)</f>
        <v>10798</v>
      </c>
      <c r="H815" s="76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73" t="s">
        <v>308</v>
      </c>
      <c r="B816" s="73">
        <f t="shared" si="1499"/>
        <v>7</v>
      </c>
      <c r="C816" s="73">
        <f t="shared" si="1518"/>
        <v>87</v>
      </c>
      <c r="E816" s="73">
        <f t="shared" ref="E816" si="1537">plan_id</f>
        <v>1005</v>
      </c>
      <c r="F816" s="73">
        <f t="shared" ca="1" si="1375"/>
        <v>2004</v>
      </c>
      <c r="G816" s="73">
        <f t="shared" ref="G816" ca="1" si="1538">VLOOKUP(INDIRECT(CHAR(39)&amp;$A816&amp;CHAR(39)&amp;"!r2c"&amp;$C816,0),variables,2,0)</f>
        <v>10799</v>
      </c>
      <c r="H816" s="76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73" t="s">
        <v>308</v>
      </c>
      <c r="B817" s="73">
        <f t="shared" si="1499"/>
        <v>7</v>
      </c>
      <c r="C817" s="73">
        <f t="shared" si="1518"/>
        <v>88</v>
      </c>
      <c r="E817" s="73">
        <f t="shared" ref="E817" si="1539">plan_id</f>
        <v>1005</v>
      </c>
      <c r="F817" s="73">
        <f t="shared" ca="1" si="1375"/>
        <v>2004</v>
      </c>
      <c r="G817" s="73">
        <f t="shared" ref="G817" ca="1" si="1540">VLOOKUP(INDIRECT(CHAR(39)&amp;$A817&amp;CHAR(39)&amp;"!r2c"&amp;$C817,0),variables,2,0)</f>
        <v>10800</v>
      </c>
      <c r="H817" s="76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73" t="s">
        <v>308</v>
      </c>
      <c r="B818" s="73">
        <f t="shared" si="1499"/>
        <v>7</v>
      </c>
      <c r="C818" s="73">
        <f t="shared" si="1518"/>
        <v>89</v>
      </c>
      <c r="E818" s="73">
        <f t="shared" ref="E818" si="1541">plan_id</f>
        <v>1005</v>
      </c>
      <c r="F818" s="73">
        <f t="shared" ca="1" si="1375"/>
        <v>2004</v>
      </c>
      <c r="G818" s="73">
        <f t="shared" ref="G818" ca="1" si="1542">VLOOKUP(INDIRECT(CHAR(39)&amp;$A818&amp;CHAR(39)&amp;"!r2c"&amp;$C818,0),variables,2,0)</f>
        <v>10824</v>
      </c>
      <c r="H818" s="76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73" t="s">
        <v>308</v>
      </c>
      <c r="B819" s="73">
        <f t="shared" si="1499"/>
        <v>7</v>
      </c>
      <c r="C819" s="73">
        <f t="shared" si="1518"/>
        <v>90</v>
      </c>
      <c r="E819" s="73">
        <f t="shared" ref="E819" si="1543">plan_id</f>
        <v>1005</v>
      </c>
      <c r="F819" s="73">
        <f t="shared" ca="1" si="1375"/>
        <v>2004</v>
      </c>
      <c r="G819" s="73">
        <f t="shared" ref="G819" ca="1" si="1544">VLOOKUP(INDIRECT(CHAR(39)&amp;$A819&amp;CHAR(39)&amp;"!r2c"&amp;$C819,0),variables,2,0)</f>
        <v>10825</v>
      </c>
      <c r="H819" s="76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73" t="s">
        <v>308</v>
      </c>
      <c r="B820" s="73">
        <f t="shared" si="1499"/>
        <v>7</v>
      </c>
      <c r="C820" s="73">
        <f t="shared" si="1518"/>
        <v>91</v>
      </c>
      <c r="E820" s="73">
        <f t="shared" ref="E820" si="1545">plan_id</f>
        <v>1005</v>
      </c>
      <c r="F820" s="73">
        <f t="shared" ca="1" si="1375"/>
        <v>2004</v>
      </c>
      <c r="G820" s="73">
        <f t="shared" ref="G820" ca="1" si="1546">VLOOKUP(INDIRECT(CHAR(39)&amp;$A820&amp;CHAR(39)&amp;"!r2c"&amp;$C820,0),variables,2,0)</f>
        <v>10826</v>
      </c>
      <c r="H820" s="76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-20291648</v>
      </c>
    </row>
    <row r="821" spans="1:8" x14ac:dyDescent="0.3">
      <c r="A821" s="73" t="s">
        <v>308</v>
      </c>
      <c r="B821" s="73">
        <f t="shared" si="1499"/>
        <v>7</v>
      </c>
      <c r="C821" s="73">
        <f t="shared" si="1518"/>
        <v>92</v>
      </c>
      <c r="E821" s="73">
        <f t="shared" ref="E821" si="1547">plan_id</f>
        <v>1005</v>
      </c>
      <c r="F821" s="73">
        <f t="shared" ca="1" si="1375"/>
        <v>2004</v>
      </c>
      <c r="G821" s="73">
        <f t="shared" ref="G821" ca="1" si="1548">VLOOKUP(INDIRECT(CHAR(39)&amp;$A821&amp;CHAR(39)&amp;"!r2c"&amp;$C821,0),variables,2,0)</f>
        <v>10828</v>
      </c>
      <c r="H821" s="76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73" t="s">
        <v>308</v>
      </c>
      <c r="B822" s="73">
        <f t="shared" si="1499"/>
        <v>7</v>
      </c>
      <c r="C822" s="73">
        <f t="shared" si="1518"/>
        <v>93</v>
      </c>
      <c r="E822" s="73">
        <f t="shared" ref="E822" si="1549">plan_id</f>
        <v>1005</v>
      </c>
      <c r="F822" s="73">
        <f t="shared" ca="1" si="1375"/>
        <v>2004</v>
      </c>
      <c r="G822" s="73">
        <f t="shared" ref="G822" ca="1" si="1550">VLOOKUP(INDIRECT(CHAR(39)&amp;$A822&amp;CHAR(39)&amp;"!r2c"&amp;$C822,0),variables,2,0)</f>
        <v>10827</v>
      </c>
      <c r="H822" s="76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73" t="s">
        <v>308</v>
      </c>
      <c r="B823" s="73">
        <f t="shared" ref="B823:B886" si="1551">B758+1</f>
        <v>8</v>
      </c>
      <c r="C823" s="73">
        <f t="shared" si="1518"/>
        <v>3</v>
      </c>
      <c r="E823" s="73">
        <f t="shared" ref="E823" si="1552">plan_id</f>
        <v>1005</v>
      </c>
      <c r="F823" s="73">
        <f t="shared" ca="1" si="1375"/>
        <v>2005</v>
      </c>
      <c r="G823" s="73">
        <f t="shared" ref="G823" ca="1" si="1553">VLOOKUP(INDIRECT(CHAR(39)&amp;$A823&amp;CHAR(39)&amp;"!r2c"&amp;$C823,0),variables,2,0)</f>
        <v>10703</v>
      </c>
      <c r="H823" s="76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73" t="s">
        <v>308</v>
      </c>
      <c r="B824" s="73">
        <f t="shared" si="1551"/>
        <v>8</v>
      </c>
      <c r="C824" s="73">
        <f t="shared" si="1518"/>
        <v>4</v>
      </c>
      <c r="E824" s="73">
        <f t="shared" ref="E824" si="1554">plan_id</f>
        <v>1005</v>
      </c>
      <c r="F824" s="73">
        <f t="shared" ca="1" si="1375"/>
        <v>2005</v>
      </c>
      <c r="G824" s="73">
        <f t="shared" ref="G824" ca="1" si="1555">VLOOKUP(INDIRECT(CHAR(39)&amp;$A824&amp;CHAR(39)&amp;"!r2c"&amp;$C824,0),variables,2,0)</f>
        <v>10845</v>
      </c>
      <c r="H824" s="76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73" t="s">
        <v>308</v>
      </c>
      <c r="B825" s="73">
        <f t="shared" si="1551"/>
        <v>8</v>
      </c>
      <c r="C825" s="73">
        <f t="shared" si="1518"/>
        <v>5</v>
      </c>
      <c r="E825" s="73">
        <f t="shared" ref="E825" si="1556">plan_id</f>
        <v>1005</v>
      </c>
      <c r="F825" s="73">
        <f t="shared" ca="1" si="1375"/>
        <v>2005</v>
      </c>
      <c r="G825" s="73">
        <f t="shared" ref="G825" ca="1" si="1557">VLOOKUP(INDIRECT(CHAR(39)&amp;$A825&amp;CHAR(39)&amp;"!r2c"&amp;$C825,0),variables,2,0)</f>
        <v>10924</v>
      </c>
      <c r="H825" s="76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73" t="s">
        <v>308</v>
      </c>
      <c r="B826" s="73">
        <f t="shared" si="1551"/>
        <v>8</v>
      </c>
      <c r="C826" s="73">
        <f t="shared" si="1518"/>
        <v>6</v>
      </c>
      <c r="E826" s="73">
        <f t="shared" ref="E826" si="1558">plan_id</f>
        <v>1005</v>
      </c>
      <c r="F826" s="73">
        <f t="shared" ca="1" si="1375"/>
        <v>2005</v>
      </c>
      <c r="G826" s="73">
        <f t="shared" ref="G826" ca="1" si="1559">VLOOKUP(INDIRECT(CHAR(39)&amp;$A826&amp;CHAR(39)&amp;"!r2c"&amp;$C826,0),variables,2,0)</f>
        <v>10925</v>
      </c>
      <c r="H826" s="76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73" t="s">
        <v>308</v>
      </c>
      <c r="B827" s="73">
        <f t="shared" si="1551"/>
        <v>8</v>
      </c>
      <c r="C827" s="73">
        <f t="shared" si="1518"/>
        <v>7</v>
      </c>
      <c r="E827" s="73">
        <f t="shared" ref="E827" si="1560">plan_id</f>
        <v>1005</v>
      </c>
      <c r="F827" s="73">
        <f t="shared" ca="1" si="1375"/>
        <v>2005</v>
      </c>
      <c r="G827" s="73">
        <f t="shared" ref="G827" ca="1" si="1561">VLOOKUP(INDIRECT(CHAR(39)&amp;$A827&amp;CHAR(39)&amp;"!r2c"&amp;$C827,0),variables,2,0)</f>
        <v>10926</v>
      </c>
      <c r="H827" s="76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73" t="s">
        <v>308</v>
      </c>
      <c r="B828" s="73">
        <f t="shared" si="1551"/>
        <v>8</v>
      </c>
      <c r="C828" s="73">
        <f t="shared" si="1518"/>
        <v>8</v>
      </c>
      <c r="E828" s="73">
        <f t="shared" ref="E828" si="1562">plan_id</f>
        <v>1005</v>
      </c>
      <c r="F828" s="73">
        <f t="shared" ca="1" si="1375"/>
        <v>2005</v>
      </c>
      <c r="G828" s="73">
        <f t="shared" ref="G828" ca="1" si="1563">VLOOKUP(INDIRECT(CHAR(39)&amp;$A828&amp;CHAR(39)&amp;"!r2c"&amp;$C828,0),variables,2,0)</f>
        <v>10704</v>
      </c>
      <c r="H828" s="76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73" t="s">
        <v>308</v>
      </c>
      <c r="B829" s="73">
        <f t="shared" si="1551"/>
        <v>8</v>
      </c>
      <c r="C829" s="73">
        <f t="shared" si="1518"/>
        <v>9</v>
      </c>
      <c r="E829" s="73">
        <f t="shared" ref="E829" si="1564">plan_id</f>
        <v>1005</v>
      </c>
      <c r="F829" s="73">
        <f t="shared" ca="1" si="1375"/>
        <v>2005</v>
      </c>
      <c r="G829" s="73">
        <f t="shared" ref="G829" ca="1" si="1565">VLOOKUP(INDIRECT(CHAR(39)&amp;$A829&amp;CHAR(39)&amp;"!r2c"&amp;$C829,0),variables,2,0)</f>
        <v>10928</v>
      </c>
      <c r="H829" s="76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73" t="s">
        <v>308</v>
      </c>
      <c r="B830" s="73">
        <f t="shared" si="1551"/>
        <v>8</v>
      </c>
      <c r="C830" s="73">
        <f t="shared" si="1518"/>
        <v>10</v>
      </c>
      <c r="E830" s="73">
        <f t="shared" ref="E830" si="1566">plan_id</f>
        <v>1005</v>
      </c>
      <c r="F830" s="73">
        <f t="shared" ref="F830:F951" ca="1" si="1567">INDIRECT(CHAR(39)&amp;$A830&amp;CHAR(39)&amp;"!r"&amp;$B830&amp;"c2",0)</f>
        <v>2005</v>
      </c>
      <c r="G830" s="73">
        <f t="shared" ref="G830" ca="1" si="1568">VLOOKUP(INDIRECT(CHAR(39)&amp;$A830&amp;CHAR(39)&amp;"!r2c"&amp;$C830,0),variables,2,0)</f>
        <v>10929</v>
      </c>
      <c r="H830" s="76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73" t="s">
        <v>308</v>
      </c>
      <c r="B831" s="73">
        <f t="shared" si="1551"/>
        <v>8</v>
      </c>
      <c r="C831" s="73">
        <f t="shared" si="1518"/>
        <v>11</v>
      </c>
      <c r="E831" s="73">
        <f t="shared" ref="E831" si="1569">plan_id</f>
        <v>1005</v>
      </c>
      <c r="F831" s="73">
        <f t="shared" ca="1" si="1567"/>
        <v>2005</v>
      </c>
      <c r="G831" s="73">
        <f t="shared" ref="G831" ca="1" si="1570">VLOOKUP(INDIRECT(CHAR(39)&amp;$A831&amp;CHAR(39)&amp;"!r2c"&amp;$C831,0),variables,2,0)</f>
        <v>10930</v>
      </c>
      <c r="H831" s="76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73" t="s">
        <v>308</v>
      </c>
      <c r="B832" s="73">
        <f t="shared" si="1551"/>
        <v>8</v>
      </c>
      <c r="C832" s="73">
        <f t="shared" si="1518"/>
        <v>12</v>
      </c>
      <c r="E832" s="73">
        <f t="shared" ref="E832" si="1571">plan_id</f>
        <v>1005</v>
      </c>
      <c r="F832" s="73">
        <f t="shared" ca="1" si="1567"/>
        <v>2005</v>
      </c>
      <c r="G832" s="73">
        <f t="shared" ref="G832" ca="1" si="1572">VLOOKUP(INDIRECT(CHAR(39)&amp;$A832&amp;CHAR(39)&amp;"!r2c"&amp;$C832,0),variables,2,0)</f>
        <v>10705</v>
      </c>
      <c r="H832" s="76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37873000</v>
      </c>
    </row>
    <row r="833" spans="1:8" x14ac:dyDescent="0.3">
      <c r="A833" s="73" t="s">
        <v>308</v>
      </c>
      <c r="B833" s="73">
        <f t="shared" si="1551"/>
        <v>8</v>
      </c>
      <c r="C833" s="73">
        <f t="shared" si="1518"/>
        <v>13</v>
      </c>
      <c r="E833" s="73">
        <f t="shared" ref="E833" si="1573">plan_id</f>
        <v>1005</v>
      </c>
      <c r="F833" s="73">
        <f t="shared" ca="1" si="1567"/>
        <v>2005</v>
      </c>
      <c r="G833" s="73">
        <f t="shared" ref="G833" ca="1" si="1574">VLOOKUP(INDIRECT(CHAR(39)&amp;$A833&amp;CHAR(39)&amp;"!r2c"&amp;$C833,0),variables,2,0)</f>
        <v>10842</v>
      </c>
      <c r="H833" s="76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73" t="s">
        <v>308</v>
      </c>
      <c r="B834" s="73">
        <f t="shared" si="1551"/>
        <v>8</v>
      </c>
      <c r="C834" s="73">
        <f t="shared" si="1518"/>
        <v>14</v>
      </c>
      <c r="E834" s="73">
        <f t="shared" ref="E834" si="1575">plan_id</f>
        <v>1005</v>
      </c>
      <c r="F834" s="73">
        <f t="shared" ca="1" si="1567"/>
        <v>2005</v>
      </c>
      <c r="G834" s="73">
        <f t="shared" ref="G834" ca="1" si="1576">VLOOKUP(INDIRECT(CHAR(39)&amp;$A834&amp;CHAR(39)&amp;"!r2c"&amp;$C834,0),variables,2,0)</f>
        <v>10843</v>
      </c>
      <c r="H834" s="76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73" t="s">
        <v>308</v>
      </c>
      <c r="B835" s="73">
        <f t="shared" si="1551"/>
        <v>8</v>
      </c>
      <c r="C835" s="73">
        <f t="shared" si="1518"/>
        <v>15</v>
      </c>
      <c r="E835" s="73">
        <f t="shared" ref="E835" si="1577">plan_id</f>
        <v>1005</v>
      </c>
      <c r="F835" s="73">
        <f t="shared" ca="1" si="1567"/>
        <v>2005</v>
      </c>
      <c r="G835" s="73">
        <f t="shared" ref="G835" ca="1" si="1578">VLOOKUP(INDIRECT(CHAR(39)&amp;$A835&amp;CHAR(39)&amp;"!r2c"&amp;$C835,0),variables,2,0)</f>
        <v>10931</v>
      </c>
      <c r="H835" s="76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73" t="s">
        <v>308</v>
      </c>
      <c r="B836" s="73">
        <f t="shared" si="1551"/>
        <v>8</v>
      </c>
      <c r="C836" s="73">
        <f t="shared" si="1518"/>
        <v>16</v>
      </c>
      <c r="E836" s="73">
        <f t="shared" ref="E836" si="1579">plan_id</f>
        <v>1005</v>
      </c>
      <c r="F836" s="73">
        <f t="shared" ca="1" si="1567"/>
        <v>2005</v>
      </c>
      <c r="G836" s="73">
        <f t="shared" ref="G836" ca="1" si="1580">VLOOKUP(INDIRECT(CHAR(39)&amp;$A836&amp;CHAR(39)&amp;"!r2c"&amp;$C836,0),variables,2,0)</f>
        <v>10932</v>
      </c>
      <c r="H836" s="76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73" t="s">
        <v>308</v>
      </c>
      <c r="B837" s="73">
        <f t="shared" si="1551"/>
        <v>8</v>
      </c>
      <c r="C837" s="73">
        <f t="shared" si="1518"/>
        <v>17</v>
      </c>
      <c r="E837" s="73">
        <f t="shared" ref="E837" si="1581">plan_id</f>
        <v>1005</v>
      </c>
      <c r="F837" s="73">
        <f t="shared" ca="1" si="1567"/>
        <v>2005</v>
      </c>
      <c r="G837" s="73">
        <f t="shared" ref="G837" ca="1" si="1582">VLOOKUP(INDIRECT(CHAR(39)&amp;$A837&amp;CHAR(39)&amp;"!r2c"&amp;$C837,0),variables,2,0)</f>
        <v>10933</v>
      </c>
      <c r="H837" s="76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73" t="s">
        <v>308</v>
      </c>
      <c r="B838" s="73">
        <f t="shared" si="1551"/>
        <v>8</v>
      </c>
      <c r="C838" s="73">
        <f t="shared" si="1518"/>
        <v>18</v>
      </c>
      <c r="E838" s="73">
        <f t="shared" ref="E838" si="1583">plan_id</f>
        <v>1005</v>
      </c>
      <c r="F838" s="73">
        <f t="shared" ca="1" si="1567"/>
        <v>2005</v>
      </c>
      <c r="G838" s="73">
        <f t="shared" ref="G838" ca="1" si="1584">VLOOKUP(INDIRECT(CHAR(39)&amp;$A838&amp;CHAR(39)&amp;"!r2c"&amp;$C838,0),variables,2,0)</f>
        <v>10934</v>
      </c>
      <c r="H838" s="76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73" t="s">
        <v>308</v>
      </c>
      <c r="B839" s="73">
        <f t="shared" si="1551"/>
        <v>8</v>
      </c>
      <c r="C839" s="73">
        <f t="shared" si="1518"/>
        <v>19</v>
      </c>
      <c r="E839" s="73">
        <f t="shared" ref="E839" si="1585">plan_id</f>
        <v>1005</v>
      </c>
      <c r="F839" s="73">
        <f t="shared" ca="1" si="1567"/>
        <v>2005</v>
      </c>
      <c r="G839" s="73">
        <f t="shared" ref="G839" ca="1" si="1586">VLOOKUP(INDIRECT(CHAR(39)&amp;$A839&amp;CHAR(39)&amp;"!r2c"&amp;$C839,0),variables,2,0)</f>
        <v>10935</v>
      </c>
      <c r="H839" s="76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73" t="s">
        <v>308</v>
      </c>
      <c r="B840" s="73">
        <f t="shared" si="1551"/>
        <v>8</v>
      </c>
      <c r="C840" s="73">
        <f t="shared" si="1518"/>
        <v>20</v>
      </c>
      <c r="E840" s="73">
        <f t="shared" ref="E840" si="1587">plan_id</f>
        <v>1005</v>
      </c>
      <c r="F840" s="73">
        <f t="shared" ca="1" si="1567"/>
        <v>2005</v>
      </c>
      <c r="G840" s="73">
        <f t="shared" ref="G840" ca="1" si="1588">VLOOKUP(INDIRECT(CHAR(39)&amp;$A840&amp;CHAR(39)&amp;"!r2c"&amp;$C840,0),variables,2,0)</f>
        <v>10937</v>
      </c>
      <c r="H840" s="76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73" t="s">
        <v>308</v>
      </c>
      <c r="B841" s="73">
        <f t="shared" si="1551"/>
        <v>8</v>
      </c>
      <c r="C841" s="73">
        <f t="shared" si="1518"/>
        <v>21</v>
      </c>
      <c r="E841" s="73">
        <f t="shared" ref="E841" si="1589">plan_id</f>
        <v>1005</v>
      </c>
      <c r="F841" s="73">
        <f t="shared" ca="1" si="1567"/>
        <v>2005</v>
      </c>
      <c r="G841" s="73">
        <f t="shared" ref="G841" ca="1" si="1590">VLOOKUP(INDIRECT(CHAR(39)&amp;$A841&amp;CHAR(39)&amp;"!r2c"&amp;$C841,0),variables,2,0)</f>
        <v>10938</v>
      </c>
      <c r="H841" s="76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73" t="s">
        <v>308</v>
      </c>
      <c r="B842" s="73">
        <f t="shared" si="1551"/>
        <v>8</v>
      </c>
      <c r="C842" s="73">
        <f t="shared" si="1518"/>
        <v>22</v>
      </c>
      <c r="E842" s="73">
        <f t="shared" ref="E842" si="1591">plan_id</f>
        <v>1005</v>
      </c>
      <c r="F842" s="73">
        <f t="shared" ca="1" si="1567"/>
        <v>2005</v>
      </c>
      <c r="G842" s="73">
        <f t="shared" ref="G842" ca="1" si="1592">VLOOKUP(INDIRECT(CHAR(39)&amp;$A842&amp;CHAR(39)&amp;"!r2c"&amp;$C842,0),variables,2,0)</f>
        <v>11007</v>
      </c>
      <c r="H842" s="76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73" t="s">
        <v>308</v>
      </c>
      <c r="B843" s="73">
        <f t="shared" si="1551"/>
        <v>8</v>
      </c>
      <c r="C843" s="73">
        <f t="shared" si="1518"/>
        <v>23</v>
      </c>
      <c r="E843" s="73">
        <f t="shared" ref="E843" si="1593">plan_id</f>
        <v>1005</v>
      </c>
      <c r="F843" s="73">
        <f t="shared" ca="1" si="1567"/>
        <v>2005</v>
      </c>
      <c r="G843" s="73">
        <f t="shared" ref="G843" ca="1" si="1594">VLOOKUP(INDIRECT(CHAR(39)&amp;$A843&amp;CHAR(39)&amp;"!r2c"&amp;$C843,0),variables,2,0)</f>
        <v>10941</v>
      </c>
      <c r="H843" s="76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No</v>
      </c>
    </row>
    <row r="844" spans="1:8" x14ac:dyDescent="0.3">
      <c r="A844" s="73" t="s">
        <v>308</v>
      </c>
      <c r="B844" s="73">
        <f t="shared" si="1551"/>
        <v>8</v>
      </c>
      <c r="C844" s="73">
        <f t="shared" si="1518"/>
        <v>24</v>
      </c>
      <c r="E844" s="73">
        <f t="shared" ref="E844" si="1595">plan_id</f>
        <v>1005</v>
      </c>
      <c r="F844" s="73">
        <f t="shared" ca="1" si="1567"/>
        <v>2005</v>
      </c>
      <c r="G844" s="73">
        <f t="shared" ref="G844" ca="1" si="1596">VLOOKUP(INDIRECT(CHAR(39)&amp;$A844&amp;CHAR(39)&amp;"!r2c"&amp;$C844,0),variables,2,0)</f>
        <v>10942</v>
      </c>
      <c r="H844" s="76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73" t="s">
        <v>308</v>
      </c>
      <c r="B845" s="73">
        <f t="shared" si="1551"/>
        <v>8</v>
      </c>
      <c r="C845" s="73">
        <f t="shared" si="1518"/>
        <v>25</v>
      </c>
      <c r="E845" s="73">
        <f t="shared" ref="E845" si="1597">plan_id</f>
        <v>1005</v>
      </c>
      <c r="F845" s="73">
        <f t="shared" ca="1" si="1567"/>
        <v>2005</v>
      </c>
      <c r="G845" s="73">
        <f t="shared" ref="G845" ca="1" si="1598">VLOOKUP(INDIRECT(CHAR(39)&amp;$A845&amp;CHAR(39)&amp;"!r2c"&amp;$C845,0),variables,2,0)</f>
        <v>10701</v>
      </c>
      <c r="H845" s="76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73" t="s">
        <v>308</v>
      </c>
      <c r="B846" s="73">
        <f t="shared" si="1551"/>
        <v>8</v>
      </c>
      <c r="C846" s="73">
        <f t="shared" si="1518"/>
        <v>26</v>
      </c>
      <c r="E846" s="73">
        <f t="shared" ref="E846" si="1599">plan_id</f>
        <v>1005</v>
      </c>
      <c r="F846" s="73">
        <f t="shared" ca="1" si="1567"/>
        <v>2005</v>
      </c>
      <c r="G846" s="73">
        <f t="shared" ref="G846" ca="1" si="1600">VLOOKUP(INDIRECT(CHAR(39)&amp;$A846&amp;CHAR(39)&amp;"!r2c"&amp;$C846,0),variables,2,0)</f>
        <v>10702</v>
      </c>
      <c r="H846" s="76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73" t="s">
        <v>308</v>
      </c>
      <c r="B847" s="73">
        <f t="shared" si="1551"/>
        <v>8</v>
      </c>
      <c r="C847" s="73">
        <f t="shared" si="1518"/>
        <v>27</v>
      </c>
      <c r="E847" s="73">
        <f t="shared" ref="E847" si="1601">plan_id</f>
        <v>1005</v>
      </c>
      <c r="F847" s="73">
        <f t="shared" ca="1" si="1567"/>
        <v>2005</v>
      </c>
      <c r="G847" s="73">
        <f t="shared" ref="G847" ca="1" si="1602">VLOOKUP(INDIRECT(CHAR(39)&amp;$A847&amp;CHAR(39)&amp;"!r2c"&amp;$C847,0),variables,2,0)</f>
        <v>10943</v>
      </c>
      <c r="H847" s="76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73" t="s">
        <v>308</v>
      </c>
      <c r="B848" s="73">
        <f t="shared" si="1551"/>
        <v>8</v>
      </c>
      <c r="C848" s="73">
        <f t="shared" si="1518"/>
        <v>28</v>
      </c>
      <c r="E848" s="73">
        <f t="shared" ref="E848" si="1603">plan_id</f>
        <v>1005</v>
      </c>
      <c r="F848" s="73">
        <f t="shared" ca="1" si="1567"/>
        <v>2005</v>
      </c>
      <c r="G848" s="73">
        <f t="shared" ref="G848" ca="1" si="1604">VLOOKUP(INDIRECT(CHAR(39)&amp;$A848&amp;CHAR(39)&amp;"!r2c"&amp;$C848,0),variables,2,0)</f>
        <v>10944</v>
      </c>
      <c r="H848" s="76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73" t="s">
        <v>308</v>
      </c>
      <c r="B849" s="73">
        <f t="shared" si="1551"/>
        <v>8</v>
      </c>
      <c r="C849" s="73">
        <f t="shared" si="1518"/>
        <v>29</v>
      </c>
      <c r="E849" s="73">
        <f t="shared" ref="E849" si="1605">plan_id</f>
        <v>1005</v>
      </c>
      <c r="F849" s="73">
        <f t="shared" ca="1" si="1567"/>
        <v>2005</v>
      </c>
      <c r="G849" s="73">
        <f t="shared" ref="G849" ca="1" si="1606">VLOOKUP(INDIRECT(CHAR(39)&amp;$A849&amp;CHAR(39)&amp;"!r2c"&amp;$C849,0),variables,2,0)</f>
        <v>10945</v>
      </c>
      <c r="H849" s="76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73" t="s">
        <v>308</v>
      </c>
      <c r="B850" s="73">
        <f t="shared" si="1551"/>
        <v>8</v>
      </c>
      <c r="C850" s="73">
        <f t="shared" si="1518"/>
        <v>30</v>
      </c>
      <c r="E850" s="73">
        <f t="shared" ref="E850" si="1607">plan_id</f>
        <v>1005</v>
      </c>
      <c r="F850" s="73">
        <f t="shared" ca="1" si="1567"/>
        <v>2005</v>
      </c>
      <c r="G850" s="73">
        <f t="shared" ref="G850" ca="1" si="1608">VLOOKUP(INDIRECT(CHAR(39)&amp;$A850&amp;CHAR(39)&amp;"!r2c"&amp;$C850,0),variables,2,0)</f>
        <v>10947</v>
      </c>
      <c r="H850" s="76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73" t="s">
        <v>308</v>
      </c>
      <c r="B851" s="73">
        <f t="shared" si="1551"/>
        <v>8</v>
      </c>
      <c r="C851" s="73">
        <f t="shared" si="1518"/>
        <v>31</v>
      </c>
      <c r="E851" s="73">
        <f t="shared" ref="E851" si="1609">plan_id</f>
        <v>1005</v>
      </c>
      <c r="F851" s="73">
        <f t="shared" ca="1" si="1567"/>
        <v>2005</v>
      </c>
      <c r="G851" s="73">
        <f t="shared" ref="G851" ca="1" si="1610">VLOOKUP(INDIRECT(CHAR(39)&amp;$A851&amp;CHAR(39)&amp;"!r2c"&amp;$C851,0),variables,2,0)</f>
        <v>10948</v>
      </c>
      <c r="H851" s="76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73" t="s">
        <v>308</v>
      </c>
      <c r="B852" s="73">
        <f t="shared" si="1551"/>
        <v>8</v>
      </c>
      <c r="C852" s="73">
        <f t="shared" si="1518"/>
        <v>32</v>
      </c>
      <c r="E852" s="73">
        <f t="shared" ref="E852" si="1611">plan_id</f>
        <v>1005</v>
      </c>
      <c r="F852" s="73">
        <f t="shared" ca="1" si="1567"/>
        <v>2005</v>
      </c>
      <c r="G852" s="73">
        <f t="shared" ref="G852" ca="1" si="1612">VLOOKUP(INDIRECT(CHAR(39)&amp;$A852&amp;CHAR(39)&amp;"!r2c"&amp;$C852,0),variables,2,0)</f>
        <v>10949</v>
      </c>
      <c r="H852" s="76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73" t="s">
        <v>308</v>
      </c>
      <c r="B853" s="73">
        <f t="shared" si="1551"/>
        <v>8</v>
      </c>
      <c r="C853" s="73">
        <f t="shared" si="1518"/>
        <v>33</v>
      </c>
      <c r="E853" s="73">
        <f t="shared" ref="E853" si="1613">plan_id</f>
        <v>1005</v>
      </c>
      <c r="F853" s="73">
        <f t="shared" ca="1" si="1567"/>
        <v>2005</v>
      </c>
      <c r="G853" s="73">
        <f t="shared" ref="G853" ca="1" si="1614">VLOOKUP(INDIRECT(CHAR(39)&amp;$A853&amp;CHAR(39)&amp;"!r2c"&amp;$C853,0),variables,2,0)</f>
        <v>10951</v>
      </c>
      <c r="H853" s="76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73" t="s">
        <v>308</v>
      </c>
      <c r="B854" s="73">
        <f t="shared" si="1551"/>
        <v>8</v>
      </c>
      <c r="C854" s="73">
        <f t="shared" si="1518"/>
        <v>34</v>
      </c>
      <c r="E854" s="73">
        <f t="shared" ref="E854" si="1615">plan_id</f>
        <v>1005</v>
      </c>
      <c r="F854" s="73">
        <f t="shared" ca="1" si="1567"/>
        <v>2005</v>
      </c>
      <c r="G854" s="73">
        <f t="shared" ref="G854" ca="1" si="1616">VLOOKUP(INDIRECT(CHAR(39)&amp;$A854&amp;CHAR(39)&amp;"!r2c"&amp;$C854,0),variables,2,0)</f>
        <v>10950</v>
      </c>
      <c r="H854" s="76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Yes</v>
      </c>
    </row>
    <row r="855" spans="1:8" x14ac:dyDescent="0.3">
      <c r="A855" s="73" t="s">
        <v>308</v>
      </c>
      <c r="B855" s="73">
        <f t="shared" si="1551"/>
        <v>8</v>
      </c>
      <c r="C855" s="73">
        <f t="shared" si="1518"/>
        <v>35</v>
      </c>
      <c r="E855" s="73">
        <f t="shared" ref="E855" si="1617">plan_id</f>
        <v>1005</v>
      </c>
      <c r="F855" s="73">
        <f t="shared" ca="1" si="1567"/>
        <v>2005</v>
      </c>
      <c r="G855" s="73">
        <f t="shared" ref="G855" ca="1" si="1618">VLOOKUP(INDIRECT(CHAR(39)&amp;$A855&amp;CHAR(39)&amp;"!r2c"&amp;$C855,0),variables,2,0)</f>
        <v>10954</v>
      </c>
      <c r="H855" s="76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0.05</v>
      </c>
    </row>
    <row r="856" spans="1:8" x14ac:dyDescent="0.3">
      <c r="A856" s="73" t="s">
        <v>308</v>
      </c>
      <c r="B856" s="73">
        <f t="shared" si="1551"/>
        <v>8</v>
      </c>
      <c r="C856" s="73">
        <f t="shared" si="1518"/>
        <v>36</v>
      </c>
      <c r="E856" s="73">
        <f t="shared" ref="E856" si="1619">plan_id</f>
        <v>1005</v>
      </c>
      <c r="F856" s="73">
        <f t="shared" ca="1" si="1567"/>
        <v>2005</v>
      </c>
      <c r="G856" s="73">
        <f t="shared" ref="G856" ca="1" si="1620">VLOOKUP(INDIRECT(CHAR(39)&amp;$A856&amp;CHAR(39)&amp;"!r2c"&amp;$C856,0),variables,2,0)</f>
        <v>10955</v>
      </c>
      <c r="H856" s="76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8.5000000000000006E-2</v>
      </c>
    </row>
    <row r="857" spans="1:8" x14ac:dyDescent="0.3">
      <c r="A857" s="73" t="s">
        <v>308</v>
      </c>
      <c r="B857" s="73">
        <f t="shared" si="1551"/>
        <v>8</v>
      </c>
      <c r="C857" s="73">
        <f t="shared" si="1518"/>
        <v>37</v>
      </c>
      <c r="E857" s="73">
        <f t="shared" ref="E857" si="1621">plan_id</f>
        <v>1005</v>
      </c>
      <c r="F857" s="73">
        <f t="shared" ca="1" si="1567"/>
        <v>2005</v>
      </c>
      <c r="G857" s="73">
        <f t="shared" ref="G857" ca="1" si="1622">VLOOKUP(INDIRECT(CHAR(39)&amp;$A857&amp;CHAR(39)&amp;"!r2c"&amp;$C857,0),variables,2,0)</f>
        <v>10956</v>
      </c>
      <c r="H857" s="76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0.06</v>
      </c>
    </row>
    <row r="858" spans="1:8" x14ac:dyDescent="0.3">
      <c r="A858" s="73" t="s">
        <v>308</v>
      </c>
      <c r="B858" s="73">
        <f t="shared" si="1551"/>
        <v>8</v>
      </c>
      <c r="C858" s="73">
        <f t="shared" si="1518"/>
        <v>38</v>
      </c>
      <c r="E858" s="73">
        <f t="shared" ref="E858" si="1623">plan_id</f>
        <v>1005</v>
      </c>
      <c r="F858" s="73">
        <f t="shared" ca="1" si="1567"/>
        <v>2005</v>
      </c>
      <c r="G858" s="73">
        <f t="shared" ref="G858" ca="1" si="1624">VLOOKUP(INDIRECT(CHAR(39)&amp;$A858&amp;CHAR(39)&amp;"!r2c"&amp;$C858,0),variables,2,0)</f>
        <v>10959</v>
      </c>
      <c r="H858" s="76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5.25%-11.50%</v>
      </c>
    </row>
    <row r="859" spans="1:8" x14ac:dyDescent="0.3">
      <c r="A859" s="73" t="s">
        <v>308</v>
      </c>
      <c r="B859" s="73">
        <f t="shared" si="1551"/>
        <v>8</v>
      </c>
      <c r="C859" s="73">
        <f t="shared" si="1518"/>
        <v>39</v>
      </c>
      <c r="E859" s="73">
        <f t="shared" ref="E859" si="1625">plan_id</f>
        <v>1005</v>
      </c>
      <c r="F859" s="73">
        <f t="shared" ca="1" si="1567"/>
        <v>2005</v>
      </c>
      <c r="G859" s="73">
        <f t="shared" ref="G859" ca="1" si="1626">VLOOKUP(INDIRECT(CHAR(39)&amp;$A859&amp;CHAR(39)&amp;"!r2c"&amp;$C859,0),variables,2,0)</f>
        <v>10962</v>
      </c>
      <c r="H859" s="76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CAFR Pg No 53</v>
      </c>
    </row>
    <row r="860" spans="1:8" x14ac:dyDescent="0.3">
      <c r="A860" s="73" t="s">
        <v>308</v>
      </c>
      <c r="B860" s="73">
        <f t="shared" si="1551"/>
        <v>8</v>
      </c>
      <c r="C860" s="73">
        <f t="shared" si="1518"/>
        <v>40</v>
      </c>
      <c r="E860" s="73">
        <f t="shared" ref="E860" si="1627">plan_id</f>
        <v>1005</v>
      </c>
      <c r="F860" s="73">
        <f t="shared" ca="1" si="1567"/>
        <v>2005</v>
      </c>
      <c r="G860" s="73">
        <f t="shared" ref="G860" ca="1" si="1628">VLOOKUP(INDIRECT(CHAR(39)&amp;$A860&amp;CHAR(39)&amp;"!r2c"&amp;$C860,0),variables,2,0)</f>
        <v>10964</v>
      </c>
      <c r="H860" s="76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73" t="s">
        <v>308</v>
      </c>
      <c r="B861" s="73">
        <f t="shared" si="1551"/>
        <v>8</v>
      </c>
      <c r="C861" s="73">
        <f t="shared" si="1518"/>
        <v>41</v>
      </c>
      <c r="E861" s="73">
        <f t="shared" ref="E861" si="1629">plan_id</f>
        <v>1005</v>
      </c>
      <c r="F861" s="73">
        <f t="shared" ca="1" si="1567"/>
        <v>2005</v>
      </c>
      <c r="G861" s="73">
        <f t="shared" ref="G861" ca="1" si="1630">VLOOKUP(INDIRECT(CHAR(39)&amp;$A861&amp;CHAR(39)&amp;"!r2c"&amp;$C861,0),variables,2,0)</f>
        <v>10967</v>
      </c>
      <c r="H861" s="76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1983 Group Annuity Mortality Table</v>
      </c>
    </row>
    <row r="862" spans="1:8" x14ac:dyDescent="0.3">
      <c r="A862" s="73" t="s">
        <v>308</v>
      </c>
      <c r="B862" s="73">
        <f t="shared" si="1551"/>
        <v>8</v>
      </c>
      <c r="C862" s="73">
        <f t="shared" si="1518"/>
        <v>42</v>
      </c>
      <c r="E862" s="73">
        <f t="shared" ref="E862" si="1631">plan_id</f>
        <v>1005</v>
      </c>
      <c r="F862" s="73">
        <f t="shared" ca="1" si="1567"/>
        <v>2005</v>
      </c>
      <c r="G862" s="73">
        <f t="shared" ref="G862" ca="1" si="1632">VLOOKUP(INDIRECT(CHAR(39)&amp;$A862&amp;CHAR(39)&amp;"!r2c"&amp;$C862,0),variables,2,0)</f>
        <v>10968</v>
      </c>
      <c r="H862" s="76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1983</v>
      </c>
    </row>
    <row r="863" spans="1:8" x14ac:dyDescent="0.3">
      <c r="A863" s="73" t="s">
        <v>308</v>
      </c>
      <c r="B863" s="73">
        <f t="shared" si="1551"/>
        <v>8</v>
      </c>
      <c r="C863" s="73">
        <f t="shared" si="1518"/>
        <v>43</v>
      </c>
      <c r="E863" s="73">
        <f t="shared" ref="E863" si="1633">plan_id</f>
        <v>1005</v>
      </c>
      <c r="F863" s="73">
        <f t="shared" ca="1" si="1567"/>
        <v>2005</v>
      </c>
      <c r="G863" s="73">
        <f t="shared" ref="G863" ca="1" si="1634">VLOOKUP(INDIRECT(CHAR(39)&amp;$A863&amp;CHAR(39)&amp;"!r2c"&amp;$C863,0),variables,2,0)</f>
        <v>10969</v>
      </c>
      <c r="H863" s="76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73" t="s">
        <v>308</v>
      </c>
      <c r="B864" s="73">
        <f t="shared" si="1551"/>
        <v>8</v>
      </c>
      <c r="C864" s="73">
        <f t="shared" si="1518"/>
        <v>44</v>
      </c>
      <c r="E864" s="73">
        <f t="shared" ref="E864" si="1635">plan_id</f>
        <v>1005</v>
      </c>
      <c r="F864" s="73">
        <f t="shared" ca="1" si="1567"/>
        <v>2005</v>
      </c>
      <c r="G864" s="73">
        <f t="shared" ref="G864" ca="1" si="1636">VLOOKUP(INDIRECT(CHAR(39)&amp;$A864&amp;CHAR(39)&amp;"!r2c"&amp;$C864,0),variables,2,0)</f>
        <v>10970</v>
      </c>
      <c r="H864" s="76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1 Year</v>
      </c>
    </row>
    <row r="865" spans="1:8" x14ac:dyDescent="0.3">
      <c r="A865" s="73" t="s">
        <v>308</v>
      </c>
      <c r="B865" s="73">
        <f t="shared" si="1551"/>
        <v>8</v>
      </c>
      <c r="C865" s="73">
        <f t="shared" si="1518"/>
        <v>45</v>
      </c>
      <c r="E865" s="73">
        <f t="shared" ref="E865" si="1637">plan_id</f>
        <v>1005</v>
      </c>
      <c r="F865" s="73">
        <f t="shared" ca="1" si="1567"/>
        <v>2005</v>
      </c>
      <c r="G865" s="73">
        <f t="shared" ref="G865" ca="1" si="1638">VLOOKUP(INDIRECT(CHAR(39)&amp;$A865&amp;CHAR(39)&amp;"!r2c"&amp;$C865,0),variables,2,0)</f>
        <v>10971</v>
      </c>
      <c r="H865" s="76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73" t="s">
        <v>308</v>
      </c>
      <c r="B866" s="73">
        <f t="shared" si="1551"/>
        <v>8</v>
      </c>
      <c r="C866" s="73">
        <f t="shared" si="1518"/>
        <v>46</v>
      </c>
      <c r="E866" s="73">
        <f t="shared" ref="E866" si="1639">plan_id</f>
        <v>1005</v>
      </c>
      <c r="F866" s="73">
        <f t="shared" ca="1" si="1567"/>
        <v>2005</v>
      </c>
      <c r="G866" s="73">
        <f t="shared" ref="G866" ca="1" si="1640">VLOOKUP(INDIRECT(CHAR(39)&amp;$A866&amp;CHAR(39)&amp;"!r2c"&amp;$C866,0),variables,2,0)</f>
        <v>10972</v>
      </c>
      <c r="H866" s="76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73" t="s">
        <v>308</v>
      </c>
      <c r="B867" s="73">
        <f t="shared" si="1551"/>
        <v>8</v>
      </c>
      <c r="C867" s="73">
        <f t="shared" si="1518"/>
        <v>47</v>
      </c>
      <c r="E867" s="73">
        <f t="shared" ref="E867" si="1641">plan_id</f>
        <v>1005</v>
      </c>
      <c r="F867" s="73">
        <f t="shared" ca="1" si="1567"/>
        <v>2005</v>
      </c>
      <c r="G867" s="73">
        <f t="shared" ref="G867" ca="1" si="1642">VLOOKUP(INDIRECT(CHAR(39)&amp;$A867&amp;CHAR(39)&amp;"!r2c"&amp;$C867,0),variables,2,0)</f>
        <v>10973</v>
      </c>
      <c r="H867" s="76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73" t="s">
        <v>308</v>
      </c>
      <c r="B868" s="73">
        <f t="shared" si="1551"/>
        <v>8</v>
      </c>
      <c r="C868" s="73">
        <f t="shared" si="1518"/>
        <v>48</v>
      </c>
      <c r="E868" s="73">
        <f t="shared" ref="E868" si="1643">plan_id</f>
        <v>1005</v>
      </c>
      <c r="F868" s="73">
        <f t="shared" ca="1" si="1567"/>
        <v>2005</v>
      </c>
      <c r="G868" s="73">
        <f t="shared" ref="G868" ca="1" si="1644">VLOOKUP(INDIRECT(CHAR(39)&amp;$A868&amp;CHAR(39)&amp;"!r2c"&amp;$C868,0),variables,2,0)</f>
        <v>10975</v>
      </c>
      <c r="H868" s="76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73" t="s">
        <v>308</v>
      </c>
      <c r="B869" s="73">
        <f t="shared" si="1551"/>
        <v>8</v>
      </c>
      <c r="C869" s="73">
        <f t="shared" si="1518"/>
        <v>49</v>
      </c>
      <c r="E869" s="73">
        <f t="shared" ref="E869" si="1645">plan_id</f>
        <v>1005</v>
      </c>
      <c r="F869" s="73">
        <f t="shared" ca="1" si="1567"/>
        <v>2005</v>
      </c>
      <c r="G869" s="73">
        <f t="shared" ref="G869" ca="1" si="1646">VLOOKUP(INDIRECT(CHAR(39)&amp;$A869&amp;CHAR(39)&amp;"!r2c"&amp;$C869,0),variables,2,0)</f>
        <v>10976</v>
      </c>
      <c r="H869" s="76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8.5000000000000006E-2</v>
      </c>
    </row>
    <row r="870" spans="1:8" x14ac:dyDescent="0.3">
      <c r="A870" s="73" t="s">
        <v>308</v>
      </c>
      <c r="B870" s="73">
        <f t="shared" si="1551"/>
        <v>8</v>
      </c>
      <c r="C870" s="73">
        <f t="shared" si="1518"/>
        <v>50</v>
      </c>
      <c r="E870" s="73">
        <f t="shared" ref="E870" si="1647">plan_id</f>
        <v>1005</v>
      </c>
      <c r="F870" s="73">
        <f t="shared" ca="1" si="1567"/>
        <v>2005</v>
      </c>
      <c r="G870" s="73">
        <f t="shared" ref="G870" ca="1" si="1648">VLOOKUP(INDIRECT(CHAR(39)&amp;$A870&amp;CHAR(39)&amp;"!r2c"&amp;$C870,0),variables,2,0)</f>
        <v>10977</v>
      </c>
      <c r="H870" s="76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73" t="s">
        <v>308</v>
      </c>
      <c r="B871" s="73">
        <f t="shared" si="1551"/>
        <v>8</v>
      </c>
      <c r="C871" s="73">
        <f t="shared" ref="C871:C934" si="1649">C780</f>
        <v>51</v>
      </c>
      <c r="E871" s="73">
        <f t="shared" ref="E871" si="1650">plan_id</f>
        <v>1005</v>
      </c>
      <c r="F871" s="73">
        <f t="shared" ca="1" si="1567"/>
        <v>2005</v>
      </c>
      <c r="G871" s="73">
        <f t="shared" ref="G871" ca="1" si="1651">VLOOKUP(INDIRECT(CHAR(39)&amp;$A871&amp;CHAR(39)&amp;"!r2c"&amp;$C871,0),variables,2,0)</f>
        <v>10978</v>
      </c>
      <c r="H871" s="76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8.5000000000000006E-2</v>
      </c>
    </row>
    <row r="872" spans="1:8" x14ac:dyDescent="0.3">
      <c r="A872" s="73" t="s">
        <v>308</v>
      </c>
      <c r="B872" s="73">
        <f t="shared" si="1551"/>
        <v>8</v>
      </c>
      <c r="C872" s="73">
        <f t="shared" si="1649"/>
        <v>52</v>
      </c>
      <c r="E872" s="73">
        <f t="shared" ref="E872" si="1652">plan_id</f>
        <v>1005</v>
      </c>
      <c r="F872" s="73">
        <f t="shared" ca="1" si="1567"/>
        <v>2005</v>
      </c>
      <c r="G872" s="73">
        <f t="shared" ref="G872" ca="1" si="1653">VLOOKUP(INDIRECT(CHAR(39)&amp;$A872&amp;CHAR(39)&amp;"!r2c"&amp;$C872,0),variables,2,0)</f>
        <v>10979</v>
      </c>
      <c r="H872" s="76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73" t="s">
        <v>308</v>
      </c>
      <c r="B873" s="73">
        <f t="shared" si="1551"/>
        <v>8</v>
      </c>
      <c r="C873" s="73">
        <f t="shared" si="1649"/>
        <v>53</v>
      </c>
      <c r="E873" s="73">
        <f t="shared" ref="E873" si="1654">plan_id</f>
        <v>1005</v>
      </c>
      <c r="F873" s="73">
        <f t="shared" ca="1" si="1567"/>
        <v>2005</v>
      </c>
      <c r="G873" s="73">
        <f t="shared" ref="G873" ca="1" si="1655">VLOOKUP(INDIRECT(CHAR(39)&amp;$A873&amp;CHAR(39)&amp;"!r2c"&amp;$C873,0),variables,2,0)</f>
        <v>10980</v>
      </c>
      <c r="H873" s="76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73" t="s">
        <v>308</v>
      </c>
      <c r="B874" s="73">
        <f t="shared" si="1551"/>
        <v>8</v>
      </c>
      <c r="C874" s="73">
        <f t="shared" si="1649"/>
        <v>54</v>
      </c>
      <c r="E874" s="73">
        <f t="shared" ref="E874" si="1656">plan_id</f>
        <v>1005</v>
      </c>
      <c r="F874" s="73">
        <f t="shared" ca="1" si="1567"/>
        <v>2005</v>
      </c>
      <c r="G874" s="73">
        <f t="shared" ref="G874" ca="1" si="1657">VLOOKUP(INDIRECT(CHAR(39)&amp;$A874&amp;CHAR(39)&amp;"!r2c"&amp;$C874,0),variables,2,0)</f>
        <v>10981</v>
      </c>
      <c r="H874" s="76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73" t="s">
        <v>308</v>
      </c>
      <c r="B875" s="73">
        <f t="shared" si="1551"/>
        <v>8</v>
      </c>
      <c r="C875" s="73">
        <f t="shared" si="1649"/>
        <v>55</v>
      </c>
      <c r="E875" s="73">
        <f t="shared" ref="E875" si="1658">plan_id</f>
        <v>1005</v>
      </c>
      <c r="F875" s="73">
        <f t="shared" ca="1" si="1567"/>
        <v>2005</v>
      </c>
      <c r="G875" s="73">
        <f t="shared" ref="G875" ca="1" si="1659">VLOOKUP(INDIRECT(CHAR(39)&amp;$A875&amp;CHAR(39)&amp;"!r2c"&amp;$C875,0),variables,2,0)</f>
        <v>10706</v>
      </c>
      <c r="H875" s="76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1.5918389158648598E-4</v>
      </c>
    </row>
    <row r="876" spans="1:8" x14ac:dyDescent="0.3">
      <c r="A876" s="73" t="s">
        <v>308</v>
      </c>
      <c r="B876" s="73">
        <f t="shared" si="1551"/>
        <v>8</v>
      </c>
      <c r="C876" s="73">
        <f t="shared" si="1649"/>
        <v>56</v>
      </c>
      <c r="E876" s="73">
        <f t="shared" ref="E876" si="1660">plan_id</f>
        <v>1005</v>
      </c>
      <c r="F876" s="73">
        <f t="shared" ca="1" si="1567"/>
        <v>2005</v>
      </c>
      <c r="G876" s="73">
        <f t="shared" ref="G876" ca="1" si="1661">VLOOKUP(INDIRECT(CHAR(39)&amp;$A876&amp;CHAR(39)&amp;"!r2c"&amp;$C876,0),variables,2,0)</f>
        <v>10983</v>
      </c>
      <c r="H876" s="76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73" t="s">
        <v>308</v>
      </c>
      <c r="B877" s="73">
        <f t="shared" si="1551"/>
        <v>8</v>
      </c>
      <c r="C877" s="73">
        <f t="shared" si="1649"/>
        <v>57</v>
      </c>
      <c r="E877" s="73">
        <f t="shared" ref="E877" si="1662">plan_id</f>
        <v>1005</v>
      </c>
      <c r="F877" s="73">
        <f t="shared" ca="1" si="1567"/>
        <v>2005</v>
      </c>
      <c r="G877" s="73">
        <f t="shared" ref="G877" ca="1" si="1663">VLOOKUP(INDIRECT(CHAR(39)&amp;$A877&amp;CHAR(39)&amp;"!r2c"&amp;$C877,0),variables,2,0)</f>
        <v>10989</v>
      </c>
      <c r="H877" s="76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4814961076</v>
      </c>
    </row>
    <row r="878" spans="1:8" x14ac:dyDescent="0.3">
      <c r="A878" s="73" t="s">
        <v>308</v>
      </c>
      <c r="B878" s="73">
        <f t="shared" si="1551"/>
        <v>8</v>
      </c>
      <c r="C878" s="73">
        <f t="shared" si="1649"/>
        <v>58</v>
      </c>
      <c r="E878" s="73">
        <f t="shared" ref="E878" si="1664">plan_id</f>
        <v>1005</v>
      </c>
      <c r="F878" s="73">
        <f t="shared" ca="1" si="1567"/>
        <v>2005</v>
      </c>
      <c r="G878" s="73">
        <f t="shared" ref="G878" ca="1" si="1665">VLOOKUP(INDIRECT(CHAR(39)&amp;$A878&amp;CHAR(39)&amp;"!r2c"&amp;$C878,0),variables,2,0)</f>
        <v>10990</v>
      </c>
      <c r="H878" s="76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4956339899</v>
      </c>
    </row>
    <row r="879" spans="1:8" x14ac:dyDescent="0.3">
      <c r="A879" s="73" t="s">
        <v>308</v>
      </c>
      <c r="B879" s="73">
        <f t="shared" si="1551"/>
        <v>8</v>
      </c>
      <c r="C879" s="73">
        <f t="shared" si="1649"/>
        <v>59</v>
      </c>
      <c r="E879" s="73">
        <f t="shared" ref="E879" si="1666">plan_id</f>
        <v>1005</v>
      </c>
      <c r="F879" s="73">
        <f t="shared" ca="1" si="1567"/>
        <v>2005</v>
      </c>
      <c r="G879" s="73">
        <f t="shared" ref="G879" ca="1" si="1667">VLOOKUP(INDIRECT(CHAR(39)&amp;$A879&amp;CHAR(39)&amp;"!r2c"&amp;$C879,0),variables,2,0)</f>
        <v>10991</v>
      </c>
      <c r="H879" s="76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141378823</v>
      </c>
    </row>
    <row r="880" spans="1:8" x14ac:dyDescent="0.3">
      <c r="A880" s="73" t="s">
        <v>308</v>
      </c>
      <c r="B880" s="73">
        <f t="shared" si="1551"/>
        <v>8</v>
      </c>
      <c r="C880" s="73">
        <f t="shared" si="1649"/>
        <v>60</v>
      </c>
      <c r="E880" s="73">
        <f t="shared" ref="E880" si="1668">plan_id</f>
        <v>1005</v>
      </c>
      <c r="F880" s="73">
        <f t="shared" ca="1" si="1567"/>
        <v>2005</v>
      </c>
      <c r="G880" s="73">
        <f t="shared" ref="G880" ca="1" si="1669">VLOOKUP(INDIRECT(CHAR(39)&amp;$A880&amp;CHAR(39)&amp;"!r2c"&amp;$C880,0),variables,2,0)</f>
        <v>10992</v>
      </c>
      <c r="H880" s="76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0.97147512075442766</v>
      </c>
    </row>
    <row r="881" spans="1:8" x14ac:dyDescent="0.3">
      <c r="A881" s="73" t="s">
        <v>308</v>
      </c>
      <c r="B881" s="73">
        <f t="shared" si="1551"/>
        <v>8</v>
      </c>
      <c r="C881" s="73">
        <f t="shared" si="1649"/>
        <v>61</v>
      </c>
      <c r="E881" s="73">
        <f t="shared" ref="E881" si="1670">plan_id</f>
        <v>1005</v>
      </c>
      <c r="F881" s="73">
        <f t="shared" ca="1" si="1567"/>
        <v>2005</v>
      </c>
      <c r="G881" s="73">
        <f t="shared" ref="G881" ca="1" si="1671">VLOOKUP(INDIRECT(CHAR(39)&amp;$A881&amp;CHAR(39)&amp;"!r2c"&amp;$C881,0),variables,2,0)</f>
        <v>10993</v>
      </c>
      <c r="H881" s="76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580723080</v>
      </c>
    </row>
    <row r="882" spans="1:8" x14ac:dyDescent="0.3">
      <c r="A882" s="73" t="s">
        <v>308</v>
      </c>
      <c r="B882" s="73">
        <f t="shared" si="1551"/>
        <v>8</v>
      </c>
      <c r="C882" s="73">
        <f t="shared" si="1649"/>
        <v>62</v>
      </c>
      <c r="E882" s="73">
        <f t="shared" ref="E882" si="1672">plan_id</f>
        <v>1005</v>
      </c>
      <c r="F882" s="73">
        <f t="shared" ca="1" si="1567"/>
        <v>2005</v>
      </c>
      <c r="G882" s="73">
        <f t="shared" ref="G882" ca="1" si="1673">VLOOKUP(INDIRECT(CHAR(39)&amp;$A882&amp;CHAR(39)&amp;"!r2c"&amp;$C882,0),variables,2,0)</f>
        <v>10801</v>
      </c>
      <c r="H882" s="76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73" t="s">
        <v>308</v>
      </c>
      <c r="B883" s="73">
        <f t="shared" si="1551"/>
        <v>8</v>
      </c>
      <c r="C883" s="73">
        <f t="shared" si="1649"/>
        <v>63</v>
      </c>
      <c r="E883" s="73">
        <f t="shared" ref="E883" si="1674">plan_id</f>
        <v>1005</v>
      </c>
      <c r="F883" s="73">
        <f t="shared" ca="1" si="1567"/>
        <v>2005</v>
      </c>
      <c r="G883" s="73">
        <f t="shared" ref="G883" ca="1" si="1675">VLOOKUP(INDIRECT(CHAR(39)&amp;$A883&amp;CHAR(39)&amp;"!r2c"&amp;$C883,0),variables,2,0)</f>
        <v>10802</v>
      </c>
      <c r="H883" s="76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73" t="s">
        <v>308</v>
      </c>
      <c r="B884" s="73">
        <f t="shared" si="1551"/>
        <v>8</v>
      </c>
      <c r="C884" s="73">
        <f t="shared" si="1649"/>
        <v>64</v>
      </c>
      <c r="E884" s="73">
        <f t="shared" ref="E884" si="1676">plan_id</f>
        <v>1005</v>
      </c>
      <c r="F884" s="73">
        <f t="shared" ca="1" si="1567"/>
        <v>2005</v>
      </c>
      <c r="G884" s="73">
        <f t="shared" ref="G884" ca="1" si="1677">VLOOKUP(INDIRECT(CHAR(39)&amp;$A884&amp;CHAR(39)&amp;"!r2c"&amp;$C884,0),variables,2,0)</f>
        <v>10803</v>
      </c>
      <c r="H884" s="76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73" t="s">
        <v>308</v>
      </c>
      <c r="B885" s="73">
        <f t="shared" si="1551"/>
        <v>8</v>
      </c>
      <c r="C885" s="73">
        <f t="shared" si="1649"/>
        <v>65</v>
      </c>
      <c r="E885" s="73">
        <f t="shared" ref="E885" si="1678">plan_id</f>
        <v>1005</v>
      </c>
      <c r="F885" s="73">
        <f t="shared" ca="1" si="1567"/>
        <v>2005</v>
      </c>
      <c r="G885" s="73">
        <f t="shared" ref="G885" ca="1" si="1679">VLOOKUP(INDIRECT(CHAR(39)&amp;$A885&amp;CHAR(39)&amp;"!r2c"&amp;$C885,0),variables,2,0)</f>
        <v>10804</v>
      </c>
      <c r="H885" s="76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73" t="s">
        <v>308</v>
      </c>
      <c r="B886" s="73">
        <f t="shared" si="1551"/>
        <v>8</v>
      </c>
      <c r="C886" s="73">
        <f t="shared" si="1649"/>
        <v>66</v>
      </c>
      <c r="E886" s="73">
        <f t="shared" ref="E886" si="1680">plan_id</f>
        <v>1005</v>
      </c>
      <c r="F886" s="73">
        <f t="shared" ca="1" si="1567"/>
        <v>2005</v>
      </c>
      <c r="G886" s="73">
        <f t="shared" ref="G886" ca="1" si="1681">VLOOKUP(INDIRECT(CHAR(39)&amp;$A886&amp;CHAR(39)&amp;"!r2c"&amp;$C886,0),variables,2,0)</f>
        <v>10805</v>
      </c>
      <c r="H886" s="76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73" t="s">
        <v>308</v>
      </c>
      <c r="B887" s="73">
        <f t="shared" ref="B887" si="1682">B822+1</f>
        <v>8</v>
      </c>
      <c r="C887" s="73">
        <f t="shared" si="1649"/>
        <v>67</v>
      </c>
      <c r="E887" s="73">
        <f t="shared" ref="E887" si="1683">plan_id</f>
        <v>1005</v>
      </c>
      <c r="F887" s="73">
        <f t="shared" ca="1" si="1567"/>
        <v>2005</v>
      </c>
      <c r="G887" s="73">
        <f t="shared" ref="G887" ca="1" si="1684">VLOOKUP(INDIRECT(CHAR(39)&amp;$A887&amp;CHAR(39)&amp;"!r2c"&amp;$C887,0),variables,2,0)</f>
        <v>10806</v>
      </c>
      <c r="H887" s="76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73" t="s">
        <v>308</v>
      </c>
      <c r="B888" s="73">
        <f>B887</f>
        <v>8</v>
      </c>
      <c r="C888" s="73">
        <f t="shared" si="1649"/>
        <v>68</v>
      </c>
      <c r="E888" s="73">
        <f t="shared" ref="E888" si="1685">plan_id</f>
        <v>1005</v>
      </c>
      <c r="F888" s="73">
        <f t="shared" ca="1" si="1567"/>
        <v>2005</v>
      </c>
      <c r="G888" s="73">
        <f t="shared" ref="G888" ca="1" si="1686">VLOOKUP(INDIRECT(CHAR(39)&amp;$A888&amp;CHAR(39)&amp;"!r2c"&amp;$C888,0),variables,2,0)</f>
        <v>10807</v>
      </c>
      <c r="H888" s="76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73" t="s">
        <v>308</v>
      </c>
      <c r="B889" s="73">
        <f t="shared" ref="B889:B913" si="1687">B888</f>
        <v>8</v>
      </c>
      <c r="C889" s="73">
        <f t="shared" si="1649"/>
        <v>69</v>
      </c>
      <c r="E889" s="73">
        <f t="shared" ref="E889" si="1688">plan_id</f>
        <v>1005</v>
      </c>
      <c r="F889" s="73">
        <f t="shared" ca="1" si="1567"/>
        <v>2005</v>
      </c>
      <c r="G889" s="73">
        <f t="shared" ref="G889" ca="1" si="1689">VLOOKUP(INDIRECT(CHAR(39)&amp;$A889&amp;CHAR(39)&amp;"!r2c"&amp;$C889,0),variables,2,0)</f>
        <v>10808</v>
      </c>
      <c r="H889" s="76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73" t="s">
        <v>308</v>
      </c>
      <c r="B890" s="73">
        <f t="shared" si="1687"/>
        <v>8</v>
      </c>
      <c r="C890" s="73">
        <f t="shared" si="1649"/>
        <v>70</v>
      </c>
      <c r="E890" s="73">
        <f t="shared" ref="E890" si="1690">plan_id</f>
        <v>1005</v>
      </c>
      <c r="F890" s="73">
        <f t="shared" ca="1" si="1567"/>
        <v>2005</v>
      </c>
      <c r="G890" s="73">
        <f t="shared" ref="G890" ca="1" si="1691">VLOOKUP(INDIRECT(CHAR(39)&amp;$A890&amp;CHAR(39)&amp;"!r2c"&amp;$C890,0),variables,2,0)</f>
        <v>10809</v>
      </c>
      <c r="H890" s="76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73" t="s">
        <v>308</v>
      </c>
      <c r="B891" s="73">
        <f t="shared" si="1687"/>
        <v>8</v>
      </c>
      <c r="C891" s="73">
        <f t="shared" si="1649"/>
        <v>71</v>
      </c>
      <c r="E891" s="73">
        <f t="shared" ref="E891" si="1692">plan_id</f>
        <v>1005</v>
      </c>
      <c r="F891" s="73">
        <f t="shared" ca="1" si="1567"/>
        <v>2005</v>
      </c>
      <c r="G891" s="73">
        <f t="shared" ref="G891" ca="1" si="1693">VLOOKUP(INDIRECT(CHAR(39)&amp;$A891&amp;CHAR(39)&amp;"!r2c"&amp;$C891,0),variables,2,0)</f>
        <v>10810</v>
      </c>
      <c r="H891" s="76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73" t="s">
        <v>308</v>
      </c>
      <c r="B892" s="73">
        <f t="shared" si="1687"/>
        <v>8</v>
      </c>
      <c r="C892" s="73">
        <f t="shared" si="1649"/>
        <v>72</v>
      </c>
      <c r="E892" s="73">
        <f t="shared" ref="E892" si="1694">plan_id</f>
        <v>1005</v>
      </c>
      <c r="F892" s="73">
        <f t="shared" ca="1" si="1567"/>
        <v>2005</v>
      </c>
      <c r="G892" s="73">
        <f t="shared" ref="G892" ca="1" si="1695">VLOOKUP(INDIRECT(CHAR(39)&amp;$A892&amp;CHAR(39)&amp;"!r2c"&amp;$C892,0),variables,2,0)</f>
        <v>10811</v>
      </c>
      <c r="H892" s="76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73" t="s">
        <v>308</v>
      </c>
      <c r="B893" s="73">
        <f t="shared" si="1687"/>
        <v>8</v>
      </c>
      <c r="C893" s="73">
        <f t="shared" si="1649"/>
        <v>73</v>
      </c>
      <c r="E893" s="73">
        <f t="shared" ref="E893" si="1696">plan_id</f>
        <v>1005</v>
      </c>
      <c r="F893" s="73">
        <f t="shared" ca="1" si="1567"/>
        <v>2005</v>
      </c>
      <c r="G893" s="73">
        <f t="shared" ref="G893" ca="1" si="1697">VLOOKUP(INDIRECT(CHAR(39)&amp;$A893&amp;CHAR(39)&amp;"!r2c"&amp;$C893,0),variables,2,0)</f>
        <v>10812</v>
      </c>
      <c r="H893" s="76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73" t="s">
        <v>308</v>
      </c>
      <c r="B894" s="73">
        <f t="shared" si="1687"/>
        <v>8</v>
      </c>
      <c r="C894" s="73">
        <f t="shared" si="1649"/>
        <v>74</v>
      </c>
      <c r="E894" s="73">
        <f t="shared" ref="E894" si="1698">plan_id</f>
        <v>1005</v>
      </c>
      <c r="F894" s="73">
        <f t="shared" ca="1" si="1567"/>
        <v>2005</v>
      </c>
      <c r="G894" s="73">
        <f t="shared" ref="G894" ca="1" si="1699">VLOOKUP(INDIRECT(CHAR(39)&amp;$A894&amp;CHAR(39)&amp;"!r2c"&amp;$C894,0),variables,2,0)</f>
        <v>10813</v>
      </c>
      <c r="H894" s="76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73" t="s">
        <v>308</v>
      </c>
      <c r="B895" s="73">
        <f t="shared" si="1687"/>
        <v>8</v>
      </c>
      <c r="C895" s="73">
        <f t="shared" si="1649"/>
        <v>75</v>
      </c>
      <c r="E895" s="73">
        <f t="shared" ref="E895" si="1700">plan_id</f>
        <v>1005</v>
      </c>
      <c r="F895" s="73">
        <f t="shared" ca="1" si="1567"/>
        <v>2005</v>
      </c>
      <c r="G895" s="73">
        <f t="shared" ref="G895" ca="1" si="1701">VLOOKUP(INDIRECT(CHAR(39)&amp;$A895&amp;CHAR(39)&amp;"!r2c"&amp;$C895,0),variables,2,0)</f>
        <v>10814</v>
      </c>
      <c r="H895" s="76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73" t="s">
        <v>308</v>
      </c>
      <c r="B896" s="73">
        <f t="shared" si="1687"/>
        <v>8</v>
      </c>
      <c r="C896" s="73">
        <f t="shared" si="1649"/>
        <v>76</v>
      </c>
      <c r="E896" s="73">
        <f t="shared" ref="E896" si="1702">plan_id</f>
        <v>1005</v>
      </c>
      <c r="F896" s="73">
        <f t="shared" ca="1" si="1567"/>
        <v>2005</v>
      </c>
      <c r="G896" s="73">
        <f t="shared" ref="G896" ca="1" si="1703">VLOOKUP(INDIRECT(CHAR(39)&amp;$A896&amp;CHAR(39)&amp;"!r2c"&amp;$C896,0),variables,2,0)</f>
        <v>10815</v>
      </c>
      <c r="H896" s="76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73" t="s">
        <v>308</v>
      </c>
      <c r="B897" s="73">
        <f t="shared" si="1687"/>
        <v>8</v>
      </c>
      <c r="C897" s="73">
        <f t="shared" si="1649"/>
        <v>77</v>
      </c>
      <c r="E897" s="73">
        <f t="shared" ref="E897" si="1704">plan_id</f>
        <v>1005</v>
      </c>
      <c r="F897" s="73">
        <f t="shared" ca="1" si="1567"/>
        <v>2005</v>
      </c>
      <c r="G897" s="73">
        <f t="shared" ref="G897" ca="1" si="1705">VLOOKUP(INDIRECT(CHAR(39)&amp;$A897&amp;CHAR(39)&amp;"!r2c"&amp;$C897,0),variables,2,0)</f>
        <v>10816</v>
      </c>
      <c r="H897" s="76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73" t="s">
        <v>308</v>
      </c>
      <c r="B898" s="73">
        <f t="shared" si="1687"/>
        <v>8</v>
      </c>
      <c r="C898" s="73">
        <f t="shared" si="1649"/>
        <v>78</v>
      </c>
      <c r="E898" s="73">
        <f t="shared" ref="E898" si="1706">plan_id</f>
        <v>1005</v>
      </c>
      <c r="F898" s="73">
        <f t="shared" ca="1" si="1567"/>
        <v>2005</v>
      </c>
      <c r="G898" s="73">
        <f t="shared" ref="G898" ca="1" si="1707">VLOOKUP(INDIRECT(CHAR(39)&amp;$A898&amp;CHAR(39)&amp;"!r2c"&amp;$C898,0),variables,2,0)</f>
        <v>10817</v>
      </c>
      <c r="H898" s="76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73" t="s">
        <v>308</v>
      </c>
      <c r="B899" s="73">
        <f t="shared" si="1687"/>
        <v>8</v>
      </c>
      <c r="C899" s="73">
        <f t="shared" si="1649"/>
        <v>79</v>
      </c>
      <c r="E899" s="73">
        <f t="shared" ref="E899" si="1708">plan_id</f>
        <v>1005</v>
      </c>
      <c r="F899" s="73">
        <f t="shared" ca="1" si="1567"/>
        <v>2005</v>
      </c>
      <c r="G899" s="73">
        <f t="shared" ref="G899" ca="1" si="1709">VLOOKUP(INDIRECT(CHAR(39)&amp;$A899&amp;CHAR(39)&amp;"!r2c"&amp;$C899,0),variables,2,0)</f>
        <v>10818</v>
      </c>
      <c r="H899" s="76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73" t="s">
        <v>308</v>
      </c>
      <c r="B900" s="73">
        <f t="shared" si="1687"/>
        <v>8</v>
      </c>
      <c r="C900" s="73">
        <f t="shared" si="1649"/>
        <v>80</v>
      </c>
      <c r="E900" s="73">
        <f t="shared" ref="E900" si="1710">plan_id</f>
        <v>1005</v>
      </c>
      <c r="F900" s="73">
        <f t="shared" ca="1" si="1567"/>
        <v>2005</v>
      </c>
      <c r="G900" s="73">
        <f t="shared" ref="G900" ca="1" si="1711">VLOOKUP(INDIRECT(CHAR(39)&amp;$A900&amp;CHAR(39)&amp;"!r2c"&amp;$C900,0),variables,2,0)</f>
        <v>10819</v>
      </c>
      <c r="H900" s="76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73" t="s">
        <v>308</v>
      </c>
      <c r="B901" s="73">
        <f t="shared" si="1687"/>
        <v>8</v>
      </c>
      <c r="C901" s="73">
        <f t="shared" si="1649"/>
        <v>81</v>
      </c>
      <c r="E901" s="73">
        <f t="shared" ref="E901" si="1712">plan_id</f>
        <v>1005</v>
      </c>
      <c r="F901" s="73">
        <f t="shared" ca="1" si="1567"/>
        <v>2005</v>
      </c>
      <c r="G901" s="73">
        <f t="shared" ref="G901" ca="1" si="1713">VLOOKUP(INDIRECT(CHAR(39)&amp;$A901&amp;CHAR(39)&amp;"!r2c"&amp;$C901,0),variables,2,0)</f>
        <v>10820</v>
      </c>
      <c r="H901" s="76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73" t="s">
        <v>308</v>
      </c>
      <c r="B902" s="73">
        <f t="shared" si="1687"/>
        <v>8</v>
      </c>
      <c r="C902" s="73">
        <f t="shared" si="1649"/>
        <v>82</v>
      </c>
      <c r="E902" s="73">
        <f t="shared" ref="E902" si="1714">plan_id</f>
        <v>1005</v>
      </c>
      <c r="F902" s="73">
        <f t="shared" ca="1" si="1567"/>
        <v>2005</v>
      </c>
      <c r="G902" s="73">
        <f t="shared" ref="G902" ca="1" si="1715">VLOOKUP(INDIRECT(CHAR(39)&amp;$A902&amp;CHAR(39)&amp;"!r2c"&amp;$C902,0),variables,2,0)</f>
        <v>10821</v>
      </c>
      <c r="H902" s="76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73" t="s">
        <v>308</v>
      </c>
      <c r="B903" s="73">
        <f t="shared" si="1687"/>
        <v>8</v>
      </c>
      <c r="C903" s="73">
        <f t="shared" si="1649"/>
        <v>83</v>
      </c>
      <c r="E903" s="73">
        <f t="shared" ref="E903" si="1716">plan_id</f>
        <v>1005</v>
      </c>
      <c r="F903" s="73">
        <f t="shared" ca="1" si="1567"/>
        <v>2005</v>
      </c>
      <c r="G903" s="73">
        <f t="shared" ref="G903" ca="1" si="1717">VLOOKUP(INDIRECT(CHAR(39)&amp;$A903&amp;CHAR(39)&amp;"!r2c"&amp;$C903,0),variables,2,0)</f>
        <v>10822</v>
      </c>
      <c r="H903" s="76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73" t="s">
        <v>308</v>
      </c>
      <c r="B904" s="73">
        <f t="shared" si="1687"/>
        <v>8</v>
      </c>
      <c r="C904" s="73">
        <f t="shared" si="1649"/>
        <v>84</v>
      </c>
      <c r="E904" s="73">
        <f t="shared" ref="E904" si="1718">plan_id</f>
        <v>1005</v>
      </c>
      <c r="F904" s="73">
        <f t="shared" ca="1" si="1567"/>
        <v>2005</v>
      </c>
      <c r="G904" s="73">
        <f t="shared" ref="G904" ca="1" si="1719">VLOOKUP(INDIRECT(CHAR(39)&amp;$A904&amp;CHAR(39)&amp;"!r2c"&amp;$C904,0),variables,2,0)</f>
        <v>10829</v>
      </c>
      <c r="H904" s="76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73" t="s">
        <v>308</v>
      </c>
      <c r="B905" s="73">
        <f t="shared" si="1687"/>
        <v>8</v>
      </c>
      <c r="C905" s="73">
        <f t="shared" si="1649"/>
        <v>85</v>
      </c>
      <c r="E905" s="73">
        <f t="shared" ref="E905" si="1720">plan_id</f>
        <v>1005</v>
      </c>
      <c r="F905" s="73">
        <f t="shared" ca="1" si="1567"/>
        <v>2005</v>
      </c>
      <c r="G905" s="73">
        <f t="shared" ref="G905" ca="1" si="1721">VLOOKUP(INDIRECT(CHAR(39)&amp;$A905&amp;CHAR(39)&amp;"!r2c"&amp;$C905,0),variables,2,0)</f>
        <v>10823</v>
      </c>
      <c r="H905" s="76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73" t="s">
        <v>308</v>
      </c>
      <c r="B906" s="73">
        <f t="shared" si="1687"/>
        <v>8</v>
      </c>
      <c r="C906" s="73">
        <f t="shared" si="1649"/>
        <v>86</v>
      </c>
      <c r="E906" s="73">
        <f t="shared" ref="E906" si="1722">plan_id</f>
        <v>1005</v>
      </c>
      <c r="F906" s="73">
        <f t="shared" ca="1" si="1567"/>
        <v>2005</v>
      </c>
      <c r="G906" s="73">
        <f t="shared" ref="G906" ca="1" si="1723">VLOOKUP(INDIRECT(CHAR(39)&amp;$A906&amp;CHAR(39)&amp;"!r2c"&amp;$C906,0),variables,2,0)</f>
        <v>10798</v>
      </c>
      <c r="H906" s="76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73" t="s">
        <v>308</v>
      </c>
      <c r="B907" s="73">
        <f t="shared" si="1687"/>
        <v>8</v>
      </c>
      <c r="C907" s="73">
        <f t="shared" si="1649"/>
        <v>87</v>
      </c>
      <c r="E907" s="73">
        <f t="shared" ref="E907" si="1724">plan_id</f>
        <v>1005</v>
      </c>
      <c r="F907" s="73">
        <f t="shared" ca="1" si="1567"/>
        <v>2005</v>
      </c>
      <c r="G907" s="73">
        <f t="shared" ref="G907" ca="1" si="1725">VLOOKUP(INDIRECT(CHAR(39)&amp;$A907&amp;CHAR(39)&amp;"!r2c"&amp;$C907,0),variables,2,0)</f>
        <v>10799</v>
      </c>
      <c r="H907" s="76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73" t="s">
        <v>308</v>
      </c>
      <c r="B908" s="73">
        <f t="shared" si="1687"/>
        <v>8</v>
      </c>
      <c r="C908" s="73">
        <f t="shared" si="1649"/>
        <v>88</v>
      </c>
      <c r="E908" s="73">
        <f t="shared" ref="E908" si="1726">plan_id</f>
        <v>1005</v>
      </c>
      <c r="F908" s="73">
        <f t="shared" ca="1" si="1567"/>
        <v>2005</v>
      </c>
      <c r="G908" s="73">
        <f t="shared" ref="G908" ca="1" si="1727">VLOOKUP(INDIRECT(CHAR(39)&amp;$A908&amp;CHAR(39)&amp;"!r2c"&amp;$C908,0),variables,2,0)</f>
        <v>10800</v>
      </c>
      <c r="H908" s="76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73" t="s">
        <v>308</v>
      </c>
      <c r="B909" s="73">
        <f t="shared" si="1687"/>
        <v>8</v>
      </c>
      <c r="C909" s="73">
        <f t="shared" si="1649"/>
        <v>89</v>
      </c>
      <c r="E909" s="73">
        <f t="shared" ref="E909" si="1728">plan_id</f>
        <v>1005</v>
      </c>
      <c r="F909" s="73">
        <f t="shared" ca="1" si="1567"/>
        <v>2005</v>
      </c>
      <c r="G909" s="73">
        <f t="shared" ref="G909" ca="1" si="1729">VLOOKUP(INDIRECT(CHAR(39)&amp;$A909&amp;CHAR(39)&amp;"!r2c"&amp;$C909,0),variables,2,0)</f>
        <v>10824</v>
      </c>
      <c r="H909" s="76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73" t="s">
        <v>308</v>
      </c>
      <c r="B910" s="73">
        <f t="shared" si="1687"/>
        <v>8</v>
      </c>
      <c r="C910" s="73">
        <f t="shared" si="1649"/>
        <v>90</v>
      </c>
      <c r="E910" s="73">
        <f t="shared" ref="E910" si="1730">plan_id</f>
        <v>1005</v>
      </c>
      <c r="F910" s="73">
        <f t="shared" ca="1" si="1567"/>
        <v>2005</v>
      </c>
      <c r="G910" s="73">
        <f t="shared" ref="G910" ca="1" si="1731">VLOOKUP(INDIRECT(CHAR(39)&amp;$A910&amp;CHAR(39)&amp;"!r2c"&amp;$C910,0),variables,2,0)</f>
        <v>10825</v>
      </c>
      <c r="H910" s="76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73" t="s">
        <v>308</v>
      </c>
      <c r="B911" s="73">
        <f t="shared" si="1687"/>
        <v>8</v>
      </c>
      <c r="C911" s="73">
        <f t="shared" si="1649"/>
        <v>91</v>
      </c>
      <c r="E911" s="73">
        <f t="shared" ref="E911" si="1732">plan_id</f>
        <v>1005</v>
      </c>
      <c r="F911" s="73">
        <f t="shared" ca="1" si="1567"/>
        <v>2005</v>
      </c>
      <c r="G911" s="73">
        <f t="shared" ref="G911" ca="1" si="1733">VLOOKUP(INDIRECT(CHAR(39)&amp;$A911&amp;CHAR(39)&amp;"!r2c"&amp;$C911,0),variables,2,0)</f>
        <v>10826</v>
      </c>
      <c r="H911" s="76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73" t="s">
        <v>308</v>
      </c>
      <c r="B912" s="73">
        <f t="shared" si="1687"/>
        <v>8</v>
      </c>
      <c r="C912" s="73">
        <f t="shared" si="1649"/>
        <v>92</v>
      </c>
      <c r="E912" s="73">
        <f t="shared" ref="E912" si="1734">plan_id</f>
        <v>1005</v>
      </c>
      <c r="F912" s="73">
        <f t="shared" ca="1" si="1567"/>
        <v>2005</v>
      </c>
      <c r="G912" s="73">
        <f t="shared" ref="G912" ca="1" si="1735">VLOOKUP(INDIRECT(CHAR(39)&amp;$A912&amp;CHAR(39)&amp;"!r2c"&amp;$C912,0),variables,2,0)</f>
        <v>10828</v>
      </c>
      <c r="H912" s="76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73" t="s">
        <v>308</v>
      </c>
      <c r="B913" s="73">
        <f t="shared" si="1687"/>
        <v>8</v>
      </c>
      <c r="C913" s="73">
        <f t="shared" si="1649"/>
        <v>93</v>
      </c>
      <c r="E913" s="73">
        <f t="shared" ref="E913" si="1736">plan_id</f>
        <v>1005</v>
      </c>
      <c r="F913" s="73">
        <f t="shared" ca="1" si="1567"/>
        <v>2005</v>
      </c>
      <c r="G913" s="73">
        <f t="shared" ref="G913" ca="1" si="1737">VLOOKUP(INDIRECT(CHAR(39)&amp;$A913&amp;CHAR(39)&amp;"!r2c"&amp;$C913,0),variables,2,0)</f>
        <v>10827</v>
      </c>
      <c r="H913" s="76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73" t="s">
        <v>308</v>
      </c>
      <c r="B914" s="73">
        <f t="shared" ref="B914:B977" si="1738">B849+1</f>
        <v>9</v>
      </c>
      <c r="C914" s="73">
        <f t="shared" si="1649"/>
        <v>3</v>
      </c>
      <c r="E914" s="73">
        <f t="shared" ref="E914" si="1739">plan_id</f>
        <v>1005</v>
      </c>
      <c r="F914" s="73">
        <f t="shared" ca="1" si="1567"/>
        <v>2006</v>
      </c>
      <c r="G914" s="73">
        <f t="shared" ref="G914" ca="1" si="1740">VLOOKUP(INDIRECT(CHAR(39)&amp;$A914&amp;CHAR(39)&amp;"!r2c"&amp;$C914,0),variables,2,0)</f>
        <v>10703</v>
      </c>
      <c r="H914" s="76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2007</v>
      </c>
    </row>
    <row r="915" spans="1:8" x14ac:dyDescent="0.3">
      <c r="A915" s="73" t="s">
        <v>308</v>
      </c>
      <c r="B915" s="73">
        <f t="shared" si="1738"/>
        <v>9</v>
      </c>
      <c r="C915" s="73">
        <f t="shared" si="1649"/>
        <v>4</v>
      </c>
      <c r="E915" s="73">
        <f t="shared" ref="E915" si="1741">plan_id</f>
        <v>1005</v>
      </c>
      <c r="F915" s="73">
        <f t="shared" ca="1" si="1567"/>
        <v>2006</v>
      </c>
      <c r="G915" s="73">
        <f t="shared" ref="G915" ca="1" si="1742">VLOOKUP(INDIRECT(CHAR(39)&amp;$A915&amp;CHAR(39)&amp;"!r2c"&amp;$C915,0),variables,2,0)</f>
        <v>10845</v>
      </c>
      <c r="H915" s="76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The Segal Group Inc</v>
      </c>
    </row>
    <row r="916" spans="1:8" x14ac:dyDescent="0.3">
      <c r="A916" s="73" t="s">
        <v>308</v>
      </c>
      <c r="B916" s="73">
        <f t="shared" si="1738"/>
        <v>9</v>
      </c>
      <c r="C916" s="73">
        <f t="shared" si="1649"/>
        <v>5</v>
      </c>
      <c r="E916" s="73">
        <f t="shared" ref="E916" si="1743">plan_id</f>
        <v>1005</v>
      </c>
      <c r="F916" s="73">
        <f t="shared" ca="1" si="1567"/>
        <v>2006</v>
      </c>
      <c r="G916" s="73">
        <f t="shared" ref="G916" ca="1" si="1744">VLOOKUP(INDIRECT(CHAR(39)&amp;$A916&amp;CHAR(39)&amp;"!r2c"&amp;$C916,0),variables,2,0)</f>
        <v>10924</v>
      </c>
      <c r="H916" s="76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0.22320000000000001</v>
      </c>
    </row>
    <row r="917" spans="1:8" x14ac:dyDescent="0.3">
      <c r="A917" s="73" t="s">
        <v>308</v>
      </c>
      <c r="B917" s="73">
        <f t="shared" si="1738"/>
        <v>9</v>
      </c>
      <c r="C917" s="73">
        <f t="shared" si="1649"/>
        <v>6</v>
      </c>
      <c r="E917" s="73">
        <f t="shared" ref="E917" si="1745">plan_id</f>
        <v>1005</v>
      </c>
      <c r="F917" s="73">
        <f t="shared" ca="1" si="1567"/>
        <v>2006</v>
      </c>
      <c r="G917" s="73">
        <f t="shared" ref="G917" ca="1" si="1746">VLOOKUP(INDIRECT(CHAR(39)&amp;$A917&amp;CHAR(39)&amp;"!r2c"&amp;$C917,0),variables,2,0)</f>
        <v>10925</v>
      </c>
      <c r="H917" s="76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73" t="s">
        <v>308</v>
      </c>
      <c r="B918" s="73">
        <f t="shared" si="1738"/>
        <v>9</v>
      </c>
      <c r="C918" s="73">
        <f t="shared" si="1649"/>
        <v>7</v>
      </c>
      <c r="E918" s="73">
        <f t="shared" ref="E918" si="1747">plan_id</f>
        <v>1005</v>
      </c>
      <c r="F918" s="73">
        <f t="shared" ca="1" si="1567"/>
        <v>2006</v>
      </c>
      <c r="G918" s="73">
        <f t="shared" ref="G918" ca="1" si="1748">VLOOKUP(INDIRECT(CHAR(39)&amp;$A918&amp;CHAR(39)&amp;"!r2c"&amp;$C918,0),variables,2,0)</f>
        <v>10926</v>
      </c>
      <c r="H918" s="76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73" t="s">
        <v>308</v>
      </c>
      <c r="B919" s="73">
        <f t="shared" si="1738"/>
        <v>9</v>
      </c>
      <c r="C919" s="73">
        <f t="shared" si="1649"/>
        <v>8</v>
      </c>
      <c r="E919" s="73">
        <f t="shared" ref="E919" si="1749">plan_id</f>
        <v>1005</v>
      </c>
      <c r="F919" s="73">
        <f t="shared" ca="1" si="1567"/>
        <v>2006</v>
      </c>
      <c r="G919" s="73">
        <f t="shared" ref="G919" ca="1" si="1750">VLOOKUP(INDIRECT(CHAR(39)&amp;$A919&amp;CHAR(39)&amp;"!r2c"&amp;$C919,0),variables,2,0)</f>
        <v>10704</v>
      </c>
      <c r="H919" s="76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20977965</v>
      </c>
    </row>
    <row r="920" spans="1:8" x14ac:dyDescent="0.3">
      <c r="A920" s="73" t="s">
        <v>308</v>
      </c>
      <c r="B920" s="73">
        <f t="shared" si="1738"/>
        <v>9</v>
      </c>
      <c r="C920" s="73">
        <f t="shared" si="1649"/>
        <v>9</v>
      </c>
      <c r="E920" s="73">
        <f t="shared" ref="E920" si="1751">plan_id</f>
        <v>1005</v>
      </c>
      <c r="F920" s="73">
        <f t="shared" ca="1" si="1567"/>
        <v>2006</v>
      </c>
      <c r="G920" s="73">
        <f t="shared" ref="G920" ca="1" si="1752">VLOOKUP(INDIRECT(CHAR(39)&amp;$A920&amp;CHAR(39)&amp;"!r2c"&amp;$C920,0),variables,2,0)</f>
        <v>10928</v>
      </c>
      <c r="H920" s="76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3.1399999999999997E-2</v>
      </c>
    </row>
    <row r="921" spans="1:8" x14ac:dyDescent="0.3">
      <c r="A921" s="73" t="s">
        <v>308</v>
      </c>
      <c r="B921" s="73">
        <f t="shared" si="1738"/>
        <v>9</v>
      </c>
      <c r="C921" s="73">
        <f t="shared" si="1649"/>
        <v>10</v>
      </c>
      <c r="E921" s="73">
        <f t="shared" ref="E921" si="1753">plan_id</f>
        <v>1005</v>
      </c>
      <c r="F921" s="73">
        <f t="shared" ca="1" si="1567"/>
        <v>2006</v>
      </c>
      <c r="G921" s="73">
        <f t="shared" ref="G921" ca="1" si="1754">VLOOKUP(INDIRECT(CHAR(39)&amp;$A921&amp;CHAR(39)&amp;"!r2c"&amp;$C921,0),variables,2,0)</f>
        <v>10929</v>
      </c>
      <c r="H921" s="76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73" t="s">
        <v>308</v>
      </c>
      <c r="B922" s="73">
        <f t="shared" si="1738"/>
        <v>9</v>
      </c>
      <c r="C922" s="73">
        <f t="shared" si="1649"/>
        <v>11</v>
      </c>
      <c r="E922" s="73">
        <f t="shared" ref="E922" si="1755">plan_id</f>
        <v>1005</v>
      </c>
      <c r="F922" s="73">
        <f t="shared" ca="1" si="1567"/>
        <v>2006</v>
      </c>
      <c r="G922" s="73">
        <f t="shared" ref="G922" ca="1" si="1756">VLOOKUP(INDIRECT(CHAR(39)&amp;$A922&amp;CHAR(39)&amp;"!r2c"&amp;$C922,0),variables,2,0)</f>
        <v>10930</v>
      </c>
      <c r="H922" s="76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73" t="s">
        <v>308</v>
      </c>
      <c r="B923" s="73">
        <f t="shared" si="1738"/>
        <v>9</v>
      </c>
      <c r="C923" s="73">
        <f t="shared" si="1649"/>
        <v>12</v>
      </c>
      <c r="E923" s="73">
        <f t="shared" ref="E923" si="1757">plan_id</f>
        <v>1005</v>
      </c>
      <c r="F923" s="73">
        <f t="shared" ca="1" si="1567"/>
        <v>2006</v>
      </c>
      <c r="G923" s="73">
        <f t="shared" ref="G923" ca="1" si="1758">VLOOKUP(INDIRECT(CHAR(39)&amp;$A923&amp;CHAR(39)&amp;"!r2c"&amp;$C923,0),variables,2,0)</f>
        <v>10705</v>
      </c>
      <c r="H923" s="76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42969988</v>
      </c>
    </row>
    <row r="924" spans="1:8" x14ac:dyDescent="0.3">
      <c r="A924" s="73" t="s">
        <v>308</v>
      </c>
      <c r="B924" s="73">
        <f t="shared" si="1738"/>
        <v>9</v>
      </c>
      <c r="C924" s="73">
        <f t="shared" si="1649"/>
        <v>13</v>
      </c>
      <c r="E924" s="73">
        <f t="shared" ref="E924" si="1759">plan_id</f>
        <v>1005</v>
      </c>
      <c r="F924" s="73">
        <f t="shared" ca="1" si="1567"/>
        <v>2006</v>
      </c>
      <c r="G924" s="73">
        <f t="shared" ref="G924" ca="1" si="1760">VLOOKUP(INDIRECT(CHAR(39)&amp;$A924&amp;CHAR(39)&amp;"!r2c"&amp;$C924,0),variables,2,0)</f>
        <v>10842</v>
      </c>
      <c r="H924" s="76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74157775</v>
      </c>
    </row>
    <row r="925" spans="1:8" x14ac:dyDescent="0.3">
      <c r="A925" s="73" t="s">
        <v>308</v>
      </c>
      <c r="B925" s="73">
        <f t="shared" si="1738"/>
        <v>9</v>
      </c>
      <c r="C925" s="73">
        <f t="shared" si="1649"/>
        <v>14</v>
      </c>
      <c r="E925" s="73">
        <f t="shared" ref="E925" si="1761">plan_id</f>
        <v>1005</v>
      </c>
      <c r="F925" s="73">
        <f t="shared" ca="1" si="1567"/>
        <v>2006</v>
      </c>
      <c r="G925" s="73">
        <f t="shared" ref="G925" ca="1" si="1762">VLOOKUP(INDIRECT(CHAR(39)&amp;$A925&amp;CHAR(39)&amp;"!r2c"&amp;$C925,0),variables,2,0)</f>
        <v>10843</v>
      </c>
      <c r="H925" s="76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0.111</v>
      </c>
    </row>
    <row r="926" spans="1:8" x14ac:dyDescent="0.3">
      <c r="A926" s="73" t="s">
        <v>308</v>
      </c>
      <c r="B926" s="73">
        <f t="shared" si="1738"/>
        <v>9</v>
      </c>
      <c r="C926" s="73">
        <f t="shared" si="1649"/>
        <v>15</v>
      </c>
      <c r="E926" s="73">
        <f t="shared" ref="E926" si="1763">plan_id</f>
        <v>1005</v>
      </c>
      <c r="F926" s="73">
        <f t="shared" ca="1" si="1567"/>
        <v>2006</v>
      </c>
      <c r="G926" s="73">
        <f t="shared" ref="G926" ca="1" si="1764">VLOOKUP(INDIRECT(CHAR(39)&amp;$A926&amp;CHAR(39)&amp;"!r2c"&amp;$C926,0),variables,2,0)</f>
        <v>10931</v>
      </c>
      <c r="H926" s="76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73" t="s">
        <v>308</v>
      </c>
      <c r="B927" s="73">
        <f t="shared" si="1738"/>
        <v>9</v>
      </c>
      <c r="C927" s="73">
        <f t="shared" si="1649"/>
        <v>16</v>
      </c>
      <c r="E927" s="73">
        <f t="shared" ref="E927" si="1765">plan_id</f>
        <v>1005</v>
      </c>
      <c r="F927" s="73">
        <f t="shared" ca="1" si="1567"/>
        <v>2006</v>
      </c>
      <c r="G927" s="73">
        <f t="shared" ref="G927" ca="1" si="1766">VLOOKUP(INDIRECT(CHAR(39)&amp;$A927&amp;CHAR(39)&amp;"!r2c"&amp;$C927,0),variables,2,0)</f>
        <v>10932</v>
      </c>
      <c r="H927" s="76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73" t="s">
        <v>308</v>
      </c>
      <c r="B928" s="73">
        <f t="shared" si="1738"/>
        <v>9</v>
      </c>
      <c r="C928" s="73">
        <f t="shared" si="1649"/>
        <v>17</v>
      </c>
      <c r="E928" s="73">
        <f t="shared" ref="E928" si="1767">plan_id</f>
        <v>1005</v>
      </c>
      <c r="F928" s="73">
        <f t="shared" ca="1" si="1567"/>
        <v>2006</v>
      </c>
      <c r="G928" s="73">
        <f t="shared" ref="G928" ca="1" si="1768">VLOOKUP(INDIRECT(CHAR(39)&amp;$A928&amp;CHAR(39)&amp;"!r2c"&amp;$C928,0),variables,2,0)</f>
        <v>10933</v>
      </c>
      <c r="H928" s="76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0.105</v>
      </c>
    </row>
    <row r="929" spans="1:8" x14ac:dyDescent="0.3">
      <c r="A929" s="73" t="s">
        <v>308</v>
      </c>
      <c r="B929" s="73">
        <f t="shared" si="1738"/>
        <v>9</v>
      </c>
      <c r="C929" s="73">
        <f t="shared" si="1649"/>
        <v>18</v>
      </c>
      <c r="E929" s="73">
        <f t="shared" ref="E929" si="1769">plan_id</f>
        <v>1005</v>
      </c>
      <c r="F929" s="73">
        <f t="shared" ca="1" si="1567"/>
        <v>2006</v>
      </c>
      <c r="G929" s="73">
        <f t="shared" ref="G929" ca="1" si="1770">VLOOKUP(INDIRECT(CHAR(39)&amp;$A929&amp;CHAR(39)&amp;"!r2c"&amp;$C929,0),variables,2,0)</f>
        <v>10934</v>
      </c>
      <c r="H929" s="76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7.0000000000000007E-2</v>
      </c>
    </row>
    <row r="930" spans="1:8" x14ac:dyDescent="0.3">
      <c r="A930" s="73" t="s">
        <v>308</v>
      </c>
      <c r="B930" s="73">
        <f t="shared" si="1738"/>
        <v>9</v>
      </c>
      <c r="C930" s="73">
        <f t="shared" si="1649"/>
        <v>19</v>
      </c>
      <c r="E930" s="73">
        <f t="shared" ref="E930" si="1771">plan_id</f>
        <v>1005</v>
      </c>
      <c r="F930" s="73">
        <f t="shared" ca="1" si="1567"/>
        <v>2006</v>
      </c>
      <c r="G930" s="73">
        <f t="shared" ref="G930" ca="1" si="1772">VLOOKUP(INDIRECT(CHAR(39)&amp;$A930&amp;CHAR(39)&amp;"!r2c"&amp;$C930,0),variables,2,0)</f>
        <v>10935</v>
      </c>
      <c r="H930" s="76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Single Rate</v>
      </c>
    </row>
    <row r="931" spans="1:8" x14ac:dyDescent="0.3">
      <c r="A931" s="73" t="s">
        <v>308</v>
      </c>
      <c r="B931" s="73">
        <f t="shared" si="1738"/>
        <v>9</v>
      </c>
      <c r="C931" s="73">
        <f t="shared" si="1649"/>
        <v>20</v>
      </c>
      <c r="E931" s="73">
        <f t="shared" ref="E931" si="1773">plan_id</f>
        <v>1005</v>
      </c>
      <c r="F931" s="73">
        <f t="shared" ca="1" si="1567"/>
        <v>2006</v>
      </c>
      <c r="G931" s="73">
        <f t="shared" ref="G931" ca="1" si="1774">VLOOKUP(INDIRECT(CHAR(39)&amp;$A931&amp;CHAR(39)&amp;"!r2c"&amp;$C931,0),variables,2,0)</f>
        <v>10937</v>
      </c>
      <c r="H931" s="76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73" t="s">
        <v>308</v>
      </c>
      <c r="B932" s="73">
        <f t="shared" si="1738"/>
        <v>9</v>
      </c>
      <c r="C932" s="73">
        <f t="shared" si="1649"/>
        <v>21</v>
      </c>
      <c r="E932" s="73">
        <f t="shared" ref="E932" si="1775">plan_id</f>
        <v>1005</v>
      </c>
      <c r="F932" s="73">
        <f t="shared" ca="1" si="1567"/>
        <v>2006</v>
      </c>
      <c r="G932" s="73">
        <f t="shared" ref="G932" ca="1" si="1776">VLOOKUP(INDIRECT(CHAR(39)&amp;$A932&amp;CHAR(39)&amp;"!r2c"&amp;$C932,0),variables,2,0)</f>
        <v>10938</v>
      </c>
      <c r="H932" s="76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73" t="s">
        <v>308</v>
      </c>
      <c r="B933" s="73">
        <f t="shared" si="1738"/>
        <v>9</v>
      </c>
      <c r="C933" s="73">
        <f t="shared" si="1649"/>
        <v>22</v>
      </c>
      <c r="E933" s="73">
        <f t="shared" ref="E933" si="1777">plan_id</f>
        <v>1005</v>
      </c>
      <c r="F933" s="73">
        <f t="shared" ca="1" si="1567"/>
        <v>2006</v>
      </c>
      <c r="G933" s="73">
        <f t="shared" ref="G933" ca="1" si="1778">VLOOKUP(INDIRECT(CHAR(39)&amp;$A933&amp;CHAR(39)&amp;"!r2c"&amp;$C933,0),variables,2,0)</f>
        <v>11007</v>
      </c>
      <c r="H933" s="76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0.03</v>
      </c>
    </row>
    <row r="934" spans="1:8" x14ac:dyDescent="0.3">
      <c r="A934" s="73" t="s">
        <v>308</v>
      </c>
      <c r="B934" s="73">
        <f t="shared" si="1738"/>
        <v>9</v>
      </c>
      <c r="C934" s="73">
        <f t="shared" si="1649"/>
        <v>23</v>
      </c>
      <c r="E934" s="73">
        <f t="shared" ref="E934" si="1779">plan_id</f>
        <v>1005</v>
      </c>
      <c r="F934" s="73">
        <f t="shared" ca="1" si="1567"/>
        <v>2006</v>
      </c>
      <c r="G934" s="73">
        <f t="shared" ref="G934" ca="1" si="1780">VLOOKUP(INDIRECT(CHAR(39)&amp;$A934&amp;CHAR(39)&amp;"!r2c"&amp;$C934,0),variables,2,0)</f>
        <v>10941</v>
      </c>
      <c r="H934" s="76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No</v>
      </c>
    </row>
    <row r="935" spans="1:8" x14ac:dyDescent="0.3">
      <c r="A935" s="73" t="s">
        <v>308</v>
      </c>
      <c r="B935" s="73">
        <f t="shared" si="1738"/>
        <v>9</v>
      </c>
      <c r="C935" s="73">
        <f t="shared" ref="C935:C998" si="1781">C844</f>
        <v>24</v>
      </c>
      <c r="E935" s="73">
        <f t="shared" ref="E935" si="1782">plan_id</f>
        <v>1005</v>
      </c>
      <c r="F935" s="73">
        <f t="shared" ca="1" si="1567"/>
        <v>2006</v>
      </c>
      <c r="G935" s="73">
        <f t="shared" ref="G935" ca="1" si="1783">VLOOKUP(INDIRECT(CHAR(39)&amp;$A935&amp;CHAR(39)&amp;"!r2c"&amp;$C935,0),variables,2,0)</f>
        <v>10942</v>
      </c>
      <c r="H935" s="76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73" t="s">
        <v>308</v>
      </c>
      <c r="B936" s="73">
        <f t="shared" si="1738"/>
        <v>9</v>
      </c>
      <c r="C936" s="73">
        <f t="shared" si="1781"/>
        <v>25</v>
      </c>
      <c r="E936" s="73">
        <f t="shared" ref="E936" si="1784">plan_id</f>
        <v>1005</v>
      </c>
      <c r="F936" s="73">
        <f t="shared" ca="1" si="1567"/>
        <v>2006</v>
      </c>
      <c r="G936" s="73">
        <f t="shared" ref="G936" ca="1" si="1785">VLOOKUP(INDIRECT(CHAR(39)&amp;$A936&amp;CHAR(39)&amp;"!r2c"&amp;$C936,0),variables,2,0)</f>
        <v>10701</v>
      </c>
      <c r="H936" s="76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73" t="s">
        <v>308</v>
      </c>
      <c r="B937" s="73">
        <f t="shared" si="1738"/>
        <v>9</v>
      </c>
      <c r="C937" s="73">
        <f t="shared" si="1781"/>
        <v>26</v>
      </c>
      <c r="E937" s="73">
        <f t="shared" ref="E937" si="1786">plan_id</f>
        <v>1005</v>
      </c>
      <c r="F937" s="73">
        <f t="shared" ca="1" si="1567"/>
        <v>2006</v>
      </c>
      <c r="G937" s="73">
        <f t="shared" ref="G937" ca="1" si="1787">VLOOKUP(INDIRECT(CHAR(39)&amp;$A937&amp;CHAR(39)&amp;"!r2c"&amp;$C937,0),variables,2,0)</f>
        <v>10702</v>
      </c>
      <c r="H937" s="76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73" t="s">
        <v>308</v>
      </c>
      <c r="B938" s="73">
        <f t="shared" si="1738"/>
        <v>9</v>
      </c>
      <c r="C938" s="73">
        <f t="shared" si="1781"/>
        <v>27</v>
      </c>
      <c r="E938" s="73">
        <f t="shared" ref="E938" si="1788">plan_id</f>
        <v>1005</v>
      </c>
      <c r="F938" s="73">
        <f t="shared" ca="1" si="1567"/>
        <v>2006</v>
      </c>
      <c r="G938" s="73">
        <f t="shared" ref="G938" ca="1" si="1789">VLOOKUP(INDIRECT(CHAR(39)&amp;$A938&amp;CHAR(39)&amp;"!r2c"&amp;$C938,0),variables,2,0)</f>
        <v>10943</v>
      </c>
      <c r="H938" s="76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73" t="s">
        <v>308</v>
      </c>
      <c r="B939" s="73">
        <f t="shared" si="1738"/>
        <v>9</v>
      </c>
      <c r="C939" s="73">
        <f t="shared" si="1781"/>
        <v>28</v>
      </c>
      <c r="E939" s="73">
        <f t="shared" ref="E939" si="1790">plan_id</f>
        <v>1005</v>
      </c>
      <c r="F939" s="73">
        <f t="shared" ca="1" si="1567"/>
        <v>2006</v>
      </c>
      <c r="G939" s="73">
        <f t="shared" ref="G939" ca="1" si="1791">VLOOKUP(INDIRECT(CHAR(39)&amp;$A939&amp;CHAR(39)&amp;"!r2c"&amp;$C939,0),variables,2,0)</f>
        <v>10944</v>
      </c>
      <c r="H939" s="76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73" t="s">
        <v>308</v>
      </c>
      <c r="B940" s="73">
        <f t="shared" si="1738"/>
        <v>9</v>
      </c>
      <c r="C940" s="73">
        <f t="shared" si="1781"/>
        <v>29</v>
      </c>
      <c r="E940" s="73">
        <f t="shared" ref="E940" si="1792">plan_id</f>
        <v>1005</v>
      </c>
      <c r="F940" s="73">
        <f t="shared" ca="1" si="1567"/>
        <v>2006</v>
      </c>
      <c r="G940" s="73">
        <f t="shared" ref="G940" ca="1" si="1793">VLOOKUP(INDIRECT(CHAR(39)&amp;$A940&amp;CHAR(39)&amp;"!r2c"&amp;$C940,0),variables,2,0)</f>
        <v>10945</v>
      </c>
      <c r="H940" s="76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73" t="s">
        <v>308</v>
      </c>
      <c r="B941" s="73">
        <f t="shared" si="1738"/>
        <v>9</v>
      </c>
      <c r="C941" s="73">
        <f t="shared" si="1781"/>
        <v>30</v>
      </c>
      <c r="E941" s="73">
        <f t="shared" ref="E941" si="1794">plan_id</f>
        <v>1005</v>
      </c>
      <c r="F941" s="73">
        <f t="shared" ca="1" si="1567"/>
        <v>2006</v>
      </c>
      <c r="G941" s="73">
        <f t="shared" ref="G941" ca="1" si="1795">VLOOKUP(INDIRECT(CHAR(39)&amp;$A941&amp;CHAR(39)&amp;"!r2c"&amp;$C941,0),variables,2,0)</f>
        <v>10947</v>
      </c>
      <c r="H941" s="76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73" t="s">
        <v>308</v>
      </c>
      <c r="B942" s="73">
        <f t="shared" si="1738"/>
        <v>9</v>
      </c>
      <c r="C942" s="73">
        <f t="shared" si="1781"/>
        <v>31</v>
      </c>
      <c r="E942" s="73">
        <f t="shared" ref="E942" si="1796">plan_id</f>
        <v>1005</v>
      </c>
      <c r="F942" s="73">
        <f t="shared" ca="1" si="1567"/>
        <v>2006</v>
      </c>
      <c r="G942" s="73">
        <f t="shared" ref="G942" ca="1" si="1797">VLOOKUP(INDIRECT(CHAR(39)&amp;$A942&amp;CHAR(39)&amp;"!r2c"&amp;$C942,0),variables,2,0)</f>
        <v>10948</v>
      </c>
      <c r="H942" s="76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73" t="s">
        <v>308</v>
      </c>
      <c r="B943" s="73">
        <f t="shared" si="1738"/>
        <v>9</v>
      </c>
      <c r="C943" s="73">
        <f t="shared" si="1781"/>
        <v>32</v>
      </c>
      <c r="E943" s="73">
        <f t="shared" ref="E943" si="1798">plan_id</f>
        <v>1005</v>
      </c>
      <c r="F943" s="73">
        <f t="shared" ca="1" si="1567"/>
        <v>2006</v>
      </c>
      <c r="G943" s="73">
        <f t="shared" ref="G943" ca="1" si="1799">VLOOKUP(INDIRECT(CHAR(39)&amp;$A943&amp;CHAR(39)&amp;"!r2c"&amp;$C943,0),variables,2,0)</f>
        <v>10949</v>
      </c>
      <c r="H943" s="76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73" t="s">
        <v>308</v>
      </c>
      <c r="B944" s="73">
        <f t="shared" si="1738"/>
        <v>9</v>
      </c>
      <c r="C944" s="73">
        <f t="shared" si="1781"/>
        <v>33</v>
      </c>
      <c r="E944" s="73">
        <f t="shared" ref="E944" si="1800">plan_id</f>
        <v>1005</v>
      </c>
      <c r="F944" s="73">
        <f t="shared" ca="1" si="1567"/>
        <v>2006</v>
      </c>
      <c r="G944" s="73">
        <f t="shared" ref="G944" ca="1" si="1801">VLOOKUP(INDIRECT(CHAR(39)&amp;$A944&amp;CHAR(39)&amp;"!r2c"&amp;$C944,0),variables,2,0)</f>
        <v>10951</v>
      </c>
      <c r="H944" s="76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">
      <c r="A945" s="73" t="s">
        <v>308</v>
      </c>
      <c r="B945" s="73">
        <f t="shared" si="1738"/>
        <v>9</v>
      </c>
      <c r="C945" s="73">
        <f t="shared" si="1781"/>
        <v>34</v>
      </c>
      <c r="E945" s="73">
        <f t="shared" ref="E945" si="1802">plan_id</f>
        <v>1005</v>
      </c>
      <c r="F945" s="73">
        <f t="shared" ca="1" si="1567"/>
        <v>2006</v>
      </c>
      <c r="G945" s="73">
        <f t="shared" ref="G945" ca="1" si="1803">VLOOKUP(INDIRECT(CHAR(39)&amp;$A945&amp;CHAR(39)&amp;"!r2c"&amp;$C945,0),variables,2,0)</f>
        <v>10950</v>
      </c>
      <c r="H945" s="76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Yes</v>
      </c>
    </row>
    <row r="946" spans="1:8" x14ac:dyDescent="0.3">
      <c r="A946" s="73" t="s">
        <v>308</v>
      </c>
      <c r="B946" s="73">
        <f t="shared" si="1738"/>
        <v>9</v>
      </c>
      <c r="C946" s="73">
        <f t="shared" si="1781"/>
        <v>35</v>
      </c>
      <c r="E946" s="73">
        <f t="shared" ref="E946" si="1804">plan_id</f>
        <v>1005</v>
      </c>
      <c r="F946" s="73">
        <f t="shared" ca="1" si="1567"/>
        <v>2006</v>
      </c>
      <c r="G946" s="73">
        <f t="shared" ref="G946" ca="1" si="1805">VLOOKUP(INDIRECT(CHAR(39)&amp;$A946&amp;CHAR(39)&amp;"!r2c"&amp;$C946,0),variables,2,0)</f>
        <v>10954</v>
      </c>
      <c r="H946" s="76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0.05</v>
      </c>
    </row>
    <row r="947" spans="1:8" x14ac:dyDescent="0.3">
      <c r="A947" s="73" t="s">
        <v>308</v>
      </c>
      <c r="B947" s="73">
        <f t="shared" si="1738"/>
        <v>9</v>
      </c>
      <c r="C947" s="73">
        <f t="shared" si="1781"/>
        <v>36</v>
      </c>
      <c r="E947" s="73">
        <f t="shared" ref="E947" si="1806">plan_id</f>
        <v>1005</v>
      </c>
      <c r="F947" s="73">
        <f t="shared" ca="1" si="1567"/>
        <v>2006</v>
      </c>
      <c r="G947" s="73">
        <f t="shared" ref="G947" ca="1" si="1807">VLOOKUP(INDIRECT(CHAR(39)&amp;$A947&amp;CHAR(39)&amp;"!r2c"&amp;$C947,0),variables,2,0)</f>
        <v>10955</v>
      </c>
      <c r="H947" s="76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8.5000000000000006E-2</v>
      </c>
    </row>
    <row r="948" spans="1:8" x14ac:dyDescent="0.3">
      <c r="A948" s="73" t="s">
        <v>308</v>
      </c>
      <c r="B948" s="73">
        <f t="shared" si="1738"/>
        <v>9</v>
      </c>
      <c r="C948" s="73">
        <f t="shared" si="1781"/>
        <v>37</v>
      </c>
      <c r="E948" s="73">
        <f t="shared" ref="E948" si="1808">plan_id</f>
        <v>1005</v>
      </c>
      <c r="F948" s="73">
        <f t="shared" ca="1" si="1567"/>
        <v>2006</v>
      </c>
      <c r="G948" s="73">
        <f t="shared" ref="G948" ca="1" si="1809">VLOOKUP(INDIRECT(CHAR(39)&amp;$A948&amp;CHAR(39)&amp;"!r2c"&amp;$C948,0),variables,2,0)</f>
        <v>10956</v>
      </c>
      <c r="H948" s="76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0.06</v>
      </c>
    </row>
    <row r="949" spans="1:8" x14ac:dyDescent="0.3">
      <c r="A949" s="73" t="s">
        <v>308</v>
      </c>
      <c r="B949" s="73">
        <f t="shared" si="1738"/>
        <v>9</v>
      </c>
      <c r="C949" s="73">
        <f t="shared" si="1781"/>
        <v>38</v>
      </c>
      <c r="E949" s="73">
        <f t="shared" ref="E949" si="1810">plan_id</f>
        <v>1005</v>
      </c>
      <c r="F949" s="73">
        <f t="shared" ca="1" si="1567"/>
        <v>2006</v>
      </c>
      <c r="G949" s="73">
        <f t="shared" ref="G949" ca="1" si="1811">VLOOKUP(INDIRECT(CHAR(39)&amp;$A949&amp;CHAR(39)&amp;"!r2c"&amp;$C949,0),variables,2,0)</f>
        <v>10959</v>
      </c>
      <c r="H949" s="76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5.25%-11.50%</v>
      </c>
    </row>
    <row r="950" spans="1:8" x14ac:dyDescent="0.3">
      <c r="A950" s="73" t="s">
        <v>308</v>
      </c>
      <c r="B950" s="73">
        <f t="shared" si="1738"/>
        <v>9</v>
      </c>
      <c r="C950" s="73">
        <f t="shared" si="1781"/>
        <v>39</v>
      </c>
      <c r="E950" s="73">
        <f t="shared" ref="E950" si="1812">plan_id</f>
        <v>1005</v>
      </c>
      <c r="F950" s="73">
        <f t="shared" ca="1" si="1567"/>
        <v>2006</v>
      </c>
      <c r="G950" s="73">
        <f t="shared" ref="G950" ca="1" si="1813">VLOOKUP(INDIRECT(CHAR(39)&amp;$A950&amp;CHAR(39)&amp;"!r2c"&amp;$C950,0),variables,2,0)</f>
        <v>10962</v>
      </c>
      <c r="H950" s="76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 35</v>
      </c>
    </row>
    <row r="951" spans="1:8" x14ac:dyDescent="0.3">
      <c r="A951" s="73" t="s">
        <v>308</v>
      </c>
      <c r="B951" s="73">
        <f t="shared" si="1738"/>
        <v>9</v>
      </c>
      <c r="C951" s="73">
        <f t="shared" si="1781"/>
        <v>40</v>
      </c>
      <c r="E951" s="73">
        <f t="shared" ref="E951" si="1814">plan_id</f>
        <v>1005</v>
      </c>
      <c r="F951" s="73">
        <f t="shared" ca="1" si="1567"/>
        <v>2006</v>
      </c>
      <c r="G951" s="73">
        <f t="shared" ref="G951" ca="1" si="1815">VLOOKUP(INDIRECT(CHAR(39)&amp;$A951&amp;CHAR(39)&amp;"!r2c"&amp;$C951,0),variables,2,0)</f>
        <v>10964</v>
      </c>
      <c r="H951" s="76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Pg.No 35</v>
      </c>
    </row>
    <row r="952" spans="1:8" x14ac:dyDescent="0.3">
      <c r="A952" s="73" t="s">
        <v>308</v>
      </c>
      <c r="B952" s="73">
        <f t="shared" si="1738"/>
        <v>9</v>
      </c>
      <c r="C952" s="73">
        <f t="shared" si="1781"/>
        <v>41</v>
      </c>
      <c r="E952" s="73">
        <f t="shared" ref="E952" si="1816">plan_id</f>
        <v>1005</v>
      </c>
      <c r="F952" s="73">
        <f t="shared" ref="F952:F1044" ca="1" si="1817">INDIRECT(CHAR(39)&amp;$A952&amp;CHAR(39)&amp;"!r"&amp;$B952&amp;"c2",0)</f>
        <v>2006</v>
      </c>
      <c r="G952" s="73">
        <f t="shared" ref="G952" ca="1" si="1818">VLOOKUP(INDIRECT(CHAR(39)&amp;$A952&amp;CHAR(39)&amp;"!r2c"&amp;$C952,0),variables,2,0)</f>
        <v>10967</v>
      </c>
      <c r="H952" s="76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1983 Group Annuity Mortality Table</v>
      </c>
    </row>
    <row r="953" spans="1:8" x14ac:dyDescent="0.3">
      <c r="A953" s="73" t="s">
        <v>308</v>
      </c>
      <c r="B953" s="73">
        <f t="shared" si="1738"/>
        <v>9</v>
      </c>
      <c r="C953" s="73">
        <f t="shared" si="1781"/>
        <v>42</v>
      </c>
      <c r="E953" s="73">
        <f t="shared" ref="E953" si="1819">plan_id</f>
        <v>1005</v>
      </c>
      <c r="F953" s="73">
        <f t="shared" ca="1" si="1817"/>
        <v>2006</v>
      </c>
      <c r="G953" s="73">
        <f t="shared" ref="G953" ca="1" si="1820">VLOOKUP(INDIRECT(CHAR(39)&amp;$A953&amp;CHAR(39)&amp;"!r2c"&amp;$C953,0),variables,2,0)</f>
        <v>10968</v>
      </c>
      <c r="H953" s="76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1983</v>
      </c>
    </row>
    <row r="954" spans="1:8" x14ac:dyDescent="0.3">
      <c r="A954" s="73" t="s">
        <v>308</v>
      </c>
      <c r="B954" s="73">
        <f t="shared" si="1738"/>
        <v>9</v>
      </c>
      <c r="C954" s="73">
        <f t="shared" si="1781"/>
        <v>43</v>
      </c>
      <c r="E954" s="73">
        <f t="shared" ref="E954" si="1821">plan_id</f>
        <v>1005</v>
      </c>
      <c r="F954" s="73">
        <f t="shared" ca="1" si="1817"/>
        <v>2006</v>
      </c>
      <c r="G954" s="73">
        <f t="shared" ref="G954" ca="1" si="1822">VLOOKUP(INDIRECT(CHAR(39)&amp;$A954&amp;CHAR(39)&amp;"!r2c"&amp;$C954,0),variables,2,0)</f>
        <v>10969</v>
      </c>
      <c r="H954" s="76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73" t="s">
        <v>308</v>
      </c>
      <c r="B955" s="73">
        <f t="shared" si="1738"/>
        <v>9</v>
      </c>
      <c r="C955" s="73">
        <f t="shared" si="1781"/>
        <v>44</v>
      </c>
      <c r="E955" s="73">
        <f t="shared" ref="E955" si="1823">plan_id</f>
        <v>1005</v>
      </c>
      <c r="F955" s="73">
        <f t="shared" ca="1" si="1817"/>
        <v>2006</v>
      </c>
      <c r="G955" s="73">
        <f t="shared" ref="G955" ca="1" si="1824">VLOOKUP(INDIRECT(CHAR(39)&amp;$A955&amp;CHAR(39)&amp;"!r2c"&amp;$C955,0),variables,2,0)</f>
        <v>10970</v>
      </c>
      <c r="H955" s="76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1 Year</v>
      </c>
    </row>
    <row r="956" spans="1:8" x14ac:dyDescent="0.3">
      <c r="A956" s="73" t="s">
        <v>308</v>
      </c>
      <c r="B956" s="73">
        <f t="shared" si="1738"/>
        <v>9</v>
      </c>
      <c r="C956" s="73">
        <f t="shared" si="1781"/>
        <v>45</v>
      </c>
      <c r="E956" s="73">
        <f t="shared" ref="E956" si="1825">plan_id</f>
        <v>1005</v>
      </c>
      <c r="F956" s="73">
        <f t="shared" ca="1" si="1817"/>
        <v>2006</v>
      </c>
      <c r="G956" s="73">
        <f t="shared" ref="G956" ca="1" si="1826">VLOOKUP(INDIRECT(CHAR(39)&amp;$A956&amp;CHAR(39)&amp;"!r2c"&amp;$C956,0),variables,2,0)</f>
        <v>10971</v>
      </c>
      <c r="H956" s="76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73" t="s">
        <v>308</v>
      </c>
      <c r="B957" s="73">
        <f t="shared" si="1738"/>
        <v>9</v>
      </c>
      <c r="C957" s="73">
        <f t="shared" si="1781"/>
        <v>46</v>
      </c>
      <c r="E957" s="73">
        <f t="shared" ref="E957" si="1827">plan_id</f>
        <v>1005</v>
      </c>
      <c r="F957" s="73">
        <f t="shared" ca="1" si="1817"/>
        <v>2006</v>
      </c>
      <c r="G957" s="73">
        <f t="shared" ref="G957" ca="1" si="1828">VLOOKUP(INDIRECT(CHAR(39)&amp;$A957&amp;CHAR(39)&amp;"!r2c"&amp;$C957,0),variables,2,0)</f>
        <v>10972</v>
      </c>
      <c r="H957" s="76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Percentage of Payroll</v>
      </c>
    </row>
    <row r="958" spans="1:8" x14ac:dyDescent="0.3">
      <c r="A958" s="73" t="s">
        <v>308</v>
      </c>
      <c r="B958" s="73">
        <f t="shared" si="1738"/>
        <v>9</v>
      </c>
      <c r="C958" s="73">
        <f t="shared" si="1781"/>
        <v>47</v>
      </c>
      <c r="E958" s="73">
        <f t="shared" ref="E958" si="1829">plan_id</f>
        <v>1005</v>
      </c>
      <c r="F958" s="73">
        <f t="shared" ca="1" si="1817"/>
        <v>2006</v>
      </c>
      <c r="G958" s="73">
        <f t="shared" ref="G958" ca="1" si="1830">VLOOKUP(INDIRECT(CHAR(39)&amp;$A958&amp;CHAR(39)&amp;"!r2c"&amp;$C958,0),variables,2,0)</f>
        <v>10973</v>
      </c>
      <c r="H958" s="76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14 Years</v>
      </c>
    </row>
    <row r="959" spans="1:8" x14ac:dyDescent="0.3">
      <c r="A959" s="73" t="s">
        <v>308</v>
      </c>
      <c r="B959" s="73">
        <f t="shared" si="1738"/>
        <v>9</v>
      </c>
      <c r="C959" s="73">
        <f t="shared" si="1781"/>
        <v>48</v>
      </c>
      <c r="E959" s="73">
        <f t="shared" ref="E959" si="1831">plan_id</f>
        <v>1005</v>
      </c>
      <c r="F959" s="73">
        <f t="shared" ca="1" si="1817"/>
        <v>2006</v>
      </c>
      <c r="G959" s="73">
        <f t="shared" ref="G959" ca="1" si="1832">VLOOKUP(INDIRECT(CHAR(39)&amp;$A959&amp;CHAR(39)&amp;"!r2c"&amp;$C959,0),variables,2,0)</f>
        <v>10975</v>
      </c>
      <c r="H959" s="76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EAN</v>
      </c>
    </row>
    <row r="960" spans="1:8" x14ac:dyDescent="0.3">
      <c r="A960" s="73" t="s">
        <v>308</v>
      </c>
      <c r="B960" s="73">
        <f t="shared" si="1738"/>
        <v>9</v>
      </c>
      <c r="C960" s="73">
        <f t="shared" si="1781"/>
        <v>49</v>
      </c>
      <c r="E960" s="73">
        <f t="shared" ref="E960" si="1833">plan_id</f>
        <v>1005</v>
      </c>
      <c r="F960" s="73">
        <f t="shared" ca="1" si="1817"/>
        <v>2006</v>
      </c>
      <c r="G960" s="73">
        <f t="shared" ref="G960" ca="1" si="1834">VLOOKUP(INDIRECT(CHAR(39)&amp;$A960&amp;CHAR(39)&amp;"!r2c"&amp;$C960,0),variables,2,0)</f>
        <v>10976</v>
      </c>
      <c r="H960" s="76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8.5000000000000006E-2</v>
      </c>
    </row>
    <row r="961" spans="1:8" x14ac:dyDescent="0.3">
      <c r="A961" s="73" t="s">
        <v>308</v>
      </c>
      <c r="B961" s="73">
        <f t="shared" si="1738"/>
        <v>9</v>
      </c>
      <c r="C961" s="73">
        <f t="shared" si="1781"/>
        <v>50</v>
      </c>
      <c r="E961" s="73">
        <f t="shared" ref="E961" si="1835">plan_id</f>
        <v>1005</v>
      </c>
      <c r="F961" s="73">
        <f t="shared" ca="1" si="1817"/>
        <v>2006</v>
      </c>
      <c r="G961" s="73">
        <f t="shared" ref="G961" ca="1" si="1836">VLOOKUP(INDIRECT(CHAR(39)&amp;$A961&amp;CHAR(39)&amp;"!r2c"&amp;$C961,0),variables,2,0)</f>
        <v>10977</v>
      </c>
      <c r="H961" s="76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73" t="s">
        <v>308</v>
      </c>
      <c r="B962" s="73">
        <f t="shared" si="1738"/>
        <v>9</v>
      </c>
      <c r="C962" s="73">
        <f t="shared" si="1781"/>
        <v>51</v>
      </c>
      <c r="E962" s="73">
        <f t="shared" ref="E962" si="1837">plan_id</f>
        <v>1005</v>
      </c>
      <c r="F962" s="73">
        <f t="shared" ca="1" si="1817"/>
        <v>2006</v>
      </c>
      <c r="G962" s="73">
        <f t="shared" ref="G962" ca="1" si="1838">VLOOKUP(INDIRECT(CHAR(39)&amp;$A962&amp;CHAR(39)&amp;"!r2c"&amp;$C962,0),variables,2,0)</f>
        <v>10978</v>
      </c>
      <c r="H962" s="76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8.5000000000000006E-2</v>
      </c>
    </row>
    <row r="963" spans="1:8" x14ac:dyDescent="0.3">
      <c r="A963" s="73" t="s">
        <v>308</v>
      </c>
      <c r="B963" s="73">
        <f t="shared" si="1738"/>
        <v>9</v>
      </c>
      <c r="C963" s="73">
        <f t="shared" si="1781"/>
        <v>52</v>
      </c>
      <c r="E963" s="73">
        <f t="shared" ref="E963" si="1839">plan_id</f>
        <v>1005</v>
      </c>
      <c r="F963" s="73">
        <f t="shared" ca="1" si="1817"/>
        <v>2006</v>
      </c>
      <c r="G963" s="73">
        <f t="shared" ref="G963" ca="1" si="1840">VLOOKUP(INDIRECT(CHAR(39)&amp;$A963&amp;CHAR(39)&amp;"!r2c"&amp;$C963,0),variables,2,0)</f>
        <v>10979</v>
      </c>
      <c r="H963" s="76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4 years</v>
      </c>
    </row>
    <row r="964" spans="1:8" x14ac:dyDescent="0.3">
      <c r="A964" s="73" t="s">
        <v>308</v>
      </c>
      <c r="B964" s="73">
        <f t="shared" si="1738"/>
        <v>9</v>
      </c>
      <c r="C964" s="73">
        <f t="shared" si="1781"/>
        <v>53</v>
      </c>
      <c r="E964" s="73">
        <f t="shared" ref="E964" si="1841">plan_id</f>
        <v>1005</v>
      </c>
      <c r="F964" s="73">
        <f t="shared" ca="1" si="1817"/>
        <v>2006</v>
      </c>
      <c r="G964" s="73">
        <f t="shared" ref="G964" ca="1" si="1842">VLOOKUP(INDIRECT(CHAR(39)&amp;$A964&amp;CHAR(39)&amp;"!r2c"&amp;$C964,0),variables,2,0)</f>
        <v>10980</v>
      </c>
      <c r="H964" s="76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73" t="s">
        <v>308</v>
      </c>
      <c r="B965" s="73">
        <f t="shared" si="1738"/>
        <v>9</v>
      </c>
      <c r="C965" s="73">
        <f t="shared" si="1781"/>
        <v>54</v>
      </c>
      <c r="E965" s="73">
        <f t="shared" ref="E965" si="1843">plan_id</f>
        <v>1005</v>
      </c>
      <c r="F965" s="73">
        <f t="shared" ca="1" si="1817"/>
        <v>2006</v>
      </c>
      <c r="G965" s="73">
        <f t="shared" ref="G965" ca="1" si="1844">VLOOKUP(INDIRECT(CHAR(39)&amp;$A965&amp;CHAR(39)&amp;"!r2c"&amp;$C965,0),variables,2,0)</f>
        <v>10981</v>
      </c>
      <c r="H965" s="76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73" t="s">
        <v>308</v>
      </c>
      <c r="B966" s="73">
        <f t="shared" si="1738"/>
        <v>9</v>
      </c>
      <c r="C966" s="73">
        <f t="shared" si="1781"/>
        <v>55</v>
      </c>
      <c r="E966" s="73">
        <f t="shared" ref="E966" si="1845">plan_id</f>
        <v>1005</v>
      </c>
      <c r="F966" s="73">
        <f t="shared" ca="1" si="1817"/>
        <v>2006</v>
      </c>
      <c r="G966" s="73">
        <f t="shared" ref="G966" ca="1" si="1846">VLOOKUP(INDIRECT(CHAR(39)&amp;$A966&amp;CHAR(39)&amp;"!r2c"&amp;$C966,0),variables,2,0)</f>
        <v>10706</v>
      </c>
      <c r="H966" s="76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1.3672864896235065E-4</v>
      </c>
    </row>
    <row r="967" spans="1:8" x14ac:dyDescent="0.3">
      <c r="A967" s="73" t="s">
        <v>308</v>
      </c>
      <c r="B967" s="73">
        <f t="shared" si="1738"/>
        <v>9</v>
      </c>
      <c r="C967" s="73">
        <f t="shared" si="1781"/>
        <v>56</v>
      </c>
      <c r="E967" s="73">
        <f t="shared" ref="E967" si="1847">plan_id</f>
        <v>1005</v>
      </c>
      <c r="F967" s="73">
        <f t="shared" ca="1" si="1817"/>
        <v>2006</v>
      </c>
      <c r="G967" s="73">
        <f t="shared" ref="G967" ca="1" si="1848">VLOOKUP(INDIRECT(CHAR(39)&amp;$A967&amp;CHAR(39)&amp;"!r2c"&amp;$C967,0),variables,2,0)</f>
        <v>10983</v>
      </c>
      <c r="H967" s="76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Yes</v>
      </c>
    </row>
    <row r="968" spans="1:8" x14ac:dyDescent="0.3">
      <c r="A968" s="73" t="s">
        <v>308</v>
      </c>
      <c r="B968" s="73">
        <f t="shared" si="1738"/>
        <v>9</v>
      </c>
      <c r="C968" s="73">
        <f t="shared" si="1781"/>
        <v>57</v>
      </c>
      <c r="E968" s="73">
        <f t="shared" ref="E968" si="1849">plan_id</f>
        <v>1005</v>
      </c>
      <c r="F968" s="73">
        <f t="shared" ca="1" si="1817"/>
        <v>2006</v>
      </c>
      <c r="G968" s="73">
        <f t="shared" ref="G968" ca="1" si="1850">VLOOKUP(INDIRECT(CHAR(39)&amp;$A968&amp;CHAR(39)&amp;"!r2c"&amp;$C968,0),variables,2,0)</f>
        <v>10989</v>
      </c>
      <c r="H968" s="76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5017950719</v>
      </c>
    </row>
    <row r="969" spans="1:8" x14ac:dyDescent="0.3">
      <c r="A969" s="73" t="s">
        <v>308</v>
      </c>
      <c r="B969" s="73">
        <f t="shared" si="1738"/>
        <v>9</v>
      </c>
      <c r="C969" s="73">
        <f t="shared" si="1781"/>
        <v>58</v>
      </c>
      <c r="E969" s="73">
        <f t="shared" ref="E969" si="1851">plan_id</f>
        <v>1005</v>
      </c>
      <c r="F969" s="73">
        <f t="shared" ca="1" si="1817"/>
        <v>2006</v>
      </c>
      <c r="G969" s="73">
        <f t="shared" ref="G969" ca="1" si="1852">VLOOKUP(INDIRECT(CHAR(39)&amp;$A969&amp;CHAR(39)&amp;"!r2c"&amp;$C969,0),variables,2,0)</f>
        <v>10990</v>
      </c>
      <c r="H969" s="76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5260564020</v>
      </c>
    </row>
    <row r="970" spans="1:8" x14ac:dyDescent="0.3">
      <c r="A970" s="73" t="s">
        <v>308</v>
      </c>
      <c r="B970" s="73">
        <f t="shared" si="1738"/>
        <v>9</v>
      </c>
      <c r="C970" s="73">
        <f t="shared" si="1781"/>
        <v>59</v>
      </c>
      <c r="E970" s="73">
        <f t="shared" ref="E970" si="1853">plan_id</f>
        <v>1005</v>
      </c>
      <c r="F970" s="73">
        <f t="shared" ca="1" si="1817"/>
        <v>2006</v>
      </c>
      <c r="G970" s="73">
        <f t="shared" ref="G970" ca="1" si="1854">VLOOKUP(INDIRECT(CHAR(39)&amp;$A970&amp;CHAR(39)&amp;"!r2c"&amp;$C970,0),variables,2,0)</f>
        <v>10991</v>
      </c>
      <c r="H970" s="76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242613301</v>
      </c>
    </row>
    <row r="971" spans="1:8" x14ac:dyDescent="0.3">
      <c r="A971" s="73" t="s">
        <v>308</v>
      </c>
      <c r="B971" s="73">
        <f t="shared" si="1738"/>
        <v>9</v>
      </c>
      <c r="C971" s="73">
        <f t="shared" si="1781"/>
        <v>60</v>
      </c>
      <c r="E971" s="73">
        <f t="shared" ref="E971" si="1855">plan_id</f>
        <v>1005</v>
      </c>
      <c r="F971" s="73">
        <f t="shared" ca="1" si="1817"/>
        <v>2006</v>
      </c>
      <c r="G971" s="73">
        <f t="shared" ref="G971" ca="1" si="1856">VLOOKUP(INDIRECT(CHAR(39)&amp;$A971&amp;CHAR(39)&amp;"!r2c"&amp;$C971,0),variables,2,0)</f>
        <v>10992</v>
      </c>
      <c r="H971" s="76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0.95388080061377445</v>
      </c>
    </row>
    <row r="972" spans="1:8" x14ac:dyDescent="0.3">
      <c r="A972" s="73" t="s">
        <v>308</v>
      </c>
      <c r="B972" s="73">
        <f t="shared" si="1738"/>
        <v>9</v>
      </c>
      <c r="C972" s="73">
        <f t="shared" si="1781"/>
        <v>61</v>
      </c>
      <c r="E972" s="73">
        <f t="shared" ref="E972" si="1857">plan_id</f>
        <v>1005</v>
      </c>
      <c r="F972" s="73">
        <f t="shared" ca="1" si="1817"/>
        <v>2006</v>
      </c>
      <c r="G972" s="73">
        <f t="shared" ref="G972" ca="1" si="1858">VLOOKUP(INDIRECT(CHAR(39)&amp;$A972&amp;CHAR(39)&amp;"!r2c"&amp;$C972,0),variables,2,0)</f>
        <v>10993</v>
      </c>
      <c r="H972" s="76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618435042</v>
      </c>
    </row>
    <row r="973" spans="1:8" x14ac:dyDescent="0.3">
      <c r="A973" s="73" t="s">
        <v>308</v>
      </c>
      <c r="B973" s="73">
        <f t="shared" si="1738"/>
        <v>9</v>
      </c>
      <c r="C973" s="73">
        <f t="shared" si="1781"/>
        <v>62</v>
      </c>
      <c r="E973" s="73">
        <f t="shared" ref="E973" si="1859">plan_id</f>
        <v>1005</v>
      </c>
      <c r="F973" s="73">
        <f t="shared" ca="1" si="1817"/>
        <v>2006</v>
      </c>
      <c r="G973" s="73">
        <f t="shared" ref="G973" ca="1" si="1860">VLOOKUP(INDIRECT(CHAR(39)&amp;$A973&amp;CHAR(39)&amp;"!r2c"&amp;$C973,0),variables,2,0)</f>
        <v>10801</v>
      </c>
      <c r="H973" s="76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46176197</v>
      </c>
    </row>
    <row r="974" spans="1:8" x14ac:dyDescent="0.3">
      <c r="A974" s="73" t="s">
        <v>308</v>
      </c>
      <c r="B974" s="73">
        <f t="shared" si="1738"/>
        <v>9</v>
      </c>
      <c r="C974" s="73">
        <f t="shared" si="1781"/>
        <v>63</v>
      </c>
      <c r="E974" s="73">
        <f t="shared" ref="E974" si="1861">plan_id</f>
        <v>1005</v>
      </c>
      <c r="F974" s="73">
        <f t="shared" ca="1" si="1817"/>
        <v>2006</v>
      </c>
      <c r="G974" s="73">
        <f t="shared" ref="G974" ca="1" si="1862">VLOOKUP(INDIRECT(CHAR(39)&amp;$A974&amp;CHAR(39)&amp;"!r2c"&amp;$C974,0),variables,2,0)</f>
        <v>10802</v>
      </c>
      <c r="H974" s="76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73" t="s">
        <v>308</v>
      </c>
      <c r="B975" s="73">
        <f t="shared" si="1738"/>
        <v>9</v>
      </c>
      <c r="C975" s="73">
        <f t="shared" si="1781"/>
        <v>64</v>
      </c>
      <c r="E975" s="73">
        <f t="shared" ref="E975" si="1863">plan_id</f>
        <v>1005</v>
      </c>
      <c r="F975" s="73">
        <f t="shared" ca="1" si="1817"/>
        <v>2006</v>
      </c>
      <c r="G975" s="73">
        <f t="shared" ref="G975" ca="1" si="1864">VLOOKUP(INDIRECT(CHAR(39)&amp;$A975&amp;CHAR(39)&amp;"!r2c"&amp;$C975,0),variables,2,0)</f>
        <v>10803</v>
      </c>
      <c r="H975" s="76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73" t="s">
        <v>308</v>
      </c>
      <c r="B976" s="73">
        <f t="shared" si="1738"/>
        <v>9</v>
      </c>
      <c r="C976" s="73">
        <f t="shared" si="1781"/>
        <v>65</v>
      </c>
      <c r="E976" s="73">
        <f t="shared" ref="E976" si="1865">plan_id</f>
        <v>1005</v>
      </c>
      <c r="F976" s="73">
        <f t="shared" ca="1" si="1817"/>
        <v>2006</v>
      </c>
      <c r="G976" s="73">
        <f t="shared" ref="G976" ca="1" si="1866">VLOOKUP(INDIRECT(CHAR(39)&amp;$A976&amp;CHAR(39)&amp;"!r2c"&amp;$C976,0),variables,2,0)</f>
        <v>10804</v>
      </c>
      <c r="H976" s="76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73" t="s">
        <v>308</v>
      </c>
      <c r="B977" s="73">
        <f t="shared" si="1738"/>
        <v>9</v>
      </c>
      <c r="C977" s="73">
        <f t="shared" si="1781"/>
        <v>66</v>
      </c>
      <c r="E977" s="73">
        <f t="shared" ref="E977" si="1867">plan_id</f>
        <v>1005</v>
      </c>
      <c r="F977" s="73">
        <f t="shared" ca="1" si="1817"/>
        <v>2006</v>
      </c>
      <c r="G977" s="73">
        <f t="shared" ref="G977" ca="1" si="1868">VLOOKUP(INDIRECT(CHAR(39)&amp;$A977&amp;CHAR(39)&amp;"!r2c"&amp;$C977,0),variables,2,0)</f>
        <v>10805</v>
      </c>
      <c r="H977" s="76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73" t="s">
        <v>308</v>
      </c>
      <c r="B978" s="73">
        <f t="shared" ref="B978" si="1869">B913+1</f>
        <v>9</v>
      </c>
      <c r="C978" s="73">
        <f t="shared" si="1781"/>
        <v>67</v>
      </c>
      <c r="E978" s="73">
        <f t="shared" ref="E978" si="1870">plan_id</f>
        <v>1005</v>
      </c>
      <c r="F978" s="73">
        <f t="shared" ca="1" si="1817"/>
        <v>2006</v>
      </c>
      <c r="G978" s="73">
        <f t="shared" ref="G978" ca="1" si="1871">VLOOKUP(INDIRECT(CHAR(39)&amp;$A978&amp;CHAR(39)&amp;"!r2c"&amp;$C978,0),variables,2,0)</f>
        <v>10806</v>
      </c>
      <c r="H978" s="76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73" t="s">
        <v>308</v>
      </c>
      <c r="B979" s="73">
        <f>B978</f>
        <v>9</v>
      </c>
      <c r="C979" s="73">
        <f t="shared" si="1781"/>
        <v>68</v>
      </c>
      <c r="E979" s="73">
        <f t="shared" ref="E979" si="1872">plan_id</f>
        <v>1005</v>
      </c>
      <c r="F979" s="73">
        <f t="shared" ca="1" si="1817"/>
        <v>2006</v>
      </c>
      <c r="G979" s="73">
        <f t="shared" ref="G979" ca="1" si="1873">VLOOKUP(INDIRECT(CHAR(39)&amp;$A979&amp;CHAR(39)&amp;"!r2c"&amp;$C979,0),variables,2,0)</f>
        <v>10807</v>
      </c>
      <c r="H979" s="76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73" t="s">
        <v>308</v>
      </c>
      <c r="B980" s="73">
        <f t="shared" ref="B980:B1004" si="1874">B979</f>
        <v>9</v>
      </c>
      <c r="C980" s="73">
        <f t="shared" si="1781"/>
        <v>69</v>
      </c>
      <c r="E980" s="73">
        <f t="shared" ref="E980" si="1875">plan_id</f>
        <v>1005</v>
      </c>
      <c r="F980" s="73">
        <f t="shared" ca="1" si="1817"/>
        <v>2006</v>
      </c>
      <c r="G980" s="73">
        <f t="shared" ref="G980" ca="1" si="1876">VLOOKUP(INDIRECT(CHAR(39)&amp;$A980&amp;CHAR(39)&amp;"!r2c"&amp;$C980,0),variables,2,0)</f>
        <v>10808</v>
      </c>
      <c r="H980" s="76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73" t="s">
        <v>308</v>
      </c>
      <c r="B981" s="73">
        <f t="shared" si="1874"/>
        <v>9</v>
      </c>
      <c r="C981" s="73">
        <f t="shared" si="1781"/>
        <v>70</v>
      </c>
      <c r="E981" s="73">
        <f t="shared" ref="E981" si="1877">plan_id</f>
        <v>1005</v>
      </c>
      <c r="F981" s="73">
        <f t="shared" ca="1" si="1817"/>
        <v>2006</v>
      </c>
      <c r="G981" s="73">
        <f t="shared" ref="G981" ca="1" si="1878">VLOOKUP(INDIRECT(CHAR(39)&amp;$A981&amp;CHAR(39)&amp;"!r2c"&amp;$C981,0),variables,2,0)</f>
        <v>10809</v>
      </c>
      <c r="H981" s="76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-4090833</v>
      </c>
    </row>
    <row r="982" spans="1:8" x14ac:dyDescent="0.3">
      <c r="A982" s="73" t="s">
        <v>308</v>
      </c>
      <c r="B982" s="73">
        <f t="shared" si="1874"/>
        <v>9</v>
      </c>
      <c r="C982" s="73">
        <f t="shared" si="1781"/>
        <v>71</v>
      </c>
      <c r="E982" s="73">
        <f t="shared" ref="E982" si="1879">plan_id</f>
        <v>1005</v>
      </c>
      <c r="F982" s="73">
        <f t="shared" ca="1" si="1817"/>
        <v>2006</v>
      </c>
      <c r="G982" s="73">
        <f t="shared" ref="G982" ca="1" si="1880">VLOOKUP(INDIRECT(CHAR(39)&amp;$A982&amp;CHAR(39)&amp;"!r2c"&amp;$C982,0),variables,2,0)</f>
        <v>10810</v>
      </c>
      <c r="H982" s="76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73" t="s">
        <v>308</v>
      </c>
      <c r="B983" s="73">
        <f t="shared" si="1874"/>
        <v>9</v>
      </c>
      <c r="C983" s="73">
        <f t="shared" si="1781"/>
        <v>72</v>
      </c>
      <c r="E983" s="73">
        <f t="shared" ref="E983" si="1881">plan_id</f>
        <v>1005</v>
      </c>
      <c r="F983" s="73">
        <f t="shared" ca="1" si="1817"/>
        <v>2006</v>
      </c>
      <c r="G983" s="73">
        <f t="shared" ref="G983" ca="1" si="1882">VLOOKUP(INDIRECT(CHAR(39)&amp;$A983&amp;CHAR(39)&amp;"!r2c"&amp;$C983,0),variables,2,0)</f>
        <v>10811</v>
      </c>
      <c r="H983" s="76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73" t="s">
        <v>308</v>
      </c>
      <c r="B984" s="73">
        <f t="shared" si="1874"/>
        <v>9</v>
      </c>
      <c r="C984" s="73">
        <f t="shared" si="1781"/>
        <v>73</v>
      </c>
      <c r="E984" s="73">
        <f t="shared" ref="E984" si="1883">plan_id</f>
        <v>1005</v>
      </c>
      <c r="F984" s="73">
        <f t="shared" ca="1" si="1817"/>
        <v>2006</v>
      </c>
      <c r="G984" s="73">
        <f t="shared" ref="G984" ca="1" si="1884">VLOOKUP(INDIRECT(CHAR(39)&amp;$A984&amp;CHAR(39)&amp;"!r2c"&amp;$C984,0),variables,2,0)</f>
        <v>10812</v>
      </c>
      <c r="H984" s="76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73" t="s">
        <v>308</v>
      </c>
      <c r="B985" s="73">
        <f t="shared" si="1874"/>
        <v>9</v>
      </c>
      <c r="C985" s="73">
        <f t="shared" si="1781"/>
        <v>74</v>
      </c>
      <c r="E985" s="73">
        <f t="shared" ref="E985" si="1885">plan_id</f>
        <v>1005</v>
      </c>
      <c r="F985" s="73">
        <f t="shared" ca="1" si="1817"/>
        <v>2006</v>
      </c>
      <c r="G985" s="73">
        <f t="shared" ref="G985" ca="1" si="1886">VLOOKUP(INDIRECT(CHAR(39)&amp;$A985&amp;CHAR(39)&amp;"!r2c"&amp;$C985,0),variables,2,0)</f>
        <v>10813</v>
      </c>
      <c r="H985" s="76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73" t="s">
        <v>308</v>
      </c>
      <c r="B986" s="73">
        <f t="shared" si="1874"/>
        <v>9</v>
      </c>
      <c r="C986" s="73">
        <f t="shared" si="1781"/>
        <v>75</v>
      </c>
      <c r="E986" s="73">
        <f t="shared" ref="E986" si="1887">plan_id</f>
        <v>1005</v>
      </c>
      <c r="F986" s="73">
        <f t="shared" ca="1" si="1817"/>
        <v>2006</v>
      </c>
      <c r="G986" s="73">
        <f t="shared" ref="G986" ca="1" si="1888">VLOOKUP(INDIRECT(CHAR(39)&amp;$A986&amp;CHAR(39)&amp;"!r2c"&amp;$C986,0),variables,2,0)</f>
        <v>10814</v>
      </c>
      <c r="H986" s="76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73" t="s">
        <v>308</v>
      </c>
      <c r="B987" s="73">
        <f t="shared" si="1874"/>
        <v>9</v>
      </c>
      <c r="C987" s="73">
        <f t="shared" si="1781"/>
        <v>76</v>
      </c>
      <c r="E987" s="73">
        <f t="shared" ref="E987" si="1889">plan_id</f>
        <v>1005</v>
      </c>
      <c r="F987" s="73">
        <f t="shared" ca="1" si="1817"/>
        <v>2006</v>
      </c>
      <c r="G987" s="73">
        <f t="shared" ref="G987" ca="1" si="1890">VLOOKUP(INDIRECT(CHAR(39)&amp;$A987&amp;CHAR(39)&amp;"!r2c"&amp;$C987,0),variables,2,0)</f>
        <v>10815</v>
      </c>
      <c r="H987" s="76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73" t="s">
        <v>308</v>
      </c>
      <c r="B988" s="73">
        <f t="shared" si="1874"/>
        <v>9</v>
      </c>
      <c r="C988" s="73">
        <f t="shared" si="1781"/>
        <v>77</v>
      </c>
      <c r="E988" s="73">
        <f t="shared" ref="E988" si="1891">plan_id</f>
        <v>1005</v>
      </c>
      <c r="F988" s="73">
        <f t="shared" ca="1" si="1817"/>
        <v>2006</v>
      </c>
      <c r="G988" s="73">
        <f t="shared" ref="G988" ca="1" si="1892">VLOOKUP(INDIRECT(CHAR(39)&amp;$A988&amp;CHAR(39)&amp;"!r2c"&amp;$C988,0),variables,2,0)</f>
        <v>10816</v>
      </c>
      <c r="H988" s="76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-29275893</v>
      </c>
    </row>
    <row r="989" spans="1:8" x14ac:dyDescent="0.3">
      <c r="A989" s="73" t="s">
        <v>308</v>
      </c>
      <c r="B989" s="73">
        <f t="shared" si="1874"/>
        <v>9</v>
      </c>
      <c r="C989" s="73">
        <f t="shared" si="1781"/>
        <v>78</v>
      </c>
      <c r="E989" s="73">
        <f t="shared" ref="E989" si="1893">plan_id</f>
        <v>1005</v>
      </c>
      <c r="F989" s="73">
        <f t="shared" ca="1" si="1817"/>
        <v>2006</v>
      </c>
      <c r="G989" s="73">
        <f t="shared" ref="G989" ca="1" si="1894">VLOOKUP(INDIRECT(CHAR(39)&amp;$A989&amp;CHAR(39)&amp;"!r2c"&amp;$C989,0),variables,2,0)</f>
        <v>10817</v>
      </c>
      <c r="H989" s="76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73" t="s">
        <v>308</v>
      </c>
      <c r="B990" s="73">
        <f t="shared" si="1874"/>
        <v>9</v>
      </c>
      <c r="C990" s="73">
        <f t="shared" si="1781"/>
        <v>79</v>
      </c>
      <c r="E990" s="73">
        <f t="shared" ref="E990" si="1895">plan_id</f>
        <v>1005</v>
      </c>
      <c r="F990" s="73">
        <f t="shared" ca="1" si="1817"/>
        <v>2006</v>
      </c>
      <c r="G990" s="73">
        <f t="shared" ref="G990" ca="1" si="1896">VLOOKUP(INDIRECT(CHAR(39)&amp;$A990&amp;CHAR(39)&amp;"!r2c"&amp;$C990,0),variables,2,0)</f>
        <v>10818</v>
      </c>
      <c r="H990" s="76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73" t="s">
        <v>308</v>
      </c>
      <c r="B991" s="73">
        <f t="shared" si="1874"/>
        <v>9</v>
      </c>
      <c r="C991" s="73">
        <f t="shared" si="1781"/>
        <v>80</v>
      </c>
      <c r="E991" s="73">
        <f t="shared" ref="E991" si="1897">plan_id</f>
        <v>1005</v>
      </c>
      <c r="F991" s="73">
        <f t="shared" ca="1" si="1817"/>
        <v>2006</v>
      </c>
      <c r="G991" s="73">
        <f t="shared" ref="G991" ca="1" si="1898">VLOOKUP(INDIRECT(CHAR(39)&amp;$A991&amp;CHAR(39)&amp;"!r2c"&amp;$C991,0),variables,2,0)</f>
        <v>10819</v>
      </c>
      <c r="H991" s="76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73" t="s">
        <v>308</v>
      </c>
      <c r="B992" s="73">
        <f t="shared" si="1874"/>
        <v>9</v>
      </c>
      <c r="C992" s="73">
        <f t="shared" si="1781"/>
        <v>81</v>
      </c>
      <c r="E992" s="73">
        <f t="shared" ref="E992" si="1899">plan_id</f>
        <v>1005</v>
      </c>
      <c r="F992" s="73">
        <f t="shared" ca="1" si="1817"/>
        <v>2006</v>
      </c>
      <c r="G992" s="73">
        <f t="shared" ref="G992" ca="1" si="1900">VLOOKUP(INDIRECT(CHAR(39)&amp;$A992&amp;CHAR(39)&amp;"!r2c"&amp;$C992,0),variables,2,0)</f>
        <v>10820</v>
      </c>
      <c r="H992" s="76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37038388</v>
      </c>
    </row>
    <row r="993" spans="1:8" x14ac:dyDescent="0.3">
      <c r="A993" s="73" t="s">
        <v>308</v>
      </c>
      <c r="B993" s="73">
        <f t="shared" si="1874"/>
        <v>9</v>
      </c>
      <c r="C993" s="73">
        <f t="shared" si="1781"/>
        <v>82</v>
      </c>
      <c r="E993" s="73">
        <f t="shared" ref="E993" si="1901">plan_id</f>
        <v>1005</v>
      </c>
      <c r="F993" s="73">
        <f t="shared" ca="1" si="1817"/>
        <v>2006</v>
      </c>
      <c r="G993" s="73">
        <f t="shared" ref="G993" ca="1" si="1902">VLOOKUP(INDIRECT(CHAR(39)&amp;$A993&amp;CHAR(39)&amp;"!r2c"&amp;$C993,0),variables,2,0)</f>
        <v>10821</v>
      </c>
      <c r="H993" s="76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73" t="s">
        <v>308</v>
      </c>
      <c r="B994" s="73">
        <f t="shared" si="1874"/>
        <v>9</v>
      </c>
      <c r="C994" s="73">
        <f t="shared" si="1781"/>
        <v>83</v>
      </c>
      <c r="E994" s="73">
        <f t="shared" ref="E994" si="1903">plan_id</f>
        <v>1005</v>
      </c>
      <c r="F994" s="73">
        <f t="shared" ca="1" si="1817"/>
        <v>2006</v>
      </c>
      <c r="G994" s="73">
        <f t="shared" ref="G994" ca="1" si="1904">VLOOKUP(INDIRECT(CHAR(39)&amp;$A994&amp;CHAR(39)&amp;"!r2c"&amp;$C994,0),variables,2,0)</f>
        <v>10822</v>
      </c>
      <c r="H994" s="76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73" t="s">
        <v>308</v>
      </c>
      <c r="B995" s="73">
        <f t="shared" si="1874"/>
        <v>9</v>
      </c>
      <c r="C995" s="73">
        <f t="shared" si="1781"/>
        <v>84</v>
      </c>
      <c r="E995" s="73">
        <f t="shared" ref="E995" si="1905">plan_id</f>
        <v>1005</v>
      </c>
      <c r="F995" s="73">
        <f t="shared" ca="1" si="1817"/>
        <v>2006</v>
      </c>
      <c r="G995" s="73">
        <f t="shared" ref="G995" ca="1" si="1906">VLOOKUP(INDIRECT(CHAR(39)&amp;$A995&amp;CHAR(39)&amp;"!r2c"&amp;$C995,0),variables,2,0)</f>
        <v>10829</v>
      </c>
      <c r="H995" s="76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139384787</v>
      </c>
    </row>
    <row r="996" spans="1:8" x14ac:dyDescent="0.3">
      <c r="A996" s="73" t="s">
        <v>308</v>
      </c>
      <c r="B996" s="73">
        <f t="shared" si="1874"/>
        <v>9</v>
      </c>
      <c r="C996" s="73">
        <f t="shared" si="1781"/>
        <v>85</v>
      </c>
      <c r="E996" s="73">
        <f t="shared" ref="E996" si="1907">plan_id</f>
        <v>1005</v>
      </c>
      <c r="F996" s="73">
        <f t="shared" ca="1" si="1817"/>
        <v>2006</v>
      </c>
      <c r="G996" s="73">
        <f t="shared" ref="G996" ca="1" si="1908">VLOOKUP(INDIRECT(CHAR(39)&amp;$A996&amp;CHAR(39)&amp;"!r2c"&amp;$C996,0),variables,2,0)</f>
        <v>10823</v>
      </c>
      <c r="H996" s="76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101234478</v>
      </c>
    </row>
    <row r="997" spans="1:8" x14ac:dyDescent="0.3">
      <c r="A997" s="73" t="s">
        <v>308</v>
      </c>
      <c r="B997" s="73">
        <f t="shared" si="1874"/>
        <v>9</v>
      </c>
      <c r="C997" s="73">
        <f t="shared" si="1781"/>
        <v>86</v>
      </c>
      <c r="E997" s="73">
        <f t="shared" ref="E997" si="1909">plan_id</f>
        <v>1005</v>
      </c>
      <c r="F997" s="73">
        <f t="shared" ca="1" si="1817"/>
        <v>2006</v>
      </c>
      <c r="G997" s="73">
        <f t="shared" ref="G997" ca="1" si="1910">VLOOKUP(INDIRECT(CHAR(39)&amp;$A997&amp;CHAR(39)&amp;"!r2c"&amp;$C997,0),variables,2,0)</f>
        <v>10798</v>
      </c>
      <c r="H997" s="76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-760970</v>
      </c>
    </row>
    <row r="998" spans="1:8" x14ac:dyDescent="0.3">
      <c r="A998" s="73" t="s">
        <v>308</v>
      </c>
      <c r="B998" s="73">
        <f t="shared" si="1874"/>
        <v>9</v>
      </c>
      <c r="C998" s="73">
        <f t="shared" si="1781"/>
        <v>87</v>
      </c>
      <c r="E998" s="73">
        <f t="shared" ref="E998" si="1911">plan_id</f>
        <v>1005</v>
      </c>
      <c r="F998" s="73">
        <f t="shared" ca="1" si="1817"/>
        <v>2006</v>
      </c>
      <c r="G998" s="73">
        <f t="shared" ref="G998" ca="1" si="1912">VLOOKUP(INDIRECT(CHAR(39)&amp;$A998&amp;CHAR(39)&amp;"!r2c"&amp;$C998,0),variables,2,0)</f>
        <v>10799</v>
      </c>
      <c r="H998" s="76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73" t="s">
        <v>308</v>
      </c>
      <c r="B999" s="73">
        <f t="shared" si="1874"/>
        <v>9</v>
      </c>
      <c r="C999" s="73">
        <f t="shared" ref="C999:C1062" si="1913">C908</f>
        <v>88</v>
      </c>
      <c r="E999" s="73">
        <f t="shared" ref="E999" si="1914">plan_id</f>
        <v>1005</v>
      </c>
      <c r="F999" s="73">
        <f t="shared" ca="1" si="1817"/>
        <v>2006</v>
      </c>
      <c r="G999" s="73">
        <f t="shared" ref="G999" ca="1" si="1915">VLOOKUP(INDIRECT(CHAR(39)&amp;$A999&amp;CHAR(39)&amp;"!r2c"&amp;$C999,0),variables,2,0)</f>
        <v>10800</v>
      </c>
      <c r="H999" s="76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73" t="s">
        <v>308</v>
      </c>
      <c r="B1000" s="73">
        <f t="shared" si="1874"/>
        <v>9</v>
      </c>
      <c r="C1000" s="73">
        <f t="shared" si="1913"/>
        <v>89</v>
      </c>
      <c r="E1000" s="73">
        <f t="shared" ref="E1000" si="1916">plan_id</f>
        <v>1005</v>
      </c>
      <c r="F1000" s="73">
        <f t="shared" ca="1" si="1817"/>
        <v>2006</v>
      </c>
      <c r="G1000" s="73">
        <f t="shared" ref="G1000" ca="1" si="1917">VLOOKUP(INDIRECT(CHAR(39)&amp;$A1000&amp;CHAR(39)&amp;"!r2c"&amp;$C1000,0),variables,2,0)</f>
        <v>10824</v>
      </c>
      <c r="H1000" s="76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73" t="s">
        <v>308</v>
      </c>
      <c r="B1001" s="73">
        <f t="shared" si="1874"/>
        <v>9</v>
      </c>
      <c r="C1001" s="73">
        <f t="shared" si="1913"/>
        <v>90</v>
      </c>
      <c r="E1001" s="73">
        <f t="shared" ref="E1001" si="1918">plan_id</f>
        <v>1005</v>
      </c>
      <c r="F1001" s="73">
        <f t="shared" ca="1" si="1817"/>
        <v>2006</v>
      </c>
      <c r="G1001" s="73">
        <f t="shared" ref="G1001" ca="1" si="1919">VLOOKUP(INDIRECT(CHAR(39)&amp;$A1001&amp;CHAR(39)&amp;"!r2c"&amp;$C1001,0),variables,2,0)</f>
        <v>10825</v>
      </c>
      <c r="H1001" s="76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73" t="s">
        <v>308</v>
      </c>
      <c r="B1002" s="73">
        <f t="shared" si="1874"/>
        <v>9</v>
      </c>
      <c r="C1002" s="73">
        <f t="shared" si="1913"/>
        <v>91</v>
      </c>
      <c r="E1002" s="73">
        <f t="shared" ref="E1002" si="1920">plan_id</f>
        <v>1005</v>
      </c>
      <c r="F1002" s="73">
        <f t="shared" ca="1" si="1817"/>
        <v>2006</v>
      </c>
      <c r="G1002" s="73">
        <f t="shared" ref="G1002" ca="1" si="1921">VLOOKUP(INDIRECT(CHAR(39)&amp;$A1002&amp;CHAR(39)&amp;"!r2c"&amp;$C1002,0),variables,2,0)</f>
        <v>10826</v>
      </c>
      <c r="H1002" s="76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19335564</v>
      </c>
    </row>
    <row r="1003" spans="1:8" x14ac:dyDescent="0.3">
      <c r="A1003" s="73" t="s">
        <v>308</v>
      </c>
      <c r="B1003" s="73">
        <f t="shared" si="1874"/>
        <v>9</v>
      </c>
      <c r="C1003" s="73">
        <f t="shared" si="1913"/>
        <v>92</v>
      </c>
      <c r="E1003" s="73">
        <f t="shared" ref="E1003" si="1922">plan_id</f>
        <v>1005</v>
      </c>
      <c r="F1003" s="73">
        <f t="shared" ca="1" si="1817"/>
        <v>2006</v>
      </c>
      <c r="G1003" s="73">
        <f t="shared" ref="G1003" ca="1" si="1923">VLOOKUP(INDIRECT(CHAR(39)&amp;$A1003&amp;CHAR(39)&amp;"!r2c"&amp;$C1003,0),variables,2,0)</f>
        <v>10828</v>
      </c>
      <c r="H1003" s="76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73" t="s">
        <v>308</v>
      </c>
      <c r="B1004" s="73">
        <f t="shared" si="1874"/>
        <v>9</v>
      </c>
      <c r="C1004" s="73">
        <f t="shared" si="1913"/>
        <v>93</v>
      </c>
      <c r="E1004" s="73">
        <f t="shared" ref="E1004" si="1924">plan_id</f>
        <v>1005</v>
      </c>
      <c r="F1004" s="73">
        <f t="shared" ca="1" si="1817"/>
        <v>2006</v>
      </c>
      <c r="G1004" s="73">
        <f t="shared" ref="G1004" ca="1" si="1925">VLOOKUP(INDIRECT(CHAR(39)&amp;$A1004&amp;CHAR(39)&amp;"!r2c"&amp;$C1004,0),variables,2,0)</f>
        <v>10827</v>
      </c>
      <c r="H1004" s="76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73" t="s">
        <v>308</v>
      </c>
      <c r="B1005" s="73">
        <f t="shared" ref="B1005:B1068" si="1926">B940+1</f>
        <v>10</v>
      </c>
      <c r="C1005" s="73">
        <f t="shared" si="1913"/>
        <v>3</v>
      </c>
      <c r="E1005" s="73">
        <f t="shared" ref="E1005" si="1927">plan_id</f>
        <v>1005</v>
      </c>
      <c r="F1005" s="73">
        <f t="shared" ca="1" si="1817"/>
        <v>2007</v>
      </c>
      <c r="G1005" s="73">
        <f t="shared" ref="G1005" ca="1" si="1928">VLOOKUP(INDIRECT(CHAR(39)&amp;$A1005&amp;CHAR(39)&amp;"!r2c"&amp;$C1005,0),variables,2,0)</f>
        <v>10703</v>
      </c>
      <c r="H1005" s="76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2008</v>
      </c>
    </row>
    <row r="1006" spans="1:8" x14ac:dyDescent="0.3">
      <c r="A1006" s="73" t="s">
        <v>308</v>
      </c>
      <c r="B1006" s="73">
        <f t="shared" si="1926"/>
        <v>10</v>
      </c>
      <c r="C1006" s="73">
        <f t="shared" si="1913"/>
        <v>4</v>
      </c>
      <c r="E1006" s="73">
        <f t="shared" ref="E1006" si="1929">plan_id</f>
        <v>1005</v>
      </c>
      <c r="F1006" s="73">
        <f t="shared" ca="1" si="1817"/>
        <v>2007</v>
      </c>
      <c r="G1006" s="73">
        <f t="shared" ref="G1006" ca="1" si="1930">VLOOKUP(INDIRECT(CHAR(39)&amp;$A1006&amp;CHAR(39)&amp;"!r2c"&amp;$C1006,0),variables,2,0)</f>
        <v>10845</v>
      </c>
      <c r="H1006" s="76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The Segal Group Inc</v>
      </c>
    </row>
    <row r="1007" spans="1:8" x14ac:dyDescent="0.3">
      <c r="A1007" s="73" t="s">
        <v>308</v>
      </c>
      <c r="B1007" s="73">
        <f t="shared" si="1926"/>
        <v>10</v>
      </c>
      <c r="C1007" s="73">
        <f t="shared" si="1913"/>
        <v>5</v>
      </c>
      <c r="E1007" s="73">
        <f t="shared" ref="E1007" si="1931">plan_id</f>
        <v>1005</v>
      </c>
      <c r="F1007" s="73">
        <f t="shared" ca="1" si="1817"/>
        <v>2007</v>
      </c>
      <c r="G1007" s="73">
        <f t="shared" ref="G1007" ca="1" si="1932">VLOOKUP(INDIRECT(CHAR(39)&amp;$A1007&amp;CHAR(39)&amp;"!r2c"&amp;$C1007,0),variables,2,0)</f>
        <v>10924</v>
      </c>
      <c r="H1007" s="76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0.22189999999999999</v>
      </c>
    </row>
    <row r="1008" spans="1:8" x14ac:dyDescent="0.3">
      <c r="A1008" s="73" t="s">
        <v>308</v>
      </c>
      <c r="B1008" s="73">
        <f t="shared" si="1926"/>
        <v>10</v>
      </c>
      <c r="C1008" s="73">
        <f t="shared" si="1913"/>
        <v>6</v>
      </c>
      <c r="E1008" s="73">
        <f t="shared" ref="E1008" si="1933">plan_id</f>
        <v>1005</v>
      </c>
      <c r="F1008" s="73">
        <f t="shared" ca="1" si="1817"/>
        <v>2007</v>
      </c>
      <c r="G1008" s="73">
        <f t="shared" ref="G1008" ca="1" si="1934">VLOOKUP(INDIRECT(CHAR(39)&amp;$A1008&amp;CHAR(39)&amp;"!r2c"&amp;$C1008,0),variables,2,0)</f>
        <v>10925</v>
      </c>
      <c r="H1008" s="76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73" t="s">
        <v>308</v>
      </c>
      <c r="B1009" s="73">
        <f t="shared" si="1926"/>
        <v>10</v>
      </c>
      <c r="C1009" s="73">
        <f t="shared" si="1913"/>
        <v>7</v>
      </c>
      <c r="E1009" s="73">
        <f t="shared" ref="E1009" si="1935">plan_id</f>
        <v>1005</v>
      </c>
      <c r="F1009" s="73">
        <f t="shared" ca="1" si="1817"/>
        <v>2007</v>
      </c>
      <c r="G1009" s="73">
        <f t="shared" ref="G1009" ca="1" si="1936">VLOOKUP(INDIRECT(CHAR(39)&amp;$A1009&amp;CHAR(39)&amp;"!r2c"&amp;$C1009,0),variables,2,0)</f>
        <v>10926</v>
      </c>
      <c r="H1009" s="76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73" t="s">
        <v>308</v>
      </c>
      <c r="B1010" s="73">
        <f t="shared" si="1926"/>
        <v>10</v>
      </c>
      <c r="C1010" s="73">
        <f t="shared" si="1913"/>
        <v>8</v>
      </c>
      <c r="E1010" s="73">
        <f t="shared" ref="E1010" si="1937">plan_id</f>
        <v>1005</v>
      </c>
      <c r="F1010" s="73">
        <f t="shared" ca="1" si="1817"/>
        <v>2007</v>
      </c>
      <c r="G1010" s="73">
        <f t="shared" ref="G1010" ca="1" si="1938">VLOOKUP(INDIRECT(CHAR(39)&amp;$A1010&amp;CHAR(39)&amp;"!r2c"&amp;$C1010,0),variables,2,0)</f>
        <v>10704</v>
      </c>
      <c r="H1010" s="76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26384015</v>
      </c>
    </row>
    <row r="1011" spans="1:8" x14ac:dyDescent="0.3">
      <c r="A1011" s="73" t="s">
        <v>308</v>
      </c>
      <c r="B1011" s="73">
        <f t="shared" si="1926"/>
        <v>10</v>
      </c>
      <c r="C1011" s="73">
        <f t="shared" si="1913"/>
        <v>9</v>
      </c>
      <c r="E1011" s="73">
        <f t="shared" ref="E1011" si="1939">plan_id</f>
        <v>1005</v>
      </c>
      <c r="F1011" s="73">
        <f t="shared" ca="1" si="1817"/>
        <v>2007</v>
      </c>
      <c r="G1011" s="73">
        <f t="shared" ref="G1011" ca="1" si="1940">VLOOKUP(INDIRECT(CHAR(39)&amp;$A1011&amp;CHAR(39)&amp;"!r2c"&amp;$C1011,0),variables,2,0)</f>
        <v>10928</v>
      </c>
      <c r="H1011" s="76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3.7699999999999997E-2</v>
      </c>
    </row>
    <row r="1012" spans="1:8" x14ac:dyDescent="0.3">
      <c r="A1012" s="73" t="s">
        <v>308</v>
      </c>
      <c r="B1012" s="73">
        <f t="shared" si="1926"/>
        <v>10</v>
      </c>
      <c r="C1012" s="73">
        <f t="shared" si="1913"/>
        <v>10</v>
      </c>
      <c r="E1012" s="73">
        <f t="shared" ref="E1012" si="1941">plan_id</f>
        <v>1005</v>
      </c>
      <c r="F1012" s="73">
        <f t="shared" ca="1" si="1817"/>
        <v>2007</v>
      </c>
      <c r="G1012" s="73">
        <f t="shared" ref="G1012" ca="1" si="1942">VLOOKUP(INDIRECT(CHAR(39)&amp;$A1012&amp;CHAR(39)&amp;"!r2c"&amp;$C1012,0),variables,2,0)</f>
        <v>10929</v>
      </c>
      <c r="H1012" s="76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73" t="s">
        <v>308</v>
      </c>
      <c r="B1013" s="73">
        <f t="shared" si="1926"/>
        <v>10</v>
      </c>
      <c r="C1013" s="73">
        <f t="shared" si="1913"/>
        <v>11</v>
      </c>
      <c r="E1013" s="73">
        <f t="shared" ref="E1013" si="1943">plan_id</f>
        <v>1005</v>
      </c>
      <c r="F1013" s="73">
        <f t="shared" ca="1" si="1817"/>
        <v>2007</v>
      </c>
      <c r="G1013" s="73">
        <f t="shared" ref="G1013" ca="1" si="1944">VLOOKUP(INDIRECT(CHAR(39)&amp;$A1013&amp;CHAR(39)&amp;"!r2c"&amp;$C1013,0),variables,2,0)</f>
        <v>10930</v>
      </c>
      <c r="H1013" s="76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73" t="s">
        <v>308</v>
      </c>
      <c r="B1014" s="73">
        <f t="shared" si="1926"/>
        <v>10</v>
      </c>
      <c r="C1014" s="73">
        <f t="shared" si="1913"/>
        <v>12</v>
      </c>
      <c r="E1014" s="73">
        <f t="shared" ref="E1014" si="1945">plan_id</f>
        <v>1005</v>
      </c>
      <c r="F1014" s="73">
        <f t="shared" ca="1" si="1817"/>
        <v>2007</v>
      </c>
      <c r="G1014" s="73">
        <f t="shared" ref="G1014" ca="1" si="1946">VLOOKUP(INDIRECT(CHAR(39)&amp;$A1014&amp;CHAR(39)&amp;"!r2c"&amp;$C1014,0),variables,2,0)</f>
        <v>10705</v>
      </c>
      <c r="H1014" s="76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50688297</v>
      </c>
    </row>
    <row r="1015" spans="1:8" x14ac:dyDescent="0.3">
      <c r="A1015" s="73" t="s">
        <v>308</v>
      </c>
      <c r="B1015" s="73">
        <f t="shared" si="1926"/>
        <v>10</v>
      </c>
      <c r="C1015" s="73">
        <f t="shared" si="1913"/>
        <v>13</v>
      </c>
      <c r="E1015" s="73">
        <f t="shared" ref="E1015" si="1947">plan_id</f>
        <v>1005</v>
      </c>
      <c r="F1015" s="73">
        <f t="shared" ca="1" si="1817"/>
        <v>2007</v>
      </c>
      <c r="G1015" s="73">
        <f t="shared" ref="G1015" ca="1" si="1948">VLOOKUP(INDIRECT(CHAR(39)&amp;$A1015&amp;CHAR(39)&amp;"!r2c"&amp;$C1015,0),variables,2,0)</f>
        <v>10842</v>
      </c>
      <c r="H1015" s="76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86080473</v>
      </c>
    </row>
    <row r="1016" spans="1:8" x14ac:dyDescent="0.3">
      <c r="A1016" s="73" t="s">
        <v>308</v>
      </c>
      <c r="B1016" s="73">
        <f t="shared" si="1926"/>
        <v>10</v>
      </c>
      <c r="C1016" s="73">
        <f t="shared" si="1913"/>
        <v>14</v>
      </c>
      <c r="E1016" s="73">
        <f t="shared" ref="E1016" si="1949">plan_id</f>
        <v>1005</v>
      </c>
      <c r="F1016" s="73">
        <f t="shared" ca="1" si="1817"/>
        <v>2007</v>
      </c>
      <c r="G1016" s="73">
        <f t="shared" ref="G1016" ca="1" si="1950">VLOOKUP(INDIRECT(CHAR(39)&amp;$A1016&amp;CHAR(39)&amp;"!r2c"&amp;$C1016,0),variables,2,0)</f>
        <v>10843</v>
      </c>
      <c r="H1016" s="76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0.123</v>
      </c>
    </row>
    <row r="1017" spans="1:8" x14ac:dyDescent="0.3">
      <c r="A1017" s="73" t="s">
        <v>308</v>
      </c>
      <c r="B1017" s="73">
        <f t="shared" si="1926"/>
        <v>10</v>
      </c>
      <c r="C1017" s="73">
        <f t="shared" si="1913"/>
        <v>15</v>
      </c>
      <c r="E1017" s="73">
        <f t="shared" ref="E1017" si="1951">plan_id</f>
        <v>1005</v>
      </c>
      <c r="F1017" s="73">
        <f t="shared" ca="1" si="1817"/>
        <v>2007</v>
      </c>
      <c r="G1017" s="73">
        <f t="shared" ref="G1017" ca="1" si="1952">VLOOKUP(INDIRECT(CHAR(39)&amp;$A1017&amp;CHAR(39)&amp;"!r2c"&amp;$C1017,0),variables,2,0)</f>
        <v>10931</v>
      </c>
      <c r="H1017" s="76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73" t="s">
        <v>308</v>
      </c>
      <c r="B1018" s="73">
        <f t="shared" si="1926"/>
        <v>10</v>
      </c>
      <c r="C1018" s="73">
        <f t="shared" si="1913"/>
        <v>16</v>
      </c>
      <c r="E1018" s="73">
        <f t="shared" ref="E1018" si="1953">plan_id</f>
        <v>1005</v>
      </c>
      <c r="F1018" s="73">
        <f t="shared" ca="1" si="1817"/>
        <v>2007</v>
      </c>
      <c r="G1018" s="73">
        <f t="shared" ref="G1018" ca="1" si="1954">VLOOKUP(INDIRECT(CHAR(39)&amp;$A1018&amp;CHAR(39)&amp;"!r2c"&amp;$C1018,0),variables,2,0)</f>
        <v>10932</v>
      </c>
      <c r="H1018" s="76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73" t="s">
        <v>308</v>
      </c>
      <c r="B1019" s="73">
        <f t="shared" si="1926"/>
        <v>10</v>
      </c>
      <c r="C1019" s="73">
        <f t="shared" si="1913"/>
        <v>17</v>
      </c>
      <c r="E1019" s="73">
        <f t="shared" ref="E1019" si="1955">plan_id</f>
        <v>1005</v>
      </c>
      <c r="F1019" s="73">
        <f t="shared" ca="1" si="1817"/>
        <v>2007</v>
      </c>
      <c r="G1019" s="73">
        <f t="shared" ref="G1019" ca="1" si="1956">VLOOKUP(INDIRECT(CHAR(39)&amp;$A1019&amp;CHAR(39)&amp;"!r2c"&amp;$C1019,0),variables,2,0)</f>
        <v>10933</v>
      </c>
      <c r="H1019" s="76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0.11700000000000001</v>
      </c>
    </row>
    <row r="1020" spans="1:8" x14ac:dyDescent="0.3">
      <c r="A1020" s="73" t="s">
        <v>308</v>
      </c>
      <c r="B1020" s="73">
        <f t="shared" si="1926"/>
        <v>10</v>
      </c>
      <c r="C1020" s="73">
        <f t="shared" si="1913"/>
        <v>18</v>
      </c>
      <c r="E1020" s="73">
        <f t="shared" ref="E1020" si="1957">plan_id</f>
        <v>1005</v>
      </c>
      <c r="F1020" s="73">
        <f t="shared" ca="1" si="1817"/>
        <v>2007</v>
      </c>
      <c r="G1020" s="73">
        <f t="shared" ref="G1020" ca="1" si="1958">VLOOKUP(INDIRECT(CHAR(39)&amp;$A1020&amp;CHAR(39)&amp;"!r2c"&amp;$C1020,0),variables,2,0)</f>
        <v>10934</v>
      </c>
      <c r="H1020" s="76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7.8E-2</v>
      </c>
    </row>
    <row r="1021" spans="1:8" x14ac:dyDescent="0.3">
      <c r="A1021" s="73" t="s">
        <v>308</v>
      </c>
      <c r="B1021" s="73">
        <f t="shared" si="1926"/>
        <v>10</v>
      </c>
      <c r="C1021" s="73">
        <f t="shared" si="1913"/>
        <v>19</v>
      </c>
      <c r="E1021" s="73">
        <f t="shared" ref="E1021" si="1959">plan_id</f>
        <v>1005</v>
      </c>
      <c r="F1021" s="73">
        <f t="shared" ca="1" si="1817"/>
        <v>2007</v>
      </c>
      <c r="G1021" s="73">
        <f t="shared" ref="G1021" ca="1" si="1960">VLOOKUP(INDIRECT(CHAR(39)&amp;$A1021&amp;CHAR(39)&amp;"!r2c"&amp;$C1021,0),variables,2,0)</f>
        <v>10935</v>
      </c>
      <c r="H1021" s="76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Single Rate</v>
      </c>
    </row>
    <row r="1022" spans="1:8" x14ac:dyDescent="0.3">
      <c r="A1022" s="73" t="s">
        <v>308</v>
      </c>
      <c r="B1022" s="73">
        <f t="shared" si="1926"/>
        <v>10</v>
      </c>
      <c r="C1022" s="73">
        <f t="shared" si="1913"/>
        <v>20</v>
      </c>
      <c r="E1022" s="73">
        <f t="shared" ref="E1022" si="1961">plan_id</f>
        <v>1005</v>
      </c>
      <c r="F1022" s="73">
        <f t="shared" ca="1" si="1817"/>
        <v>2007</v>
      </c>
      <c r="G1022" s="73">
        <f t="shared" ref="G1022" ca="1" si="1962">VLOOKUP(INDIRECT(CHAR(39)&amp;$A1022&amp;CHAR(39)&amp;"!r2c"&amp;$C1022,0),variables,2,0)</f>
        <v>10937</v>
      </c>
      <c r="H1022" s="76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73" t="s">
        <v>308</v>
      </c>
      <c r="B1023" s="73">
        <f t="shared" si="1926"/>
        <v>10</v>
      </c>
      <c r="C1023" s="73">
        <f t="shared" si="1913"/>
        <v>21</v>
      </c>
      <c r="E1023" s="73">
        <f t="shared" ref="E1023" si="1963">plan_id</f>
        <v>1005</v>
      </c>
      <c r="F1023" s="73">
        <f t="shared" ca="1" si="1817"/>
        <v>2007</v>
      </c>
      <c r="G1023" s="73">
        <f t="shared" ref="G1023" ca="1" si="1964">VLOOKUP(INDIRECT(CHAR(39)&amp;$A1023&amp;CHAR(39)&amp;"!r2c"&amp;$C1023,0),variables,2,0)</f>
        <v>10938</v>
      </c>
      <c r="H1023" s="76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73" t="s">
        <v>308</v>
      </c>
      <c r="B1024" s="73">
        <f t="shared" si="1926"/>
        <v>10</v>
      </c>
      <c r="C1024" s="73">
        <f t="shared" si="1913"/>
        <v>22</v>
      </c>
      <c r="E1024" s="73">
        <f t="shared" ref="E1024" si="1965">plan_id</f>
        <v>1005</v>
      </c>
      <c r="F1024" s="73">
        <f t="shared" ca="1" si="1817"/>
        <v>2007</v>
      </c>
      <c r="G1024" s="73">
        <f t="shared" ref="G1024" ca="1" si="1966">VLOOKUP(INDIRECT(CHAR(39)&amp;$A1024&amp;CHAR(39)&amp;"!r2c"&amp;$C1024,0),variables,2,0)</f>
        <v>11007</v>
      </c>
      <c r="H1024" s="76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0.03</v>
      </c>
    </row>
    <row r="1025" spans="1:8" x14ac:dyDescent="0.3">
      <c r="A1025" s="73" t="s">
        <v>308</v>
      </c>
      <c r="B1025" s="73">
        <f t="shared" si="1926"/>
        <v>10</v>
      </c>
      <c r="C1025" s="73">
        <f t="shared" si="1913"/>
        <v>23</v>
      </c>
      <c r="E1025" s="73">
        <f t="shared" ref="E1025" si="1967">plan_id</f>
        <v>1005</v>
      </c>
      <c r="F1025" s="73">
        <f t="shared" ca="1" si="1817"/>
        <v>2007</v>
      </c>
      <c r="G1025" s="73">
        <f t="shared" ref="G1025" ca="1" si="1968">VLOOKUP(INDIRECT(CHAR(39)&amp;$A1025&amp;CHAR(39)&amp;"!r2c"&amp;$C1025,0),variables,2,0)</f>
        <v>10941</v>
      </c>
      <c r="H1025" s="76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No</v>
      </c>
    </row>
    <row r="1026" spans="1:8" x14ac:dyDescent="0.3">
      <c r="A1026" s="73" t="s">
        <v>308</v>
      </c>
      <c r="B1026" s="73">
        <f t="shared" si="1926"/>
        <v>10</v>
      </c>
      <c r="C1026" s="73">
        <f t="shared" si="1913"/>
        <v>24</v>
      </c>
      <c r="E1026" s="73">
        <f t="shared" ref="E1026" si="1969">plan_id</f>
        <v>1005</v>
      </c>
      <c r="F1026" s="73">
        <f t="shared" ca="1" si="1817"/>
        <v>2007</v>
      </c>
      <c r="G1026" s="73">
        <f t="shared" ref="G1026" ca="1" si="1970">VLOOKUP(INDIRECT(CHAR(39)&amp;$A1026&amp;CHAR(39)&amp;"!r2c"&amp;$C1026,0),variables,2,0)</f>
        <v>10942</v>
      </c>
      <c r="H1026" s="76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73" t="s">
        <v>308</v>
      </c>
      <c r="B1027" s="73">
        <f t="shared" si="1926"/>
        <v>10</v>
      </c>
      <c r="C1027" s="73">
        <f t="shared" si="1913"/>
        <v>25</v>
      </c>
      <c r="E1027" s="73">
        <f t="shared" ref="E1027" si="1971">plan_id</f>
        <v>1005</v>
      </c>
      <c r="F1027" s="73">
        <f t="shared" ca="1" si="1817"/>
        <v>2007</v>
      </c>
      <c r="G1027" s="73">
        <f t="shared" ref="G1027" ca="1" si="1972">VLOOKUP(INDIRECT(CHAR(39)&amp;$A1027&amp;CHAR(39)&amp;"!r2c"&amp;$C1027,0),variables,2,0)</f>
        <v>10701</v>
      </c>
      <c r="H1027" s="76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73" t="s">
        <v>308</v>
      </c>
      <c r="B1028" s="73">
        <f t="shared" si="1926"/>
        <v>10</v>
      </c>
      <c r="C1028" s="73">
        <f t="shared" si="1913"/>
        <v>26</v>
      </c>
      <c r="E1028" s="73">
        <f t="shared" ref="E1028" si="1973">plan_id</f>
        <v>1005</v>
      </c>
      <c r="F1028" s="73">
        <f t="shared" ca="1" si="1817"/>
        <v>2007</v>
      </c>
      <c r="G1028" s="73">
        <f t="shared" ref="G1028" ca="1" si="1974">VLOOKUP(INDIRECT(CHAR(39)&amp;$A1028&amp;CHAR(39)&amp;"!r2c"&amp;$C1028,0),variables,2,0)</f>
        <v>10702</v>
      </c>
      <c r="H1028" s="76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73" t="s">
        <v>308</v>
      </c>
      <c r="B1029" s="73">
        <f t="shared" si="1926"/>
        <v>10</v>
      </c>
      <c r="C1029" s="73">
        <f t="shared" si="1913"/>
        <v>27</v>
      </c>
      <c r="E1029" s="73">
        <f t="shared" ref="E1029" si="1975">plan_id</f>
        <v>1005</v>
      </c>
      <c r="F1029" s="73">
        <f t="shared" ca="1" si="1817"/>
        <v>2007</v>
      </c>
      <c r="G1029" s="73">
        <f t="shared" ref="G1029" ca="1" si="1976">VLOOKUP(INDIRECT(CHAR(39)&amp;$A1029&amp;CHAR(39)&amp;"!r2c"&amp;$C1029,0),variables,2,0)</f>
        <v>10943</v>
      </c>
      <c r="H1029" s="76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73" t="s">
        <v>308</v>
      </c>
      <c r="B1030" s="73">
        <f t="shared" si="1926"/>
        <v>10</v>
      </c>
      <c r="C1030" s="73">
        <f t="shared" si="1913"/>
        <v>28</v>
      </c>
      <c r="E1030" s="73">
        <f t="shared" ref="E1030" si="1977">plan_id</f>
        <v>1005</v>
      </c>
      <c r="F1030" s="73">
        <f t="shared" ca="1" si="1817"/>
        <v>2007</v>
      </c>
      <c r="G1030" s="73">
        <f t="shared" ref="G1030" ca="1" si="1978">VLOOKUP(INDIRECT(CHAR(39)&amp;$A1030&amp;CHAR(39)&amp;"!r2c"&amp;$C1030,0),variables,2,0)</f>
        <v>10944</v>
      </c>
      <c r="H1030" s="76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73" t="s">
        <v>308</v>
      </c>
      <c r="B1031" s="73">
        <f t="shared" si="1926"/>
        <v>10</v>
      </c>
      <c r="C1031" s="73">
        <f t="shared" si="1913"/>
        <v>29</v>
      </c>
      <c r="E1031" s="73">
        <f t="shared" ref="E1031" si="1979">plan_id</f>
        <v>1005</v>
      </c>
      <c r="F1031" s="73">
        <f t="shared" ca="1" si="1817"/>
        <v>2007</v>
      </c>
      <c r="G1031" s="73">
        <f t="shared" ref="G1031" ca="1" si="1980">VLOOKUP(INDIRECT(CHAR(39)&amp;$A1031&amp;CHAR(39)&amp;"!r2c"&amp;$C1031,0),variables,2,0)</f>
        <v>10945</v>
      </c>
      <c r="H1031" s="76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73" t="s">
        <v>308</v>
      </c>
      <c r="B1032" s="73">
        <f t="shared" si="1926"/>
        <v>10</v>
      </c>
      <c r="C1032" s="73">
        <f t="shared" si="1913"/>
        <v>30</v>
      </c>
      <c r="E1032" s="73">
        <f t="shared" ref="E1032" si="1981">plan_id</f>
        <v>1005</v>
      </c>
      <c r="F1032" s="73">
        <f t="shared" ca="1" si="1817"/>
        <v>2007</v>
      </c>
      <c r="G1032" s="73">
        <f t="shared" ref="G1032" ca="1" si="1982">VLOOKUP(INDIRECT(CHAR(39)&amp;$A1032&amp;CHAR(39)&amp;"!r2c"&amp;$C1032,0),variables,2,0)</f>
        <v>10947</v>
      </c>
      <c r="H1032" s="76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73" t="s">
        <v>308</v>
      </c>
      <c r="B1033" s="73">
        <f t="shared" si="1926"/>
        <v>10</v>
      </c>
      <c r="C1033" s="73">
        <f t="shared" si="1913"/>
        <v>31</v>
      </c>
      <c r="E1033" s="73">
        <f t="shared" ref="E1033" si="1983">plan_id</f>
        <v>1005</v>
      </c>
      <c r="F1033" s="73">
        <f t="shared" ca="1" si="1817"/>
        <v>2007</v>
      </c>
      <c r="G1033" s="73">
        <f t="shared" ref="G1033" ca="1" si="1984">VLOOKUP(INDIRECT(CHAR(39)&amp;$A1033&amp;CHAR(39)&amp;"!r2c"&amp;$C1033,0),variables,2,0)</f>
        <v>10948</v>
      </c>
      <c r="H1033" s="76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73" t="s">
        <v>308</v>
      </c>
      <c r="B1034" s="73">
        <f t="shared" si="1926"/>
        <v>10</v>
      </c>
      <c r="C1034" s="73">
        <f t="shared" si="1913"/>
        <v>32</v>
      </c>
      <c r="E1034" s="73">
        <f t="shared" ref="E1034" si="1985">plan_id</f>
        <v>1005</v>
      </c>
      <c r="F1034" s="73">
        <f t="shared" ca="1" si="1817"/>
        <v>2007</v>
      </c>
      <c r="G1034" s="73">
        <f t="shared" ref="G1034" ca="1" si="1986">VLOOKUP(INDIRECT(CHAR(39)&amp;$A1034&amp;CHAR(39)&amp;"!r2c"&amp;$C1034,0),variables,2,0)</f>
        <v>10949</v>
      </c>
      <c r="H1034" s="76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73" t="s">
        <v>308</v>
      </c>
      <c r="B1035" s="73">
        <f t="shared" si="1926"/>
        <v>10</v>
      </c>
      <c r="C1035" s="73">
        <f t="shared" si="1913"/>
        <v>33</v>
      </c>
      <c r="E1035" s="73">
        <f t="shared" ref="E1035" si="1987">plan_id</f>
        <v>1005</v>
      </c>
      <c r="F1035" s="73">
        <f t="shared" ca="1" si="1817"/>
        <v>2007</v>
      </c>
      <c r="G1035" s="73">
        <f t="shared" ref="G1035" ca="1" si="1988">VLOOKUP(INDIRECT(CHAR(39)&amp;$A1035&amp;CHAR(39)&amp;"!r2c"&amp;$C1035,0),variables,2,0)</f>
        <v>10951</v>
      </c>
      <c r="H1035" s="76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">
      <c r="A1036" s="73" t="s">
        <v>308</v>
      </c>
      <c r="B1036" s="73">
        <f t="shared" si="1926"/>
        <v>10</v>
      </c>
      <c r="C1036" s="73">
        <f t="shared" si="1913"/>
        <v>34</v>
      </c>
      <c r="E1036" s="73">
        <f t="shared" ref="E1036" si="1989">plan_id</f>
        <v>1005</v>
      </c>
      <c r="F1036" s="73">
        <f t="shared" ca="1" si="1817"/>
        <v>2007</v>
      </c>
      <c r="G1036" s="73">
        <f t="shared" ref="G1036" ca="1" si="1990">VLOOKUP(INDIRECT(CHAR(39)&amp;$A1036&amp;CHAR(39)&amp;"!r2c"&amp;$C1036,0),variables,2,0)</f>
        <v>10950</v>
      </c>
      <c r="H1036" s="76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Yes</v>
      </c>
    </row>
    <row r="1037" spans="1:8" x14ac:dyDescent="0.3">
      <c r="A1037" s="73" t="s">
        <v>308</v>
      </c>
      <c r="B1037" s="73">
        <f t="shared" si="1926"/>
        <v>10</v>
      </c>
      <c r="C1037" s="73">
        <f t="shared" si="1913"/>
        <v>35</v>
      </c>
      <c r="E1037" s="73">
        <f t="shared" ref="E1037" si="1991">plan_id</f>
        <v>1005</v>
      </c>
      <c r="F1037" s="73">
        <f t="shared" ca="1" si="1817"/>
        <v>2007</v>
      </c>
      <c r="G1037" s="73">
        <f t="shared" ref="G1037" ca="1" si="1992">VLOOKUP(INDIRECT(CHAR(39)&amp;$A1037&amp;CHAR(39)&amp;"!r2c"&amp;$C1037,0),variables,2,0)</f>
        <v>10954</v>
      </c>
      <c r="H1037" s="76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0.05</v>
      </c>
    </row>
    <row r="1038" spans="1:8" x14ac:dyDescent="0.3">
      <c r="A1038" s="73" t="s">
        <v>308</v>
      </c>
      <c r="B1038" s="73">
        <f t="shared" si="1926"/>
        <v>10</v>
      </c>
      <c r="C1038" s="73">
        <f t="shared" si="1913"/>
        <v>36</v>
      </c>
      <c r="E1038" s="73">
        <f t="shared" ref="E1038" si="1993">plan_id</f>
        <v>1005</v>
      </c>
      <c r="F1038" s="73">
        <f t="shared" ca="1" si="1817"/>
        <v>2007</v>
      </c>
      <c r="G1038" s="73">
        <f t="shared" ref="G1038" ca="1" si="1994">VLOOKUP(INDIRECT(CHAR(39)&amp;$A1038&amp;CHAR(39)&amp;"!r2c"&amp;$C1038,0),variables,2,0)</f>
        <v>10955</v>
      </c>
      <c r="H1038" s="76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8.5000000000000006E-2</v>
      </c>
    </row>
    <row r="1039" spans="1:8" x14ac:dyDescent="0.3">
      <c r="A1039" s="73" t="s">
        <v>308</v>
      </c>
      <c r="B1039" s="73">
        <f t="shared" si="1926"/>
        <v>10</v>
      </c>
      <c r="C1039" s="73">
        <f t="shared" si="1913"/>
        <v>37</v>
      </c>
      <c r="E1039" s="73">
        <f t="shared" ref="E1039" si="1995">plan_id</f>
        <v>1005</v>
      </c>
      <c r="F1039" s="73">
        <f t="shared" ca="1" si="1817"/>
        <v>2007</v>
      </c>
      <c r="G1039" s="73">
        <f t="shared" ref="G1039" ca="1" si="1996">VLOOKUP(INDIRECT(CHAR(39)&amp;$A1039&amp;CHAR(39)&amp;"!r2c"&amp;$C1039,0),variables,2,0)</f>
        <v>10956</v>
      </c>
      <c r="H1039" s="76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0.06</v>
      </c>
    </row>
    <row r="1040" spans="1:8" x14ac:dyDescent="0.3">
      <c r="A1040" s="73" t="s">
        <v>308</v>
      </c>
      <c r="B1040" s="73">
        <f t="shared" si="1926"/>
        <v>10</v>
      </c>
      <c r="C1040" s="73">
        <f t="shared" si="1913"/>
        <v>38</v>
      </c>
      <c r="E1040" s="73">
        <f t="shared" ref="E1040" si="1997">plan_id</f>
        <v>1005</v>
      </c>
      <c r="F1040" s="73">
        <f t="shared" ca="1" si="1817"/>
        <v>2007</v>
      </c>
      <c r="G1040" s="73">
        <f t="shared" ref="G1040" ca="1" si="1998">VLOOKUP(INDIRECT(CHAR(39)&amp;$A1040&amp;CHAR(39)&amp;"!r2c"&amp;$C1040,0),variables,2,0)</f>
        <v>10959</v>
      </c>
      <c r="H1040" s="76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5.25%-11.50%</v>
      </c>
    </row>
    <row r="1041" spans="1:8" x14ac:dyDescent="0.3">
      <c r="A1041" s="73" t="s">
        <v>308</v>
      </c>
      <c r="B1041" s="73">
        <f t="shared" si="1926"/>
        <v>10</v>
      </c>
      <c r="C1041" s="73">
        <f t="shared" si="1913"/>
        <v>39</v>
      </c>
      <c r="E1041" s="73">
        <f t="shared" ref="E1041" si="1999">plan_id</f>
        <v>1005</v>
      </c>
      <c r="F1041" s="73">
        <f t="shared" ca="1" si="1817"/>
        <v>2007</v>
      </c>
      <c r="G1041" s="73">
        <f t="shared" ref="G1041" ca="1" si="2000">VLOOKUP(INDIRECT(CHAR(39)&amp;$A1041&amp;CHAR(39)&amp;"!r2c"&amp;$C1041,0),variables,2,0)</f>
        <v>10962</v>
      </c>
      <c r="H1041" s="76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 39</v>
      </c>
    </row>
    <row r="1042" spans="1:8" x14ac:dyDescent="0.3">
      <c r="A1042" s="73" t="s">
        <v>308</v>
      </c>
      <c r="B1042" s="73">
        <f t="shared" si="1926"/>
        <v>10</v>
      </c>
      <c r="C1042" s="73">
        <f t="shared" si="1913"/>
        <v>40</v>
      </c>
      <c r="E1042" s="73">
        <f t="shared" ref="E1042" si="2001">plan_id</f>
        <v>1005</v>
      </c>
      <c r="F1042" s="73">
        <f t="shared" ca="1" si="1817"/>
        <v>2007</v>
      </c>
      <c r="G1042" s="73">
        <f t="shared" ref="G1042" ca="1" si="2002">VLOOKUP(INDIRECT(CHAR(39)&amp;$A1042&amp;CHAR(39)&amp;"!r2c"&amp;$C1042,0),variables,2,0)</f>
        <v>10964</v>
      </c>
      <c r="H1042" s="76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 39</v>
      </c>
    </row>
    <row r="1043" spans="1:8" x14ac:dyDescent="0.3">
      <c r="A1043" s="73" t="s">
        <v>308</v>
      </c>
      <c r="B1043" s="73">
        <f t="shared" si="1926"/>
        <v>10</v>
      </c>
      <c r="C1043" s="73">
        <f t="shared" si="1913"/>
        <v>41</v>
      </c>
      <c r="E1043" s="73">
        <f t="shared" ref="E1043" si="2003">plan_id</f>
        <v>1005</v>
      </c>
      <c r="F1043" s="73">
        <f t="shared" ca="1" si="1817"/>
        <v>2007</v>
      </c>
      <c r="G1043" s="73">
        <f t="shared" ref="G1043" ca="1" si="2004">VLOOKUP(INDIRECT(CHAR(39)&amp;$A1043&amp;CHAR(39)&amp;"!r2c"&amp;$C1043,0),variables,2,0)</f>
        <v>10967</v>
      </c>
      <c r="H1043" s="76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1983 Group Annuity Mortality Table</v>
      </c>
    </row>
    <row r="1044" spans="1:8" x14ac:dyDescent="0.3">
      <c r="A1044" s="73" t="s">
        <v>308</v>
      </c>
      <c r="B1044" s="73">
        <f t="shared" si="1926"/>
        <v>10</v>
      </c>
      <c r="C1044" s="73">
        <f t="shared" si="1913"/>
        <v>42</v>
      </c>
      <c r="E1044" s="73">
        <f t="shared" ref="E1044" si="2005">plan_id</f>
        <v>1005</v>
      </c>
      <c r="F1044" s="73">
        <f t="shared" ca="1" si="1817"/>
        <v>2007</v>
      </c>
      <c r="G1044" s="73">
        <f t="shared" ref="G1044" ca="1" si="2006">VLOOKUP(INDIRECT(CHAR(39)&amp;$A1044&amp;CHAR(39)&amp;"!r2c"&amp;$C1044,0),variables,2,0)</f>
        <v>10968</v>
      </c>
      <c r="H1044" s="76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1983</v>
      </c>
    </row>
    <row r="1045" spans="1:8" x14ac:dyDescent="0.3">
      <c r="A1045" s="73" t="s">
        <v>308</v>
      </c>
      <c r="B1045" s="73">
        <f t="shared" si="1926"/>
        <v>10</v>
      </c>
      <c r="C1045" s="73">
        <f t="shared" si="1913"/>
        <v>43</v>
      </c>
      <c r="E1045" s="73">
        <f t="shared" ref="E1045" si="2007">plan_id</f>
        <v>1005</v>
      </c>
      <c r="F1045" s="73">
        <f t="shared" ref="F1045:F1137" ca="1" si="2008">INDIRECT(CHAR(39)&amp;$A1045&amp;CHAR(39)&amp;"!r"&amp;$B1045&amp;"c2",0)</f>
        <v>2007</v>
      </c>
      <c r="G1045" s="73">
        <f t="shared" ref="G1045" ca="1" si="2009">VLOOKUP(INDIRECT(CHAR(39)&amp;$A1045&amp;CHAR(39)&amp;"!r2c"&amp;$C1045,0),variables,2,0)</f>
        <v>10969</v>
      </c>
      <c r="H1045" s="76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73" t="s">
        <v>308</v>
      </c>
      <c r="B1046" s="73">
        <f t="shared" si="1926"/>
        <v>10</v>
      </c>
      <c r="C1046" s="73">
        <f t="shared" si="1913"/>
        <v>44</v>
      </c>
      <c r="E1046" s="73">
        <f t="shared" ref="E1046" si="2010">plan_id</f>
        <v>1005</v>
      </c>
      <c r="F1046" s="73">
        <f t="shared" ca="1" si="2008"/>
        <v>2007</v>
      </c>
      <c r="G1046" s="73">
        <f t="shared" ref="G1046" ca="1" si="2011">VLOOKUP(INDIRECT(CHAR(39)&amp;$A1046&amp;CHAR(39)&amp;"!r2c"&amp;$C1046,0),variables,2,0)</f>
        <v>10970</v>
      </c>
      <c r="H1046" s="76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1 Year</v>
      </c>
    </row>
    <row r="1047" spans="1:8" x14ac:dyDescent="0.3">
      <c r="A1047" s="73" t="s">
        <v>308</v>
      </c>
      <c r="B1047" s="73">
        <f t="shared" si="1926"/>
        <v>10</v>
      </c>
      <c r="C1047" s="73">
        <f t="shared" si="1913"/>
        <v>45</v>
      </c>
      <c r="E1047" s="73">
        <f t="shared" ref="E1047" si="2012">plan_id</f>
        <v>1005</v>
      </c>
      <c r="F1047" s="73">
        <f t="shared" ca="1" si="2008"/>
        <v>2007</v>
      </c>
      <c r="G1047" s="73">
        <f t="shared" ref="G1047" ca="1" si="2013">VLOOKUP(INDIRECT(CHAR(39)&amp;$A1047&amp;CHAR(39)&amp;"!r2c"&amp;$C1047,0),variables,2,0)</f>
        <v>10971</v>
      </c>
      <c r="H1047" s="76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73" t="s">
        <v>308</v>
      </c>
      <c r="B1048" s="73">
        <f t="shared" si="1926"/>
        <v>10</v>
      </c>
      <c r="C1048" s="73">
        <f t="shared" si="1913"/>
        <v>46</v>
      </c>
      <c r="E1048" s="73">
        <f t="shared" ref="E1048" si="2014">plan_id</f>
        <v>1005</v>
      </c>
      <c r="F1048" s="73">
        <f t="shared" ca="1" si="2008"/>
        <v>2007</v>
      </c>
      <c r="G1048" s="73">
        <f t="shared" ref="G1048" ca="1" si="2015">VLOOKUP(INDIRECT(CHAR(39)&amp;$A1048&amp;CHAR(39)&amp;"!r2c"&amp;$C1048,0),variables,2,0)</f>
        <v>10972</v>
      </c>
      <c r="H1048" s="76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Percentage of Payroll</v>
      </c>
    </row>
    <row r="1049" spans="1:8" x14ac:dyDescent="0.3">
      <c r="A1049" s="73" t="s">
        <v>308</v>
      </c>
      <c r="B1049" s="73">
        <f t="shared" si="1926"/>
        <v>10</v>
      </c>
      <c r="C1049" s="73">
        <f t="shared" si="1913"/>
        <v>47</v>
      </c>
      <c r="E1049" s="73">
        <f t="shared" ref="E1049" si="2016">plan_id</f>
        <v>1005</v>
      </c>
      <c r="F1049" s="73">
        <f t="shared" ca="1" si="2008"/>
        <v>2007</v>
      </c>
      <c r="G1049" s="73">
        <f t="shared" ref="G1049" ca="1" si="2017">VLOOKUP(INDIRECT(CHAR(39)&amp;$A1049&amp;CHAR(39)&amp;"!r2c"&amp;$C1049,0),variables,2,0)</f>
        <v>10973</v>
      </c>
      <c r="H1049" s="76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13 Years</v>
      </c>
    </row>
    <row r="1050" spans="1:8" x14ac:dyDescent="0.3">
      <c r="A1050" s="73" t="s">
        <v>308</v>
      </c>
      <c r="B1050" s="73">
        <f t="shared" si="1926"/>
        <v>10</v>
      </c>
      <c r="C1050" s="73">
        <f t="shared" si="1913"/>
        <v>48</v>
      </c>
      <c r="E1050" s="73">
        <f t="shared" ref="E1050" si="2018">plan_id</f>
        <v>1005</v>
      </c>
      <c r="F1050" s="73">
        <f t="shared" ca="1" si="2008"/>
        <v>2007</v>
      </c>
      <c r="G1050" s="73">
        <f t="shared" ref="G1050" ca="1" si="2019">VLOOKUP(INDIRECT(CHAR(39)&amp;$A1050&amp;CHAR(39)&amp;"!r2c"&amp;$C1050,0),variables,2,0)</f>
        <v>10975</v>
      </c>
      <c r="H1050" s="76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EAN</v>
      </c>
    </row>
    <row r="1051" spans="1:8" x14ac:dyDescent="0.3">
      <c r="A1051" s="73" t="s">
        <v>308</v>
      </c>
      <c r="B1051" s="73">
        <f t="shared" si="1926"/>
        <v>10</v>
      </c>
      <c r="C1051" s="73">
        <f t="shared" si="1913"/>
        <v>49</v>
      </c>
      <c r="E1051" s="73">
        <f t="shared" ref="E1051" si="2020">plan_id</f>
        <v>1005</v>
      </c>
      <c r="F1051" s="73">
        <f t="shared" ca="1" si="2008"/>
        <v>2007</v>
      </c>
      <c r="G1051" s="73">
        <f t="shared" ref="G1051" ca="1" si="2021">VLOOKUP(INDIRECT(CHAR(39)&amp;$A1051&amp;CHAR(39)&amp;"!r2c"&amp;$C1051,0),variables,2,0)</f>
        <v>10976</v>
      </c>
      <c r="H1051" s="76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8.5000000000000006E-2</v>
      </c>
    </row>
    <row r="1052" spans="1:8" x14ac:dyDescent="0.3">
      <c r="A1052" s="73" t="s">
        <v>308</v>
      </c>
      <c r="B1052" s="73">
        <f t="shared" si="1926"/>
        <v>10</v>
      </c>
      <c r="C1052" s="73">
        <f t="shared" si="1913"/>
        <v>50</v>
      </c>
      <c r="E1052" s="73">
        <f t="shared" ref="E1052" si="2022">plan_id</f>
        <v>1005</v>
      </c>
      <c r="F1052" s="73">
        <f t="shared" ca="1" si="2008"/>
        <v>2007</v>
      </c>
      <c r="G1052" s="73">
        <f t="shared" ref="G1052" ca="1" si="2023">VLOOKUP(INDIRECT(CHAR(39)&amp;$A1052&amp;CHAR(39)&amp;"!r2c"&amp;$C1052,0),variables,2,0)</f>
        <v>10977</v>
      </c>
      <c r="H1052" s="76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73" t="s">
        <v>308</v>
      </c>
      <c r="B1053" s="73">
        <f t="shared" si="1926"/>
        <v>10</v>
      </c>
      <c r="C1053" s="73">
        <f t="shared" si="1913"/>
        <v>51</v>
      </c>
      <c r="E1053" s="73">
        <f t="shared" ref="E1053" si="2024">plan_id</f>
        <v>1005</v>
      </c>
      <c r="F1053" s="73">
        <f t="shared" ca="1" si="2008"/>
        <v>2007</v>
      </c>
      <c r="G1053" s="73">
        <f t="shared" ref="G1053" ca="1" si="2025">VLOOKUP(INDIRECT(CHAR(39)&amp;$A1053&amp;CHAR(39)&amp;"!r2c"&amp;$C1053,0),variables,2,0)</f>
        <v>10978</v>
      </c>
      <c r="H1053" s="76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8.5000000000000006E-2</v>
      </c>
    </row>
    <row r="1054" spans="1:8" x14ac:dyDescent="0.3">
      <c r="A1054" s="73" t="s">
        <v>308</v>
      </c>
      <c r="B1054" s="73">
        <f t="shared" si="1926"/>
        <v>10</v>
      </c>
      <c r="C1054" s="73">
        <f t="shared" si="1913"/>
        <v>52</v>
      </c>
      <c r="E1054" s="73">
        <f t="shared" ref="E1054" si="2026">plan_id</f>
        <v>1005</v>
      </c>
      <c r="F1054" s="73">
        <f t="shared" ca="1" si="2008"/>
        <v>2007</v>
      </c>
      <c r="G1054" s="73">
        <f t="shared" ref="G1054" ca="1" si="2027">VLOOKUP(INDIRECT(CHAR(39)&amp;$A1054&amp;CHAR(39)&amp;"!r2c"&amp;$C1054,0),variables,2,0)</f>
        <v>10979</v>
      </c>
      <c r="H1054" s="76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4 years</v>
      </c>
    </row>
    <row r="1055" spans="1:8" x14ac:dyDescent="0.3">
      <c r="A1055" s="73" t="s">
        <v>308</v>
      </c>
      <c r="B1055" s="73">
        <f t="shared" si="1926"/>
        <v>10</v>
      </c>
      <c r="C1055" s="73">
        <f t="shared" si="1913"/>
        <v>53</v>
      </c>
      <c r="E1055" s="73">
        <f t="shared" ref="E1055" si="2028">plan_id</f>
        <v>1005</v>
      </c>
      <c r="F1055" s="73">
        <f t="shared" ca="1" si="2008"/>
        <v>2007</v>
      </c>
      <c r="G1055" s="73">
        <f t="shared" ref="G1055" ca="1" si="2029">VLOOKUP(INDIRECT(CHAR(39)&amp;$A1055&amp;CHAR(39)&amp;"!r2c"&amp;$C1055,0),variables,2,0)</f>
        <v>10980</v>
      </c>
      <c r="H1055" s="76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73" t="s">
        <v>308</v>
      </c>
      <c r="B1056" s="73">
        <f t="shared" si="1926"/>
        <v>10</v>
      </c>
      <c r="C1056" s="73">
        <f t="shared" si="1913"/>
        <v>54</v>
      </c>
      <c r="E1056" s="73">
        <f t="shared" ref="E1056" si="2030">plan_id</f>
        <v>1005</v>
      </c>
      <c r="F1056" s="73">
        <f t="shared" ca="1" si="2008"/>
        <v>2007</v>
      </c>
      <c r="G1056" s="73">
        <f t="shared" ref="G1056" ca="1" si="2031">VLOOKUP(INDIRECT(CHAR(39)&amp;$A1056&amp;CHAR(39)&amp;"!r2c"&amp;$C1056,0),variables,2,0)</f>
        <v>10981</v>
      </c>
      <c r="H1056" s="76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73" t="s">
        <v>308</v>
      </c>
      <c r="B1057" s="73">
        <f t="shared" si="1926"/>
        <v>10</v>
      </c>
      <c r="C1057" s="73">
        <f t="shared" si="1913"/>
        <v>55</v>
      </c>
      <c r="E1057" s="73">
        <f t="shared" ref="E1057" si="2032">plan_id</f>
        <v>1005</v>
      </c>
      <c r="F1057" s="73">
        <f t="shared" ca="1" si="2008"/>
        <v>2007</v>
      </c>
      <c r="G1057" s="73">
        <f t="shared" ref="G1057" ca="1" si="2033">VLOOKUP(INDIRECT(CHAR(39)&amp;$A1057&amp;CHAR(39)&amp;"!r2c"&amp;$C1057,0),variables,2,0)</f>
        <v>10706</v>
      </c>
      <c r="H1057" s="76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1.2268071806192907E-4</v>
      </c>
    </row>
    <row r="1058" spans="1:8" x14ac:dyDescent="0.3">
      <c r="A1058" s="73" t="s">
        <v>308</v>
      </c>
      <c r="B1058" s="73">
        <f t="shared" si="1926"/>
        <v>10</v>
      </c>
      <c r="C1058" s="73">
        <f t="shared" si="1913"/>
        <v>56</v>
      </c>
      <c r="E1058" s="73">
        <f t="shared" ref="E1058" si="2034">plan_id</f>
        <v>1005</v>
      </c>
      <c r="F1058" s="73">
        <f t="shared" ca="1" si="2008"/>
        <v>2007</v>
      </c>
      <c r="G1058" s="73">
        <f t="shared" ref="G1058" ca="1" si="2035">VLOOKUP(INDIRECT(CHAR(39)&amp;$A1058&amp;CHAR(39)&amp;"!r2c"&amp;$C1058,0),variables,2,0)</f>
        <v>10983</v>
      </c>
      <c r="H1058" s="76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Yes</v>
      </c>
    </row>
    <row r="1059" spans="1:8" x14ac:dyDescent="0.3">
      <c r="A1059" s="73" t="s">
        <v>308</v>
      </c>
      <c r="B1059" s="73">
        <f t="shared" si="1926"/>
        <v>10</v>
      </c>
      <c r="C1059" s="73">
        <f t="shared" si="1913"/>
        <v>57</v>
      </c>
      <c r="E1059" s="73">
        <f t="shared" ref="E1059" si="2036">plan_id</f>
        <v>1005</v>
      </c>
      <c r="F1059" s="73">
        <f t="shared" ca="1" si="2008"/>
        <v>2007</v>
      </c>
      <c r="G1059" s="73">
        <f t="shared" ref="G1059" ca="1" si="2037">VLOOKUP(INDIRECT(CHAR(39)&amp;$A1059&amp;CHAR(39)&amp;"!r2c"&amp;$C1059,0),variables,2,0)</f>
        <v>10989</v>
      </c>
      <c r="H1059" s="76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5198921940</v>
      </c>
    </row>
    <row r="1060" spans="1:8" x14ac:dyDescent="0.3">
      <c r="A1060" s="73" t="s">
        <v>308</v>
      </c>
      <c r="B1060" s="73">
        <f t="shared" si="1926"/>
        <v>10</v>
      </c>
      <c r="C1060" s="73">
        <f t="shared" si="1913"/>
        <v>58</v>
      </c>
      <c r="E1060" s="73">
        <f t="shared" ref="E1060" si="2038">plan_id</f>
        <v>1005</v>
      </c>
      <c r="F1060" s="73">
        <f t="shared" ca="1" si="2008"/>
        <v>2007</v>
      </c>
      <c r="G1060" s="73">
        <f t="shared" ref="G1060" ca="1" si="2039">VLOOKUP(INDIRECT(CHAR(39)&amp;$A1060&amp;CHAR(39)&amp;"!r2c"&amp;$C1060,0),variables,2,0)</f>
        <v>10990</v>
      </c>
      <c r="H1060" s="76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5669346646</v>
      </c>
    </row>
    <row r="1061" spans="1:8" x14ac:dyDescent="0.3">
      <c r="A1061" s="73" t="s">
        <v>308</v>
      </c>
      <c r="B1061" s="73">
        <f t="shared" si="1926"/>
        <v>10</v>
      </c>
      <c r="C1061" s="73">
        <f t="shared" si="1913"/>
        <v>59</v>
      </c>
      <c r="E1061" s="73">
        <f t="shared" ref="E1061" si="2040">plan_id</f>
        <v>1005</v>
      </c>
      <c r="F1061" s="73">
        <f t="shared" ca="1" si="2008"/>
        <v>2007</v>
      </c>
      <c r="G1061" s="73">
        <f t="shared" ref="G1061" ca="1" si="2041">VLOOKUP(INDIRECT(CHAR(39)&amp;$A1061&amp;CHAR(39)&amp;"!r2c"&amp;$C1061,0),variables,2,0)</f>
        <v>10991</v>
      </c>
      <c r="H1061" s="76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470424706</v>
      </c>
    </row>
    <row r="1062" spans="1:8" x14ac:dyDescent="0.3">
      <c r="A1062" s="73" t="s">
        <v>308</v>
      </c>
      <c r="B1062" s="73">
        <f t="shared" si="1926"/>
        <v>10</v>
      </c>
      <c r="C1062" s="73">
        <f t="shared" si="1913"/>
        <v>60</v>
      </c>
      <c r="E1062" s="73">
        <f t="shared" ref="E1062" si="2042">plan_id</f>
        <v>1005</v>
      </c>
      <c r="F1062" s="73">
        <f t="shared" ca="1" si="2008"/>
        <v>2007</v>
      </c>
      <c r="G1062" s="73">
        <f t="shared" ref="G1062" ca="1" si="2043">VLOOKUP(INDIRECT(CHAR(39)&amp;$A1062&amp;CHAR(39)&amp;"!r2c"&amp;$C1062,0),variables,2,0)</f>
        <v>10992</v>
      </c>
      <c r="H1062" s="76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0.91702307161653718</v>
      </c>
    </row>
    <row r="1063" spans="1:8" x14ac:dyDescent="0.3">
      <c r="A1063" s="73" t="s">
        <v>308</v>
      </c>
      <c r="B1063" s="73">
        <f t="shared" si="1926"/>
        <v>10</v>
      </c>
      <c r="C1063" s="73">
        <f t="shared" ref="C1063:C1126" si="2044">C972</f>
        <v>61</v>
      </c>
      <c r="E1063" s="73">
        <f t="shared" ref="E1063" si="2045">plan_id</f>
        <v>1005</v>
      </c>
      <c r="F1063" s="73">
        <f t="shared" ca="1" si="2008"/>
        <v>2007</v>
      </c>
      <c r="G1063" s="73">
        <f t="shared" ref="G1063" ca="1" si="2046">VLOOKUP(INDIRECT(CHAR(39)&amp;$A1063&amp;CHAR(39)&amp;"!r2c"&amp;$C1063,0),variables,2,0)</f>
        <v>10993</v>
      </c>
      <c r="H1063" s="76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648342219</v>
      </c>
    </row>
    <row r="1064" spans="1:8" x14ac:dyDescent="0.3">
      <c r="A1064" s="73" t="s">
        <v>308</v>
      </c>
      <c r="B1064" s="73">
        <f t="shared" si="1926"/>
        <v>10</v>
      </c>
      <c r="C1064" s="73">
        <f t="shared" si="2044"/>
        <v>62</v>
      </c>
      <c r="E1064" s="73">
        <f t="shared" ref="E1064" si="2047">plan_id</f>
        <v>1005</v>
      </c>
      <c r="F1064" s="73">
        <f t="shared" ca="1" si="2008"/>
        <v>2007</v>
      </c>
      <c r="G1064" s="73">
        <f t="shared" ref="G1064" ca="1" si="2048">VLOOKUP(INDIRECT(CHAR(39)&amp;$A1064&amp;CHAR(39)&amp;"!r2c"&amp;$C1064,0),variables,2,0)</f>
        <v>10801</v>
      </c>
      <c r="H1064" s="76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-93809595</v>
      </c>
    </row>
    <row r="1065" spans="1:8" x14ac:dyDescent="0.3">
      <c r="A1065" s="73" t="s">
        <v>308</v>
      </c>
      <c r="B1065" s="73">
        <f t="shared" si="1926"/>
        <v>10</v>
      </c>
      <c r="C1065" s="73">
        <f t="shared" si="2044"/>
        <v>63</v>
      </c>
      <c r="E1065" s="73">
        <f t="shared" ref="E1065" si="2049">plan_id</f>
        <v>1005</v>
      </c>
      <c r="F1065" s="73">
        <f t="shared" ca="1" si="2008"/>
        <v>2007</v>
      </c>
      <c r="G1065" s="73">
        <f t="shared" ref="G1065" ca="1" si="2050">VLOOKUP(INDIRECT(CHAR(39)&amp;$A1065&amp;CHAR(39)&amp;"!r2c"&amp;$C1065,0),variables,2,0)</f>
        <v>10802</v>
      </c>
      <c r="H1065" s="76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73" t="s">
        <v>308</v>
      </c>
      <c r="B1066" s="73">
        <f t="shared" si="1926"/>
        <v>10</v>
      </c>
      <c r="C1066" s="73">
        <f t="shared" si="2044"/>
        <v>64</v>
      </c>
      <c r="E1066" s="73">
        <f t="shared" ref="E1066" si="2051">plan_id</f>
        <v>1005</v>
      </c>
      <c r="F1066" s="73">
        <f t="shared" ca="1" si="2008"/>
        <v>2007</v>
      </c>
      <c r="G1066" s="73">
        <f t="shared" ref="G1066" ca="1" si="2052">VLOOKUP(INDIRECT(CHAR(39)&amp;$A1066&amp;CHAR(39)&amp;"!r2c"&amp;$C1066,0),variables,2,0)</f>
        <v>10803</v>
      </c>
      <c r="H1066" s="76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73" t="s">
        <v>308</v>
      </c>
      <c r="B1067" s="73">
        <f t="shared" si="1926"/>
        <v>10</v>
      </c>
      <c r="C1067" s="73">
        <f t="shared" si="2044"/>
        <v>65</v>
      </c>
      <c r="E1067" s="73">
        <f t="shared" ref="E1067" si="2053">plan_id</f>
        <v>1005</v>
      </c>
      <c r="F1067" s="73">
        <f t="shared" ca="1" si="2008"/>
        <v>2007</v>
      </c>
      <c r="G1067" s="73">
        <f t="shared" ref="G1067" ca="1" si="2054">VLOOKUP(INDIRECT(CHAR(39)&amp;$A1067&amp;CHAR(39)&amp;"!r2c"&amp;$C1067,0),variables,2,0)</f>
        <v>10804</v>
      </c>
      <c r="H1067" s="76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73" t="s">
        <v>308</v>
      </c>
      <c r="B1068" s="73">
        <f t="shared" si="1926"/>
        <v>10</v>
      </c>
      <c r="C1068" s="73">
        <f t="shared" si="2044"/>
        <v>66</v>
      </c>
      <c r="E1068" s="73">
        <f t="shared" ref="E1068" si="2055">plan_id</f>
        <v>1005</v>
      </c>
      <c r="F1068" s="73">
        <f t="shared" ca="1" si="2008"/>
        <v>2007</v>
      </c>
      <c r="G1068" s="73">
        <f t="shared" ref="G1068" ca="1" si="2056">VLOOKUP(INDIRECT(CHAR(39)&amp;$A1068&amp;CHAR(39)&amp;"!r2c"&amp;$C1068,0),variables,2,0)</f>
        <v>10805</v>
      </c>
      <c r="H1068" s="76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73" t="s">
        <v>308</v>
      </c>
      <c r="B1069" s="73">
        <f t="shared" ref="B1069" si="2057">B1004+1</f>
        <v>10</v>
      </c>
      <c r="C1069" s="73">
        <f t="shared" si="2044"/>
        <v>67</v>
      </c>
      <c r="E1069" s="73">
        <f t="shared" ref="E1069" si="2058">plan_id</f>
        <v>1005</v>
      </c>
      <c r="F1069" s="73">
        <f t="shared" ca="1" si="2008"/>
        <v>2007</v>
      </c>
      <c r="G1069" s="73">
        <f t="shared" ref="G1069" ca="1" si="2059">VLOOKUP(INDIRECT(CHAR(39)&amp;$A1069&amp;CHAR(39)&amp;"!r2c"&amp;$C1069,0),variables,2,0)</f>
        <v>10806</v>
      </c>
      <c r="H1069" s="76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73" t="s">
        <v>308</v>
      </c>
      <c r="B1070" s="73">
        <f>B1069</f>
        <v>10</v>
      </c>
      <c r="C1070" s="73">
        <f t="shared" si="2044"/>
        <v>68</v>
      </c>
      <c r="E1070" s="73">
        <f t="shared" ref="E1070" si="2060">plan_id</f>
        <v>1005</v>
      </c>
      <c r="F1070" s="73">
        <f t="shared" ca="1" si="2008"/>
        <v>2007</v>
      </c>
      <c r="G1070" s="73">
        <f t="shared" ref="G1070" ca="1" si="2061">VLOOKUP(INDIRECT(CHAR(39)&amp;$A1070&amp;CHAR(39)&amp;"!r2c"&amp;$C1070,0),variables,2,0)</f>
        <v>10807</v>
      </c>
      <c r="H1070" s="76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73" t="s">
        <v>308</v>
      </c>
      <c r="B1071" s="73">
        <f t="shared" ref="B1071:B1095" si="2062">B1070</f>
        <v>10</v>
      </c>
      <c r="C1071" s="73">
        <f t="shared" si="2044"/>
        <v>69</v>
      </c>
      <c r="E1071" s="73">
        <f t="shared" ref="E1071" si="2063">plan_id</f>
        <v>1005</v>
      </c>
      <c r="F1071" s="73">
        <f t="shared" ca="1" si="2008"/>
        <v>2007</v>
      </c>
      <c r="G1071" s="73">
        <f t="shared" ref="G1071" ca="1" si="2064">VLOOKUP(INDIRECT(CHAR(39)&amp;$A1071&amp;CHAR(39)&amp;"!r2c"&amp;$C1071,0),variables,2,0)</f>
        <v>10808</v>
      </c>
      <c r="H1071" s="76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73" t="s">
        <v>308</v>
      </c>
      <c r="B1072" s="73">
        <f t="shared" si="2062"/>
        <v>10</v>
      </c>
      <c r="C1072" s="73">
        <f t="shared" si="2044"/>
        <v>70</v>
      </c>
      <c r="E1072" s="73">
        <f t="shared" ref="E1072" si="2065">plan_id</f>
        <v>1005</v>
      </c>
      <c r="F1072" s="73">
        <f t="shared" ca="1" si="2008"/>
        <v>2007</v>
      </c>
      <c r="G1072" s="73">
        <f t="shared" ref="G1072" ca="1" si="2066">VLOOKUP(INDIRECT(CHAR(39)&amp;$A1072&amp;CHAR(39)&amp;"!r2c"&amp;$C1072,0),variables,2,0)</f>
        <v>10809</v>
      </c>
      <c r="H1072" s="76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8126208</v>
      </c>
    </row>
    <row r="1073" spans="1:8" x14ac:dyDescent="0.3">
      <c r="A1073" s="73" t="s">
        <v>308</v>
      </c>
      <c r="B1073" s="73">
        <f t="shared" si="2062"/>
        <v>10</v>
      </c>
      <c r="C1073" s="73">
        <f t="shared" si="2044"/>
        <v>71</v>
      </c>
      <c r="E1073" s="73">
        <f t="shared" ref="E1073" si="2067">plan_id</f>
        <v>1005</v>
      </c>
      <c r="F1073" s="73">
        <f t="shared" ca="1" si="2008"/>
        <v>2007</v>
      </c>
      <c r="G1073" s="73">
        <f t="shared" ref="G1073" ca="1" si="2068">VLOOKUP(INDIRECT(CHAR(39)&amp;$A1073&amp;CHAR(39)&amp;"!r2c"&amp;$C1073,0),variables,2,0)</f>
        <v>10810</v>
      </c>
      <c r="H1073" s="76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73" t="s">
        <v>308</v>
      </c>
      <c r="B1074" s="73">
        <f t="shared" si="2062"/>
        <v>10</v>
      </c>
      <c r="C1074" s="73">
        <f t="shared" si="2044"/>
        <v>72</v>
      </c>
      <c r="E1074" s="73">
        <f t="shared" ref="E1074" si="2069">plan_id</f>
        <v>1005</v>
      </c>
      <c r="F1074" s="73">
        <f t="shared" ca="1" si="2008"/>
        <v>2007</v>
      </c>
      <c r="G1074" s="73">
        <f t="shared" ref="G1074" ca="1" si="2070">VLOOKUP(INDIRECT(CHAR(39)&amp;$A1074&amp;CHAR(39)&amp;"!r2c"&amp;$C1074,0),variables,2,0)</f>
        <v>10811</v>
      </c>
      <c r="H1074" s="76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73" t="s">
        <v>308</v>
      </c>
      <c r="B1075" s="73">
        <f t="shared" si="2062"/>
        <v>10</v>
      </c>
      <c r="C1075" s="73">
        <f t="shared" si="2044"/>
        <v>73</v>
      </c>
      <c r="E1075" s="73">
        <f t="shared" ref="E1075" si="2071">plan_id</f>
        <v>1005</v>
      </c>
      <c r="F1075" s="73">
        <f t="shared" ca="1" si="2008"/>
        <v>2007</v>
      </c>
      <c r="G1075" s="73">
        <f t="shared" ref="G1075" ca="1" si="2072">VLOOKUP(INDIRECT(CHAR(39)&amp;$A1075&amp;CHAR(39)&amp;"!r2c"&amp;$C1075,0),variables,2,0)</f>
        <v>10812</v>
      </c>
      <c r="H1075" s="76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73" t="s">
        <v>308</v>
      </c>
      <c r="B1076" s="73">
        <f t="shared" si="2062"/>
        <v>10</v>
      </c>
      <c r="C1076" s="73">
        <f t="shared" si="2044"/>
        <v>74</v>
      </c>
      <c r="E1076" s="73">
        <f t="shared" ref="E1076" si="2073">plan_id</f>
        <v>1005</v>
      </c>
      <c r="F1076" s="73">
        <f t="shared" ca="1" si="2008"/>
        <v>2007</v>
      </c>
      <c r="G1076" s="73">
        <f t="shared" ref="G1076" ca="1" si="2074">VLOOKUP(INDIRECT(CHAR(39)&amp;$A1076&amp;CHAR(39)&amp;"!r2c"&amp;$C1076,0),variables,2,0)</f>
        <v>10813</v>
      </c>
      <c r="H1076" s="76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73" t="s">
        <v>308</v>
      </c>
      <c r="B1077" s="73">
        <f t="shared" si="2062"/>
        <v>10</v>
      </c>
      <c r="C1077" s="73">
        <f t="shared" si="2044"/>
        <v>75</v>
      </c>
      <c r="E1077" s="73">
        <f t="shared" ref="E1077" si="2075">plan_id</f>
        <v>1005</v>
      </c>
      <c r="F1077" s="73">
        <f t="shared" ca="1" si="2008"/>
        <v>2007</v>
      </c>
      <c r="G1077" s="73">
        <f t="shared" ref="G1077" ca="1" si="2076">VLOOKUP(INDIRECT(CHAR(39)&amp;$A1077&amp;CHAR(39)&amp;"!r2c"&amp;$C1077,0),variables,2,0)</f>
        <v>10814</v>
      </c>
      <c r="H1077" s="76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73" t="s">
        <v>308</v>
      </c>
      <c r="B1078" s="73">
        <f t="shared" si="2062"/>
        <v>10</v>
      </c>
      <c r="C1078" s="73">
        <f t="shared" si="2044"/>
        <v>76</v>
      </c>
      <c r="E1078" s="73">
        <f t="shared" ref="E1078" si="2077">plan_id</f>
        <v>1005</v>
      </c>
      <c r="F1078" s="73">
        <f t="shared" ca="1" si="2008"/>
        <v>2007</v>
      </c>
      <c r="G1078" s="73">
        <f t="shared" ref="G1078" ca="1" si="2078">VLOOKUP(INDIRECT(CHAR(39)&amp;$A1078&amp;CHAR(39)&amp;"!r2c"&amp;$C1078,0),variables,2,0)</f>
        <v>10815</v>
      </c>
      <c r="H1078" s="76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73" t="s">
        <v>308</v>
      </c>
      <c r="B1079" s="73">
        <f t="shared" si="2062"/>
        <v>10</v>
      </c>
      <c r="C1079" s="73">
        <f t="shared" si="2044"/>
        <v>77</v>
      </c>
      <c r="E1079" s="73">
        <f t="shared" ref="E1079" si="2079">plan_id</f>
        <v>1005</v>
      </c>
      <c r="F1079" s="73">
        <f t="shared" ca="1" si="2008"/>
        <v>2007</v>
      </c>
      <c r="G1079" s="73">
        <f t="shared" ref="G1079" ca="1" si="2080">VLOOKUP(INDIRECT(CHAR(39)&amp;$A1079&amp;CHAR(39)&amp;"!r2c"&amp;$C1079,0),variables,2,0)</f>
        <v>10816</v>
      </c>
      <c r="H1079" s="76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-45220100</v>
      </c>
    </row>
    <row r="1080" spans="1:8" x14ac:dyDescent="0.3">
      <c r="A1080" s="73" t="s">
        <v>308</v>
      </c>
      <c r="B1080" s="73">
        <f t="shared" si="2062"/>
        <v>10</v>
      </c>
      <c r="C1080" s="73">
        <f t="shared" si="2044"/>
        <v>78</v>
      </c>
      <c r="E1080" s="73">
        <f t="shared" ref="E1080" si="2081">plan_id</f>
        <v>1005</v>
      </c>
      <c r="F1080" s="73">
        <f t="shared" ca="1" si="2008"/>
        <v>2007</v>
      </c>
      <c r="G1080" s="73">
        <f t="shared" ref="G1080" ca="1" si="2082">VLOOKUP(INDIRECT(CHAR(39)&amp;$A1080&amp;CHAR(39)&amp;"!r2c"&amp;$C1080,0),variables,2,0)</f>
        <v>10817</v>
      </c>
      <c r="H1080" s="76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73" t="s">
        <v>308</v>
      </c>
      <c r="B1081" s="73">
        <f t="shared" si="2062"/>
        <v>10</v>
      </c>
      <c r="C1081" s="73">
        <f t="shared" si="2044"/>
        <v>79</v>
      </c>
      <c r="E1081" s="73">
        <f t="shared" ref="E1081" si="2083">plan_id</f>
        <v>1005</v>
      </c>
      <c r="F1081" s="73">
        <f t="shared" ca="1" si="2008"/>
        <v>2007</v>
      </c>
      <c r="G1081" s="73">
        <f t="shared" ref="G1081" ca="1" si="2084">VLOOKUP(INDIRECT(CHAR(39)&amp;$A1081&amp;CHAR(39)&amp;"!r2c"&amp;$C1081,0),variables,2,0)</f>
        <v>10818</v>
      </c>
      <c r="H1081" s="76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73" t="s">
        <v>308</v>
      </c>
      <c r="B1082" s="73">
        <f t="shared" si="2062"/>
        <v>10</v>
      </c>
      <c r="C1082" s="73">
        <f t="shared" si="2044"/>
        <v>80</v>
      </c>
      <c r="E1082" s="73">
        <f t="shared" ref="E1082" si="2085">plan_id</f>
        <v>1005</v>
      </c>
      <c r="F1082" s="73">
        <f t="shared" ca="1" si="2008"/>
        <v>2007</v>
      </c>
      <c r="G1082" s="73">
        <f t="shared" ref="G1082" ca="1" si="2086">VLOOKUP(INDIRECT(CHAR(39)&amp;$A1082&amp;CHAR(39)&amp;"!r2c"&amp;$C1082,0),variables,2,0)</f>
        <v>10819</v>
      </c>
      <c r="H1082" s="76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73" t="s">
        <v>308</v>
      </c>
      <c r="B1083" s="73">
        <f t="shared" si="2062"/>
        <v>10</v>
      </c>
      <c r="C1083" s="73">
        <f t="shared" si="2044"/>
        <v>81</v>
      </c>
      <c r="E1083" s="73">
        <f t="shared" ref="E1083" si="2087">plan_id</f>
        <v>1005</v>
      </c>
      <c r="F1083" s="73">
        <f t="shared" ca="1" si="2008"/>
        <v>2007</v>
      </c>
      <c r="G1083" s="73">
        <f t="shared" ref="G1083" ca="1" si="2088">VLOOKUP(INDIRECT(CHAR(39)&amp;$A1083&amp;CHAR(39)&amp;"!r2c"&amp;$C1083,0),variables,2,0)</f>
        <v>10820</v>
      </c>
      <c r="H1083" s="76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148110726</v>
      </c>
    </row>
    <row r="1084" spans="1:8" x14ac:dyDescent="0.3">
      <c r="A1084" s="73" t="s">
        <v>308</v>
      </c>
      <c r="B1084" s="73">
        <f t="shared" si="2062"/>
        <v>10</v>
      </c>
      <c r="C1084" s="73">
        <f t="shared" si="2044"/>
        <v>82</v>
      </c>
      <c r="E1084" s="73">
        <f t="shared" ref="E1084" si="2089">plan_id</f>
        <v>1005</v>
      </c>
      <c r="F1084" s="73">
        <f t="shared" ca="1" si="2008"/>
        <v>2007</v>
      </c>
      <c r="G1084" s="73">
        <f t="shared" ref="G1084" ca="1" si="2090">VLOOKUP(INDIRECT(CHAR(39)&amp;$A1084&amp;CHAR(39)&amp;"!r2c"&amp;$C1084,0),variables,2,0)</f>
        <v>10821</v>
      </c>
      <c r="H1084" s="76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73" t="s">
        <v>308</v>
      </c>
      <c r="B1085" s="73">
        <f t="shared" si="2062"/>
        <v>10</v>
      </c>
      <c r="C1085" s="73">
        <f t="shared" si="2044"/>
        <v>83</v>
      </c>
      <c r="E1085" s="73">
        <f t="shared" ref="E1085" si="2091">plan_id</f>
        <v>1005</v>
      </c>
      <c r="F1085" s="73">
        <f t="shared" ca="1" si="2008"/>
        <v>2007</v>
      </c>
      <c r="G1085" s="73">
        <f t="shared" ref="G1085" ca="1" si="2092">VLOOKUP(INDIRECT(CHAR(39)&amp;$A1085&amp;CHAR(39)&amp;"!r2c"&amp;$C1085,0),variables,2,0)</f>
        <v>10822</v>
      </c>
      <c r="H1085" s="76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73" t="s">
        <v>308</v>
      </c>
      <c r="B1086" s="73">
        <f t="shared" si="2062"/>
        <v>10</v>
      </c>
      <c r="C1086" s="73">
        <f t="shared" si="2044"/>
        <v>84</v>
      </c>
      <c r="E1086" s="73">
        <f t="shared" ref="E1086" si="2093">plan_id</f>
        <v>1005</v>
      </c>
      <c r="F1086" s="73">
        <f t="shared" ca="1" si="2008"/>
        <v>2007</v>
      </c>
      <c r="G1086" s="73">
        <f t="shared" ref="G1086" ca="1" si="2094">VLOOKUP(INDIRECT(CHAR(39)&amp;$A1086&amp;CHAR(39)&amp;"!r2c"&amp;$C1086,0),variables,2,0)</f>
        <v>10829</v>
      </c>
      <c r="H1086" s="76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149097708</v>
      </c>
    </row>
    <row r="1087" spans="1:8" x14ac:dyDescent="0.3">
      <c r="A1087" s="73" t="s">
        <v>308</v>
      </c>
      <c r="B1087" s="73">
        <f t="shared" si="2062"/>
        <v>10</v>
      </c>
      <c r="C1087" s="73">
        <f t="shared" si="2044"/>
        <v>85</v>
      </c>
      <c r="E1087" s="73">
        <f t="shared" ref="E1087" si="2095">plan_id</f>
        <v>1005</v>
      </c>
      <c r="F1087" s="73">
        <f t="shared" ca="1" si="2008"/>
        <v>2007</v>
      </c>
      <c r="G1087" s="73">
        <f t="shared" ref="G1087" ca="1" si="2096">VLOOKUP(INDIRECT(CHAR(39)&amp;$A1087&amp;CHAR(39)&amp;"!r2c"&amp;$C1087,0),variables,2,0)</f>
        <v>10823</v>
      </c>
      <c r="H1087" s="76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227811405</v>
      </c>
    </row>
    <row r="1088" spans="1:8" x14ac:dyDescent="0.3">
      <c r="A1088" s="73" t="s">
        <v>308</v>
      </c>
      <c r="B1088" s="73">
        <f t="shared" si="2062"/>
        <v>10</v>
      </c>
      <c r="C1088" s="73">
        <f t="shared" si="2044"/>
        <v>86</v>
      </c>
      <c r="E1088" s="73">
        <f t="shared" ref="E1088" si="2097">plan_id</f>
        <v>1005</v>
      </c>
      <c r="F1088" s="73">
        <f t="shared" ca="1" si="2008"/>
        <v>2007</v>
      </c>
      <c r="G1088" s="73">
        <f t="shared" ref="G1088" ca="1" si="2098">VLOOKUP(INDIRECT(CHAR(39)&amp;$A1088&amp;CHAR(39)&amp;"!r2c"&amp;$C1088,0),variables,2,0)</f>
        <v>10798</v>
      </c>
      <c r="H1088" s="76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-24849657</v>
      </c>
    </row>
    <row r="1089" spans="1:8" x14ac:dyDescent="0.3">
      <c r="A1089" s="73" t="s">
        <v>308</v>
      </c>
      <c r="B1089" s="73">
        <f t="shared" si="2062"/>
        <v>10</v>
      </c>
      <c r="C1089" s="73">
        <f t="shared" si="2044"/>
        <v>87</v>
      </c>
      <c r="E1089" s="73">
        <f t="shared" ref="E1089" si="2099">plan_id</f>
        <v>1005</v>
      </c>
      <c r="F1089" s="73">
        <f t="shared" ca="1" si="2008"/>
        <v>2007</v>
      </c>
      <c r="G1089" s="73">
        <f t="shared" ref="G1089" ca="1" si="2100">VLOOKUP(INDIRECT(CHAR(39)&amp;$A1089&amp;CHAR(39)&amp;"!r2c"&amp;$C1089,0),variables,2,0)</f>
        <v>10799</v>
      </c>
      <c r="H1089" s="76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73" t="s">
        <v>308</v>
      </c>
      <c r="B1090" s="73">
        <f t="shared" si="2062"/>
        <v>10</v>
      </c>
      <c r="C1090" s="73">
        <f t="shared" si="2044"/>
        <v>88</v>
      </c>
      <c r="E1090" s="73">
        <f t="shared" ref="E1090" si="2101">plan_id</f>
        <v>1005</v>
      </c>
      <c r="F1090" s="73">
        <f t="shared" ca="1" si="2008"/>
        <v>2007</v>
      </c>
      <c r="G1090" s="73">
        <f t="shared" ref="G1090" ca="1" si="2102">VLOOKUP(INDIRECT(CHAR(39)&amp;$A1090&amp;CHAR(39)&amp;"!r2c"&amp;$C1090,0),variables,2,0)</f>
        <v>10800</v>
      </c>
      <c r="H1090" s="76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73" t="s">
        <v>308</v>
      </c>
      <c r="B1091" s="73">
        <f t="shared" si="2062"/>
        <v>10</v>
      </c>
      <c r="C1091" s="73">
        <f t="shared" si="2044"/>
        <v>89</v>
      </c>
      <c r="E1091" s="73">
        <f t="shared" ref="E1091" si="2103">plan_id</f>
        <v>1005</v>
      </c>
      <c r="F1091" s="73">
        <f t="shared" ca="1" si="2008"/>
        <v>2007</v>
      </c>
      <c r="G1091" s="73">
        <f t="shared" ref="G1091" ca="1" si="2104">VLOOKUP(INDIRECT(CHAR(39)&amp;$A1091&amp;CHAR(39)&amp;"!r2c"&amp;$C1091,0),variables,2,0)</f>
        <v>10824</v>
      </c>
      <c r="H1091" s="76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73" t="s">
        <v>308</v>
      </c>
      <c r="B1092" s="73">
        <f t="shared" si="2062"/>
        <v>10</v>
      </c>
      <c r="C1092" s="73">
        <f t="shared" si="2044"/>
        <v>90</v>
      </c>
      <c r="E1092" s="73">
        <f t="shared" ref="E1092" si="2105">plan_id</f>
        <v>1005</v>
      </c>
      <c r="F1092" s="73">
        <f t="shared" ca="1" si="2008"/>
        <v>2007</v>
      </c>
      <c r="G1092" s="73">
        <f t="shared" ref="G1092" ca="1" si="2106">VLOOKUP(INDIRECT(CHAR(39)&amp;$A1092&amp;CHAR(39)&amp;"!r2c"&amp;$C1092,0),variables,2,0)</f>
        <v>10825</v>
      </c>
      <c r="H1092" s="76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183785405</v>
      </c>
    </row>
    <row r="1093" spans="1:8" x14ac:dyDescent="0.3">
      <c r="A1093" s="73" t="s">
        <v>308</v>
      </c>
      <c r="B1093" s="73">
        <f t="shared" si="2062"/>
        <v>10</v>
      </c>
      <c r="C1093" s="73">
        <f t="shared" si="2044"/>
        <v>91</v>
      </c>
      <c r="E1093" s="73">
        <f t="shared" ref="E1093" si="2107">plan_id</f>
        <v>1005</v>
      </c>
      <c r="F1093" s="73">
        <f t="shared" ca="1" si="2008"/>
        <v>2007</v>
      </c>
      <c r="G1093" s="73">
        <f t="shared" ref="G1093" ca="1" si="2108">VLOOKUP(INDIRECT(CHAR(39)&amp;$A1093&amp;CHAR(39)&amp;"!r2c"&amp;$C1093,0),variables,2,0)</f>
        <v>10826</v>
      </c>
      <c r="H1093" s="76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27966130</v>
      </c>
    </row>
    <row r="1094" spans="1:8" x14ac:dyDescent="0.3">
      <c r="A1094" s="73" t="s">
        <v>308</v>
      </c>
      <c r="B1094" s="73">
        <f t="shared" si="2062"/>
        <v>10</v>
      </c>
      <c r="C1094" s="73">
        <f t="shared" si="2044"/>
        <v>92</v>
      </c>
      <c r="E1094" s="73">
        <f t="shared" ref="E1094" si="2109">plan_id</f>
        <v>1005</v>
      </c>
      <c r="F1094" s="73">
        <f t="shared" ca="1" si="2008"/>
        <v>2007</v>
      </c>
      <c r="G1094" s="73">
        <f t="shared" ref="G1094" ca="1" si="2110">VLOOKUP(INDIRECT(CHAR(39)&amp;$A1094&amp;CHAR(39)&amp;"!r2c"&amp;$C1094,0),variables,2,0)</f>
        <v>10828</v>
      </c>
      <c r="H1094" s="76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73" t="s">
        <v>308</v>
      </c>
      <c r="B1095" s="73">
        <f t="shared" si="2062"/>
        <v>10</v>
      </c>
      <c r="C1095" s="73">
        <f t="shared" si="2044"/>
        <v>93</v>
      </c>
      <c r="E1095" s="73">
        <f t="shared" ref="E1095" si="2111">plan_id</f>
        <v>1005</v>
      </c>
      <c r="F1095" s="73">
        <f t="shared" ca="1" si="2008"/>
        <v>2007</v>
      </c>
      <c r="G1095" s="73">
        <f t="shared" ref="G1095" ca="1" si="2112">VLOOKUP(INDIRECT(CHAR(39)&amp;$A1095&amp;CHAR(39)&amp;"!r2c"&amp;$C1095,0),variables,2,0)</f>
        <v>10827</v>
      </c>
      <c r="H1095" s="76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73" t="s">
        <v>308</v>
      </c>
      <c r="B1096" s="73">
        <f t="shared" ref="B1096:B1159" si="2113">B1031+1</f>
        <v>11</v>
      </c>
      <c r="C1096" s="73">
        <f t="shared" si="2044"/>
        <v>3</v>
      </c>
      <c r="E1096" s="73">
        <f t="shared" ref="E1096" si="2114">plan_id</f>
        <v>1005</v>
      </c>
      <c r="F1096" s="73">
        <f t="shared" ca="1" si="2008"/>
        <v>2008</v>
      </c>
      <c r="G1096" s="73">
        <f t="shared" ref="G1096" ca="1" si="2115">VLOOKUP(INDIRECT(CHAR(39)&amp;$A1096&amp;CHAR(39)&amp;"!r2c"&amp;$C1096,0),variables,2,0)</f>
        <v>10703</v>
      </c>
      <c r="H1096" s="76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2009</v>
      </c>
    </row>
    <row r="1097" spans="1:8" x14ac:dyDescent="0.3">
      <c r="A1097" s="73" t="s">
        <v>308</v>
      </c>
      <c r="B1097" s="73">
        <f t="shared" si="2113"/>
        <v>11</v>
      </c>
      <c r="C1097" s="73">
        <f t="shared" si="2044"/>
        <v>4</v>
      </c>
      <c r="E1097" s="73">
        <f t="shared" ref="E1097" si="2116">plan_id</f>
        <v>1005</v>
      </c>
      <c r="F1097" s="73">
        <f t="shared" ca="1" si="2008"/>
        <v>2008</v>
      </c>
      <c r="G1097" s="73">
        <f t="shared" ref="G1097" ca="1" si="2117">VLOOKUP(INDIRECT(CHAR(39)&amp;$A1097&amp;CHAR(39)&amp;"!r2c"&amp;$C1097,0),variables,2,0)</f>
        <v>10845</v>
      </c>
      <c r="H1097" s="76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Mercer</v>
      </c>
    </row>
    <row r="1098" spans="1:8" x14ac:dyDescent="0.3">
      <c r="A1098" s="73" t="s">
        <v>308</v>
      </c>
      <c r="B1098" s="73">
        <f t="shared" si="2113"/>
        <v>11</v>
      </c>
      <c r="C1098" s="73">
        <f t="shared" si="2044"/>
        <v>5</v>
      </c>
      <c r="E1098" s="73">
        <f t="shared" ref="E1098" si="2118">plan_id</f>
        <v>1005</v>
      </c>
      <c r="F1098" s="73">
        <f t="shared" ca="1" si="2008"/>
        <v>2008</v>
      </c>
      <c r="G1098" s="73">
        <f t="shared" ref="G1098" ca="1" si="2119">VLOOKUP(INDIRECT(CHAR(39)&amp;$A1098&amp;CHAR(39)&amp;"!r2c"&amp;$C1098,0),variables,2,0)</f>
        <v>10924</v>
      </c>
      <c r="H1098" s="76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0.23069999999999999</v>
      </c>
    </row>
    <row r="1099" spans="1:8" x14ac:dyDescent="0.3">
      <c r="A1099" s="73" t="s">
        <v>308</v>
      </c>
      <c r="B1099" s="73">
        <f t="shared" si="2113"/>
        <v>11</v>
      </c>
      <c r="C1099" s="73">
        <f t="shared" si="2044"/>
        <v>6</v>
      </c>
      <c r="E1099" s="73">
        <f t="shared" ref="E1099" si="2120">plan_id</f>
        <v>1005</v>
      </c>
      <c r="F1099" s="73">
        <f t="shared" ca="1" si="2008"/>
        <v>2008</v>
      </c>
      <c r="G1099" s="73">
        <f t="shared" ref="G1099" ca="1" si="2121">VLOOKUP(INDIRECT(CHAR(39)&amp;$A1099&amp;CHAR(39)&amp;"!r2c"&amp;$C1099,0),variables,2,0)</f>
        <v>10925</v>
      </c>
      <c r="H1099" s="76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73" t="s">
        <v>308</v>
      </c>
      <c r="B1100" s="73">
        <f t="shared" si="2113"/>
        <v>11</v>
      </c>
      <c r="C1100" s="73">
        <f t="shared" si="2044"/>
        <v>7</v>
      </c>
      <c r="E1100" s="73">
        <f t="shared" ref="E1100" si="2122">plan_id</f>
        <v>1005</v>
      </c>
      <c r="F1100" s="73">
        <f t="shared" ca="1" si="2008"/>
        <v>2008</v>
      </c>
      <c r="G1100" s="73">
        <f t="shared" ref="G1100" ca="1" si="2123">VLOOKUP(INDIRECT(CHAR(39)&amp;$A1100&amp;CHAR(39)&amp;"!r2c"&amp;$C1100,0),variables,2,0)</f>
        <v>10926</v>
      </c>
      <c r="H1100" s="76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73" t="s">
        <v>308</v>
      </c>
      <c r="B1101" s="73">
        <f t="shared" si="2113"/>
        <v>11</v>
      </c>
      <c r="C1101" s="73">
        <f t="shared" si="2044"/>
        <v>8</v>
      </c>
      <c r="E1101" s="73">
        <f t="shared" ref="E1101" si="2124">plan_id</f>
        <v>1005</v>
      </c>
      <c r="F1101" s="73">
        <f t="shared" ca="1" si="2008"/>
        <v>2008</v>
      </c>
      <c r="G1101" s="73">
        <f t="shared" ref="G1101" ca="1" si="2125">VLOOKUP(INDIRECT(CHAR(39)&amp;$A1101&amp;CHAR(39)&amp;"!r2c"&amp;$C1101,0),variables,2,0)</f>
        <v>10704</v>
      </c>
      <c r="H1101" s="76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39055000</v>
      </c>
    </row>
    <row r="1102" spans="1:8" x14ac:dyDescent="0.3">
      <c r="A1102" s="73" t="s">
        <v>308</v>
      </c>
      <c r="B1102" s="73">
        <f t="shared" si="2113"/>
        <v>11</v>
      </c>
      <c r="C1102" s="73">
        <f t="shared" si="2044"/>
        <v>9</v>
      </c>
      <c r="E1102" s="73">
        <f t="shared" ref="E1102" si="2126">plan_id</f>
        <v>1005</v>
      </c>
      <c r="F1102" s="73">
        <f t="shared" ca="1" si="2008"/>
        <v>2008</v>
      </c>
      <c r="G1102" s="73">
        <f t="shared" ref="G1102" ca="1" si="2127">VLOOKUP(INDIRECT(CHAR(39)&amp;$A1102&amp;CHAR(39)&amp;"!r2c"&amp;$C1102,0),variables,2,0)</f>
        <v>10928</v>
      </c>
      <c r="H1102" s="76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5.2299999999999999E-2</v>
      </c>
    </row>
    <row r="1103" spans="1:8" x14ac:dyDescent="0.3">
      <c r="A1103" s="73" t="s">
        <v>308</v>
      </c>
      <c r="B1103" s="73">
        <f t="shared" si="2113"/>
        <v>11</v>
      </c>
      <c r="C1103" s="73">
        <f t="shared" si="2044"/>
        <v>10</v>
      </c>
      <c r="E1103" s="73">
        <f t="shared" ref="E1103" si="2128">plan_id</f>
        <v>1005</v>
      </c>
      <c r="F1103" s="73">
        <f t="shared" ca="1" si="2008"/>
        <v>2008</v>
      </c>
      <c r="G1103" s="73">
        <f t="shared" ref="G1103" ca="1" si="2129">VLOOKUP(INDIRECT(CHAR(39)&amp;$A1103&amp;CHAR(39)&amp;"!r2c"&amp;$C1103,0),variables,2,0)</f>
        <v>10929</v>
      </c>
      <c r="H1103" s="76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73" t="s">
        <v>308</v>
      </c>
      <c r="B1104" s="73">
        <f t="shared" si="2113"/>
        <v>11</v>
      </c>
      <c r="C1104" s="73">
        <f t="shared" si="2044"/>
        <v>11</v>
      </c>
      <c r="E1104" s="73">
        <f t="shared" ref="E1104" si="2130">plan_id</f>
        <v>1005</v>
      </c>
      <c r="F1104" s="73">
        <f t="shared" ca="1" si="2008"/>
        <v>2008</v>
      </c>
      <c r="G1104" s="73">
        <f t="shared" ref="G1104" ca="1" si="2131">VLOOKUP(INDIRECT(CHAR(39)&amp;$A1104&amp;CHAR(39)&amp;"!r2c"&amp;$C1104,0),variables,2,0)</f>
        <v>10930</v>
      </c>
      <c r="H1104" s="76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73" t="s">
        <v>308</v>
      </c>
      <c r="B1105" s="73">
        <f t="shared" si="2113"/>
        <v>11</v>
      </c>
      <c r="C1105" s="73">
        <f t="shared" si="2044"/>
        <v>12</v>
      </c>
      <c r="E1105" s="73">
        <f t="shared" ref="E1105" si="2132">plan_id</f>
        <v>1005</v>
      </c>
      <c r="F1105" s="73">
        <f t="shared" ca="1" si="2008"/>
        <v>2008</v>
      </c>
      <c r="G1105" s="73">
        <f t="shared" ref="G1105" ca="1" si="2133">VLOOKUP(INDIRECT(CHAR(39)&amp;$A1105&amp;CHAR(39)&amp;"!r2c"&amp;$C1105,0),variables,2,0)</f>
        <v>10705</v>
      </c>
      <c r="H1105" s="76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58259000</v>
      </c>
    </row>
    <row r="1106" spans="1:8" x14ac:dyDescent="0.3">
      <c r="A1106" s="73" t="s">
        <v>308</v>
      </c>
      <c r="B1106" s="73">
        <f t="shared" si="2113"/>
        <v>11</v>
      </c>
      <c r="C1106" s="73">
        <f t="shared" si="2044"/>
        <v>13</v>
      </c>
      <c r="E1106" s="73">
        <f t="shared" ref="E1106" si="2134">plan_id</f>
        <v>1005</v>
      </c>
      <c r="F1106" s="73">
        <f t="shared" ca="1" si="2008"/>
        <v>2008</v>
      </c>
      <c r="G1106" s="73">
        <f t="shared" ref="G1106" ca="1" si="2135">VLOOKUP(INDIRECT(CHAR(39)&amp;$A1106&amp;CHAR(39)&amp;"!r2c"&amp;$C1106,0),variables,2,0)</f>
        <v>10842</v>
      </c>
      <c r="H1106" s="76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100810000</v>
      </c>
    </row>
    <row r="1107" spans="1:8" x14ac:dyDescent="0.3">
      <c r="A1107" s="73" t="s">
        <v>308</v>
      </c>
      <c r="B1107" s="73">
        <f t="shared" si="2113"/>
        <v>11</v>
      </c>
      <c r="C1107" s="73">
        <f t="shared" si="2044"/>
        <v>14</v>
      </c>
      <c r="E1107" s="73">
        <f t="shared" ref="E1107" si="2136">plan_id</f>
        <v>1005</v>
      </c>
      <c r="F1107" s="73">
        <f t="shared" ca="1" si="2008"/>
        <v>2008</v>
      </c>
      <c r="G1107" s="73">
        <f t="shared" ref="G1107" ca="1" si="2137">VLOOKUP(INDIRECT(CHAR(39)&amp;$A1107&amp;CHAR(39)&amp;"!r2c"&amp;$C1107,0),variables,2,0)</f>
        <v>10843</v>
      </c>
      <c r="H1107" s="76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0.13500000000000001</v>
      </c>
    </row>
    <row r="1108" spans="1:8" x14ac:dyDescent="0.3">
      <c r="A1108" s="73" t="s">
        <v>308</v>
      </c>
      <c r="B1108" s="73">
        <f t="shared" si="2113"/>
        <v>11</v>
      </c>
      <c r="C1108" s="73">
        <f t="shared" si="2044"/>
        <v>15</v>
      </c>
      <c r="E1108" s="73">
        <f t="shared" ref="E1108" si="2138">plan_id</f>
        <v>1005</v>
      </c>
      <c r="F1108" s="73">
        <f t="shared" ca="1" si="2008"/>
        <v>2008</v>
      </c>
      <c r="G1108" s="73">
        <f t="shared" ref="G1108" ca="1" si="2139">VLOOKUP(INDIRECT(CHAR(39)&amp;$A1108&amp;CHAR(39)&amp;"!r2c"&amp;$C1108,0),variables,2,0)</f>
        <v>10931</v>
      </c>
      <c r="H1108" s="76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73" t="s">
        <v>308</v>
      </c>
      <c r="B1109" s="73">
        <f t="shared" si="2113"/>
        <v>11</v>
      </c>
      <c r="C1109" s="73">
        <f t="shared" si="2044"/>
        <v>16</v>
      </c>
      <c r="E1109" s="73">
        <f t="shared" ref="E1109" si="2140">plan_id</f>
        <v>1005</v>
      </c>
      <c r="F1109" s="73">
        <f t="shared" ca="1" si="2008"/>
        <v>2008</v>
      </c>
      <c r="G1109" s="73">
        <f t="shared" ref="G1109" ca="1" si="2141">VLOOKUP(INDIRECT(CHAR(39)&amp;$A1109&amp;CHAR(39)&amp;"!r2c"&amp;$C1109,0),variables,2,0)</f>
        <v>10932</v>
      </c>
      <c r="H1109" s="76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73" t="s">
        <v>308</v>
      </c>
      <c r="B1110" s="73">
        <f t="shared" si="2113"/>
        <v>11</v>
      </c>
      <c r="C1110" s="73">
        <f t="shared" si="2044"/>
        <v>17</v>
      </c>
      <c r="E1110" s="73">
        <f t="shared" ref="E1110" si="2142">plan_id</f>
        <v>1005</v>
      </c>
      <c r="F1110" s="73">
        <f t="shared" ca="1" si="2008"/>
        <v>2008</v>
      </c>
      <c r="G1110" s="73">
        <f t="shared" ref="G1110" ca="1" si="2143">VLOOKUP(INDIRECT(CHAR(39)&amp;$A1110&amp;CHAR(39)&amp;"!r2c"&amp;$C1110,0),variables,2,0)</f>
        <v>10933</v>
      </c>
      <c r="H1110" s="76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0.129</v>
      </c>
    </row>
    <row r="1111" spans="1:8" x14ac:dyDescent="0.3">
      <c r="A1111" s="73" t="s">
        <v>308</v>
      </c>
      <c r="B1111" s="73">
        <f t="shared" si="2113"/>
        <v>11</v>
      </c>
      <c r="C1111" s="73">
        <f t="shared" si="2044"/>
        <v>18</v>
      </c>
      <c r="E1111" s="73">
        <f t="shared" ref="E1111" si="2144">plan_id</f>
        <v>1005</v>
      </c>
      <c r="F1111" s="73">
        <f t="shared" ca="1" si="2008"/>
        <v>2008</v>
      </c>
      <c r="G1111" s="73">
        <f t="shared" ref="G1111" ca="1" si="2145">VLOOKUP(INDIRECT(CHAR(39)&amp;$A1111&amp;CHAR(39)&amp;"!r2c"&amp;$C1111,0),variables,2,0)</f>
        <v>10934</v>
      </c>
      <c r="H1111" s="76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8.5999999999999993E-2</v>
      </c>
    </row>
    <row r="1112" spans="1:8" x14ac:dyDescent="0.3">
      <c r="A1112" s="73" t="s">
        <v>308</v>
      </c>
      <c r="B1112" s="73">
        <f t="shared" si="2113"/>
        <v>11</v>
      </c>
      <c r="C1112" s="73">
        <f t="shared" si="2044"/>
        <v>19</v>
      </c>
      <c r="E1112" s="73">
        <f t="shared" ref="E1112" si="2146">plan_id</f>
        <v>1005</v>
      </c>
      <c r="F1112" s="73">
        <f t="shared" ca="1" si="2008"/>
        <v>2008</v>
      </c>
      <c r="G1112" s="73">
        <f t="shared" ref="G1112" ca="1" si="2147">VLOOKUP(INDIRECT(CHAR(39)&amp;$A1112&amp;CHAR(39)&amp;"!r2c"&amp;$C1112,0),variables,2,0)</f>
        <v>10935</v>
      </c>
      <c r="H1112" s="76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Single Rate</v>
      </c>
    </row>
    <row r="1113" spans="1:8" x14ac:dyDescent="0.3">
      <c r="A1113" s="73" t="s">
        <v>308</v>
      </c>
      <c r="B1113" s="73">
        <f t="shared" si="2113"/>
        <v>11</v>
      </c>
      <c r="C1113" s="73">
        <f t="shared" si="2044"/>
        <v>20</v>
      </c>
      <c r="E1113" s="73">
        <f t="shared" ref="E1113" si="2148">plan_id</f>
        <v>1005</v>
      </c>
      <c r="F1113" s="73">
        <f t="shared" ca="1" si="2008"/>
        <v>2008</v>
      </c>
      <c r="G1113" s="73">
        <f t="shared" ref="G1113" ca="1" si="2149">VLOOKUP(INDIRECT(CHAR(39)&amp;$A1113&amp;CHAR(39)&amp;"!r2c"&amp;$C1113,0),variables,2,0)</f>
        <v>10937</v>
      </c>
      <c r="H1113" s="76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73" t="s">
        <v>308</v>
      </c>
      <c r="B1114" s="73">
        <f t="shared" si="2113"/>
        <v>11</v>
      </c>
      <c r="C1114" s="73">
        <f t="shared" si="2044"/>
        <v>21</v>
      </c>
      <c r="E1114" s="73">
        <f t="shared" ref="E1114" si="2150">plan_id</f>
        <v>1005</v>
      </c>
      <c r="F1114" s="73">
        <f t="shared" ca="1" si="2008"/>
        <v>2008</v>
      </c>
      <c r="G1114" s="73">
        <f t="shared" ref="G1114" ca="1" si="2151">VLOOKUP(INDIRECT(CHAR(39)&amp;$A1114&amp;CHAR(39)&amp;"!r2c"&amp;$C1114,0),variables,2,0)</f>
        <v>10938</v>
      </c>
      <c r="H1114" s="76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73" t="s">
        <v>308</v>
      </c>
      <c r="B1115" s="73">
        <f t="shared" si="2113"/>
        <v>11</v>
      </c>
      <c r="C1115" s="73">
        <f t="shared" si="2044"/>
        <v>22</v>
      </c>
      <c r="E1115" s="73">
        <f t="shared" ref="E1115" si="2152">plan_id</f>
        <v>1005</v>
      </c>
      <c r="F1115" s="73">
        <f t="shared" ca="1" si="2008"/>
        <v>2008</v>
      </c>
      <c r="G1115" s="73">
        <f t="shared" ref="G1115" ca="1" si="2153">VLOOKUP(INDIRECT(CHAR(39)&amp;$A1115&amp;CHAR(39)&amp;"!r2c"&amp;$C1115,0),variables,2,0)</f>
        <v>11007</v>
      </c>
      <c r="H1115" s="76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0.03</v>
      </c>
    </row>
    <row r="1116" spans="1:8" x14ac:dyDescent="0.3">
      <c r="A1116" s="73" t="s">
        <v>308</v>
      </c>
      <c r="B1116" s="73">
        <f t="shared" si="2113"/>
        <v>11</v>
      </c>
      <c r="C1116" s="73">
        <f t="shared" si="2044"/>
        <v>23</v>
      </c>
      <c r="E1116" s="73">
        <f t="shared" ref="E1116" si="2154">plan_id</f>
        <v>1005</v>
      </c>
      <c r="F1116" s="73">
        <f t="shared" ca="1" si="2008"/>
        <v>2008</v>
      </c>
      <c r="G1116" s="73">
        <f t="shared" ref="G1116" ca="1" si="2155">VLOOKUP(INDIRECT(CHAR(39)&amp;$A1116&amp;CHAR(39)&amp;"!r2c"&amp;$C1116,0),variables,2,0)</f>
        <v>10941</v>
      </c>
      <c r="H1116" s="76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PBI</v>
      </c>
    </row>
    <row r="1117" spans="1:8" x14ac:dyDescent="0.3">
      <c r="A1117" s="73" t="s">
        <v>308</v>
      </c>
      <c r="B1117" s="73">
        <f t="shared" si="2113"/>
        <v>11</v>
      </c>
      <c r="C1117" s="73">
        <f t="shared" si="2044"/>
        <v>24</v>
      </c>
      <c r="E1117" s="73">
        <f t="shared" ref="E1117" si="2156">plan_id</f>
        <v>1005</v>
      </c>
      <c r="F1117" s="73">
        <f t="shared" ca="1" si="2008"/>
        <v>2008</v>
      </c>
      <c r="G1117" s="73">
        <f t="shared" ref="G1117" ca="1" si="2157">VLOOKUP(INDIRECT(CHAR(39)&amp;$A1117&amp;CHAR(39)&amp;"!r2c"&amp;$C1117,0),variables,2,0)</f>
        <v>10942</v>
      </c>
      <c r="H1117" s="76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 xml:space="preserve">Percentage </v>
      </c>
    </row>
    <row r="1118" spans="1:8" x14ac:dyDescent="0.3">
      <c r="A1118" s="73" t="s">
        <v>308</v>
      </c>
      <c r="B1118" s="73">
        <f t="shared" si="2113"/>
        <v>11</v>
      </c>
      <c r="C1118" s="73">
        <f t="shared" si="2044"/>
        <v>25</v>
      </c>
      <c r="E1118" s="73">
        <f t="shared" ref="E1118" si="2158">plan_id</f>
        <v>1005</v>
      </c>
      <c r="F1118" s="73">
        <f t="shared" ca="1" si="2008"/>
        <v>2008</v>
      </c>
      <c r="G1118" s="73">
        <f t="shared" ref="G1118" ca="1" si="2159">VLOOKUP(INDIRECT(CHAR(39)&amp;$A1118&amp;CHAR(39)&amp;"!r2c"&amp;$C1118,0),variables,2,0)</f>
        <v>10701</v>
      </c>
      <c r="H1118" s="76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73" t="s">
        <v>308</v>
      </c>
      <c r="B1119" s="73">
        <f t="shared" si="2113"/>
        <v>11</v>
      </c>
      <c r="C1119" s="73">
        <f t="shared" si="2044"/>
        <v>26</v>
      </c>
      <c r="E1119" s="73">
        <f t="shared" ref="E1119" si="2160">plan_id</f>
        <v>1005</v>
      </c>
      <c r="F1119" s="73">
        <f t="shared" ca="1" si="2008"/>
        <v>2008</v>
      </c>
      <c r="G1119" s="73">
        <f t="shared" ref="G1119" ca="1" si="2161">VLOOKUP(INDIRECT(CHAR(39)&amp;$A1119&amp;CHAR(39)&amp;"!r2c"&amp;$C1119,0),variables,2,0)</f>
        <v>10702</v>
      </c>
      <c r="H1119" s="76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73" t="s">
        <v>308</v>
      </c>
      <c r="B1120" s="73">
        <f t="shared" si="2113"/>
        <v>11</v>
      </c>
      <c r="C1120" s="73">
        <f t="shared" si="2044"/>
        <v>27</v>
      </c>
      <c r="E1120" s="73">
        <f t="shared" ref="E1120" si="2162">plan_id</f>
        <v>1005</v>
      </c>
      <c r="F1120" s="73">
        <f t="shared" ca="1" si="2008"/>
        <v>2008</v>
      </c>
      <c r="G1120" s="73">
        <f t="shared" ref="G1120" ca="1" si="2163">VLOOKUP(INDIRECT(CHAR(39)&amp;$A1120&amp;CHAR(39)&amp;"!r2c"&amp;$C1120,0),variables,2,0)</f>
        <v>10943</v>
      </c>
      <c r="H1120" s="76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2.5000000000000001E-2</v>
      </c>
    </row>
    <row r="1121" spans="1:8" x14ac:dyDescent="0.3">
      <c r="A1121" s="73" t="s">
        <v>308</v>
      </c>
      <c r="B1121" s="73">
        <f t="shared" si="2113"/>
        <v>11</v>
      </c>
      <c r="C1121" s="73">
        <f t="shared" si="2044"/>
        <v>28</v>
      </c>
      <c r="E1121" s="73">
        <f t="shared" ref="E1121" si="2164">plan_id</f>
        <v>1005</v>
      </c>
      <c r="F1121" s="73">
        <f t="shared" ca="1" si="2008"/>
        <v>2008</v>
      </c>
      <c r="G1121" s="73">
        <f t="shared" ref="G1121" ca="1" si="2165">VLOOKUP(INDIRECT(CHAR(39)&amp;$A1121&amp;CHAR(39)&amp;"!r2c"&amp;$C1121,0),variables,2,0)</f>
        <v>10944</v>
      </c>
      <c r="H1121" s="76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73" t="s">
        <v>308</v>
      </c>
      <c r="B1122" s="73">
        <f t="shared" si="2113"/>
        <v>11</v>
      </c>
      <c r="C1122" s="73">
        <f t="shared" si="2044"/>
        <v>29</v>
      </c>
      <c r="E1122" s="73">
        <f t="shared" ref="E1122" si="2166">plan_id</f>
        <v>1005</v>
      </c>
      <c r="F1122" s="73">
        <f t="shared" ca="1" si="2008"/>
        <v>2008</v>
      </c>
      <c r="G1122" s="73">
        <f t="shared" ref="G1122" ca="1" si="2167">VLOOKUP(INDIRECT(CHAR(39)&amp;$A1122&amp;CHAR(39)&amp;"!r2c"&amp;$C1122,0),variables,2,0)</f>
        <v>10945</v>
      </c>
      <c r="H1122" s="76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73" t="s">
        <v>308</v>
      </c>
      <c r="B1123" s="73">
        <f t="shared" si="2113"/>
        <v>11</v>
      </c>
      <c r="C1123" s="73">
        <f t="shared" si="2044"/>
        <v>30</v>
      </c>
      <c r="E1123" s="73">
        <f t="shared" ref="E1123" si="2168">plan_id</f>
        <v>1005</v>
      </c>
      <c r="F1123" s="73">
        <f t="shared" ca="1" si="2008"/>
        <v>2008</v>
      </c>
      <c r="G1123" s="73">
        <f t="shared" ref="G1123" ca="1" si="2169">VLOOKUP(INDIRECT(CHAR(39)&amp;$A1123&amp;CHAR(39)&amp;"!r2c"&amp;$C1123,0),variables,2,0)</f>
        <v>10947</v>
      </c>
      <c r="H1123" s="76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73" t="s">
        <v>308</v>
      </c>
      <c r="B1124" s="73">
        <f t="shared" si="2113"/>
        <v>11</v>
      </c>
      <c r="C1124" s="73">
        <f t="shared" si="2044"/>
        <v>31</v>
      </c>
      <c r="E1124" s="73">
        <f t="shared" ref="E1124" si="2170">plan_id</f>
        <v>1005</v>
      </c>
      <c r="F1124" s="73">
        <f t="shared" ca="1" si="2008"/>
        <v>2008</v>
      </c>
      <c r="G1124" s="73">
        <f t="shared" ref="G1124" ca="1" si="2171">VLOOKUP(INDIRECT(CHAR(39)&amp;$A1124&amp;CHAR(39)&amp;"!r2c"&amp;$C1124,0),variables,2,0)</f>
        <v>10948</v>
      </c>
      <c r="H1124" s="76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73" t="s">
        <v>308</v>
      </c>
      <c r="B1125" s="73">
        <f t="shared" si="2113"/>
        <v>11</v>
      </c>
      <c r="C1125" s="73">
        <f t="shared" si="2044"/>
        <v>32</v>
      </c>
      <c r="E1125" s="73">
        <f t="shared" ref="E1125" si="2172">plan_id</f>
        <v>1005</v>
      </c>
      <c r="F1125" s="73">
        <f t="shared" ca="1" si="2008"/>
        <v>2008</v>
      </c>
      <c r="G1125" s="73">
        <f t="shared" ref="G1125" ca="1" si="2173">VLOOKUP(INDIRECT(CHAR(39)&amp;$A1125&amp;CHAR(39)&amp;"!r2c"&amp;$C1125,0),variables,2,0)</f>
        <v>10949</v>
      </c>
      <c r="H1125" s="76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73" t="s">
        <v>308</v>
      </c>
      <c r="B1126" s="73">
        <f t="shared" si="2113"/>
        <v>11</v>
      </c>
      <c r="C1126" s="73">
        <f t="shared" si="2044"/>
        <v>33</v>
      </c>
      <c r="E1126" s="73">
        <f t="shared" ref="E1126" si="2174">plan_id</f>
        <v>1005</v>
      </c>
      <c r="F1126" s="73">
        <f t="shared" ca="1" si="2008"/>
        <v>2008</v>
      </c>
      <c r="G1126" s="73">
        <f t="shared" ref="G1126" ca="1" si="2175">VLOOKUP(INDIRECT(CHAR(39)&amp;$A1126&amp;CHAR(39)&amp;"!r2c"&amp;$C1126,0),variables,2,0)</f>
        <v>10951</v>
      </c>
      <c r="H1126" s="76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">
      <c r="A1127" s="73" t="s">
        <v>308</v>
      </c>
      <c r="B1127" s="73">
        <f t="shared" si="2113"/>
        <v>11</v>
      </c>
      <c r="C1127" s="73">
        <f t="shared" ref="C1127:C1190" si="2176">C1036</f>
        <v>34</v>
      </c>
      <c r="E1127" s="73">
        <f t="shared" ref="E1127" si="2177">plan_id</f>
        <v>1005</v>
      </c>
      <c r="F1127" s="73">
        <f t="shared" ca="1" si="2008"/>
        <v>2008</v>
      </c>
      <c r="G1127" s="73">
        <f t="shared" ref="G1127" ca="1" si="2178">VLOOKUP(INDIRECT(CHAR(39)&amp;$A1127&amp;CHAR(39)&amp;"!r2c"&amp;$C1127,0),variables,2,0)</f>
        <v>10950</v>
      </c>
      <c r="H1127" s="76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Yes</v>
      </c>
    </row>
    <row r="1128" spans="1:8" x14ac:dyDescent="0.3">
      <c r="A1128" s="73" t="s">
        <v>308</v>
      </c>
      <c r="B1128" s="73">
        <f t="shared" si="2113"/>
        <v>11</v>
      </c>
      <c r="C1128" s="73">
        <f t="shared" si="2176"/>
        <v>35</v>
      </c>
      <c r="E1128" s="73">
        <f t="shared" ref="E1128" si="2179">plan_id</f>
        <v>1005</v>
      </c>
      <c r="F1128" s="73">
        <f t="shared" ca="1" si="2008"/>
        <v>2008</v>
      </c>
      <c r="G1128" s="73">
        <f t="shared" ref="G1128" ca="1" si="2180">VLOOKUP(INDIRECT(CHAR(39)&amp;$A1128&amp;CHAR(39)&amp;"!r2c"&amp;$C1128,0),variables,2,0)</f>
        <v>10954</v>
      </c>
      <c r="H1128" s="76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0.03</v>
      </c>
    </row>
    <row r="1129" spans="1:8" x14ac:dyDescent="0.3">
      <c r="A1129" s="73" t="s">
        <v>308</v>
      </c>
      <c r="B1129" s="73">
        <f t="shared" si="2113"/>
        <v>11</v>
      </c>
      <c r="C1129" s="73">
        <f t="shared" si="2176"/>
        <v>36</v>
      </c>
      <c r="E1129" s="73">
        <f t="shared" ref="E1129" si="2181">plan_id</f>
        <v>1005</v>
      </c>
      <c r="F1129" s="73">
        <f t="shared" ca="1" si="2008"/>
        <v>2008</v>
      </c>
      <c r="G1129" s="73">
        <f t="shared" ref="G1129" ca="1" si="2182">VLOOKUP(INDIRECT(CHAR(39)&amp;$A1129&amp;CHAR(39)&amp;"!r2c"&amp;$C1129,0),variables,2,0)</f>
        <v>10955</v>
      </c>
      <c r="H1129" s="76" t="str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Pre-retirement: 8.50% &amp; Post-retirement: 6.00%</v>
      </c>
    </row>
    <row r="1130" spans="1:8" x14ac:dyDescent="0.3">
      <c r="A1130" s="73" t="s">
        <v>308</v>
      </c>
      <c r="B1130" s="73">
        <f t="shared" si="2113"/>
        <v>11</v>
      </c>
      <c r="C1130" s="73">
        <f t="shared" si="2176"/>
        <v>37</v>
      </c>
      <c r="E1130" s="73">
        <f t="shared" ref="E1130" si="2183">plan_id</f>
        <v>1005</v>
      </c>
      <c r="F1130" s="73">
        <f t="shared" ca="1" si="2008"/>
        <v>2008</v>
      </c>
      <c r="G1130" s="73">
        <f t="shared" ref="G1130" ca="1" si="2184">VLOOKUP(INDIRECT(CHAR(39)&amp;$A1130&amp;CHAR(39)&amp;"!r2c"&amp;$C1130,0),variables,2,0)</f>
        <v>10956</v>
      </c>
      <c r="H1130" s="76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4.4999999999999998E-2</v>
      </c>
    </row>
    <row r="1131" spans="1:8" x14ac:dyDescent="0.3">
      <c r="A1131" s="73" t="s">
        <v>308</v>
      </c>
      <c r="B1131" s="73">
        <f t="shared" si="2113"/>
        <v>11</v>
      </c>
      <c r="C1131" s="73">
        <f t="shared" si="2176"/>
        <v>38</v>
      </c>
      <c r="E1131" s="73">
        <f t="shared" ref="E1131" si="2185">plan_id</f>
        <v>1005</v>
      </c>
      <c r="F1131" s="73">
        <f t="shared" ca="1" si="2008"/>
        <v>2008</v>
      </c>
      <c r="G1131" s="73">
        <f t="shared" ref="G1131" ca="1" si="2186">VLOOKUP(INDIRECT(CHAR(39)&amp;$A1131&amp;CHAR(39)&amp;"!r2c"&amp;$C1131,0),variables,2,0)</f>
        <v>10959</v>
      </c>
      <c r="H1131" s="76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4.75%-11.00%</v>
      </c>
    </row>
    <row r="1132" spans="1:8" x14ac:dyDescent="0.3">
      <c r="A1132" s="73" t="s">
        <v>308</v>
      </c>
      <c r="B1132" s="73">
        <f t="shared" si="2113"/>
        <v>11</v>
      </c>
      <c r="C1132" s="73">
        <f t="shared" si="2176"/>
        <v>39</v>
      </c>
      <c r="E1132" s="73">
        <f t="shared" ref="E1132" si="2187">plan_id</f>
        <v>1005</v>
      </c>
      <c r="F1132" s="73">
        <f t="shared" ca="1" si="2008"/>
        <v>2008</v>
      </c>
      <c r="G1132" s="73">
        <f t="shared" ref="G1132" ca="1" si="2188">VLOOKUP(INDIRECT(CHAR(39)&amp;$A1132&amp;CHAR(39)&amp;"!r2c"&amp;$C1132,0),variables,2,0)</f>
        <v>10962</v>
      </c>
      <c r="H1132" s="76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 25</v>
      </c>
    </row>
    <row r="1133" spans="1:8" x14ac:dyDescent="0.3">
      <c r="A1133" s="73" t="s">
        <v>308</v>
      </c>
      <c r="B1133" s="73">
        <f t="shared" si="2113"/>
        <v>11</v>
      </c>
      <c r="C1133" s="73">
        <f t="shared" si="2176"/>
        <v>40</v>
      </c>
      <c r="E1133" s="73">
        <f t="shared" ref="E1133" si="2189">plan_id</f>
        <v>1005</v>
      </c>
      <c r="F1133" s="73">
        <f t="shared" ca="1" si="2008"/>
        <v>2008</v>
      </c>
      <c r="G1133" s="73">
        <f t="shared" ref="G1133" ca="1" si="2190">VLOOKUP(INDIRECT(CHAR(39)&amp;$A1133&amp;CHAR(39)&amp;"!r2c"&amp;$C1133,0),variables,2,0)</f>
        <v>10964</v>
      </c>
      <c r="H1133" s="76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 23</v>
      </c>
    </row>
    <row r="1134" spans="1:8" x14ac:dyDescent="0.3">
      <c r="A1134" s="73" t="s">
        <v>308</v>
      </c>
      <c r="B1134" s="73">
        <f t="shared" si="2113"/>
        <v>11</v>
      </c>
      <c r="C1134" s="73">
        <f t="shared" si="2176"/>
        <v>41</v>
      </c>
      <c r="E1134" s="73">
        <f t="shared" ref="E1134" si="2191">plan_id</f>
        <v>1005</v>
      </c>
      <c r="F1134" s="73">
        <f t="shared" ca="1" si="2008"/>
        <v>2008</v>
      </c>
      <c r="G1134" s="73">
        <f t="shared" ref="G1134" ca="1" si="2192">VLOOKUP(INDIRECT(CHAR(39)&amp;$A1134&amp;CHAR(39)&amp;"!r2c"&amp;$C1134,0),variables,2,0)</f>
        <v>10967</v>
      </c>
      <c r="H1134" s="76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1983 Group Annuity Mortality Table</v>
      </c>
    </row>
    <row r="1135" spans="1:8" x14ac:dyDescent="0.3">
      <c r="A1135" s="73" t="s">
        <v>308</v>
      </c>
      <c r="B1135" s="73">
        <f t="shared" si="2113"/>
        <v>11</v>
      </c>
      <c r="C1135" s="73">
        <f t="shared" si="2176"/>
        <v>42</v>
      </c>
      <c r="E1135" s="73">
        <f t="shared" ref="E1135" si="2193">plan_id</f>
        <v>1005</v>
      </c>
      <c r="F1135" s="73">
        <f t="shared" ca="1" si="2008"/>
        <v>2008</v>
      </c>
      <c r="G1135" s="73">
        <f t="shared" ref="G1135" ca="1" si="2194">VLOOKUP(INDIRECT(CHAR(39)&amp;$A1135&amp;CHAR(39)&amp;"!r2c"&amp;$C1135,0),variables,2,0)</f>
        <v>10968</v>
      </c>
      <c r="H1135" s="76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1983</v>
      </c>
    </row>
    <row r="1136" spans="1:8" x14ac:dyDescent="0.3">
      <c r="A1136" s="73" t="s">
        <v>308</v>
      </c>
      <c r="B1136" s="73">
        <f t="shared" si="2113"/>
        <v>11</v>
      </c>
      <c r="C1136" s="73">
        <f t="shared" si="2176"/>
        <v>43</v>
      </c>
      <c r="E1136" s="73">
        <f t="shared" ref="E1136" si="2195">plan_id</f>
        <v>1005</v>
      </c>
      <c r="F1136" s="73">
        <f t="shared" ca="1" si="2008"/>
        <v>2008</v>
      </c>
      <c r="G1136" s="73">
        <f t="shared" ref="G1136" ca="1" si="2196">VLOOKUP(INDIRECT(CHAR(39)&amp;$A1136&amp;CHAR(39)&amp;"!r2c"&amp;$C1136,0),variables,2,0)</f>
        <v>10969</v>
      </c>
      <c r="H1136" s="76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73" t="s">
        <v>308</v>
      </c>
      <c r="B1137" s="73">
        <f t="shared" si="2113"/>
        <v>11</v>
      </c>
      <c r="C1137" s="73">
        <f t="shared" si="2176"/>
        <v>44</v>
      </c>
      <c r="E1137" s="73">
        <f t="shared" ref="E1137" si="2197">plan_id</f>
        <v>1005</v>
      </c>
      <c r="F1137" s="73">
        <f t="shared" ca="1" si="2008"/>
        <v>2008</v>
      </c>
      <c r="G1137" s="73">
        <f t="shared" ref="G1137" ca="1" si="2198">VLOOKUP(INDIRECT(CHAR(39)&amp;$A1137&amp;CHAR(39)&amp;"!r2c"&amp;$C1137,0),variables,2,0)</f>
        <v>10970</v>
      </c>
      <c r="H1137" s="76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1 Year</v>
      </c>
    </row>
    <row r="1138" spans="1:8" x14ac:dyDescent="0.3">
      <c r="A1138" s="73" t="s">
        <v>308</v>
      </c>
      <c r="B1138" s="73">
        <f t="shared" si="2113"/>
        <v>11</v>
      </c>
      <c r="C1138" s="73">
        <f t="shared" si="2176"/>
        <v>45</v>
      </c>
      <c r="E1138" s="73">
        <f t="shared" ref="E1138" si="2199">plan_id</f>
        <v>1005</v>
      </c>
      <c r="F1138" s="73">
        <f t="shared" ref="F1138:F1230" ca="1" si="2200">INDIRECT(CHAR(39)&amp;$A1138&amp;CHAR(39)&amp;"!r"&amp;$B1138&amp;"c2",0)</f>
        <v>2008</v>
      </c>
      <c r="G1138" s="73">
        <f t="shared" ref="G1138" ca="1" si="2201">VLOOKUP(INDIRECT(CHAR(39)&amp;$A1138&amp;CHAR(39)&amp;"!r2c"&amp;$C1138,0),variables,2,0)</f>
        <v>10971</v>
      </c>
      <c r="H1138" s="76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73" t="s">
        <v>308</v>
      </c>
      <c r="B1139" s="73">
        <f t="shared" si="2113"/>
        <v>11</v>
      </c>
      <c r="C1139" s="73">
        <f t="shared" si="2176"/>
        <v>46</v>
      </c>
      <c r="E1139" s="73">
        <f t="shared" ref="E1139" si="2202">plan_id</f>
        <v>1005</v>
      </c>
      <c r="F1139" s="73">
        <f t="shared" ca="1" si="2200"/>
        <v>2008</v>
      </c>
      <c r="G1139" s="73">
        <f t="shared" ref="G1139" ca="1" si="2203">VLOOKUP(INDIRECT(CHAR(39)&amp;$A1139&amp;CHAR(39)&amp;"!r2c"&amp;$C1139,0),variables,2,0)</f>
        <v>10972</v>
      </c>
      <c r="H1139" s="76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Percentage of Payroll</v>
      </c>
    </row>
    <row r="1140" spans="1:8" x14ac:dyDescent="0.3">
      <c r="A1140" s="73" t="s">
        <v>308</v>
      </c>
      <c r="B1140" s="73">
        <f t="shared" si="2113"/>
        <v>11</v>
      </c>
      <c r="C1140" s="73">
        <f t="shared" si="2176"/>
        <v>47</v>
      </c>
      <c r="E1140" s="73">
        <f t="shared" ref="E1140" si="2204">plan_id</f>
        <v>1005</v>
      </c>
      <c r="F1140" s="73">
        <f t="shared" ca="1" si="2200"/>
        <v>2008</v>
      </c>
      <c r="G1140" s="73">
        <f t="shared" ref="G1140" ca="1" si="2205">VLOOKUP(INDIRECT(CHAR(39)&amp;$A1140&amp;CHAR(39)&amp;"!r2c"&amp;$C1140,0),variables,2,0)</f>
        <v>10973</v>
      </c>
      <c r="H1140" s="76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30 Years</v>
      </c>
    </row>
    <row r="1141" spans="1:8" x14ac:dyDescent="0.3">
      <c r="A1141" s="73" t="s">
        <v>308</v>
      </c>
      <c r="B1141" s="73">
        <f t="shared" si="2113"/>
        <v>11</v>
      </c>
      <c r="C1141" s="73">
        <f t="shared" si="2176"/>
        <v>48</v>
      </c>
      <c r="E1141" s="73">
        <f t="shared" ref="E1141" si="2206">plan_id</f>
        <v>1005</v>
      </c>
      <c r="F1141" s="73">
        <f t="shared" ca="1" si="2200"/>
        <v>2008</v>
      </c>
      <c r="G1141" s="73">
        <f t="shared" ref="G1141" ca="1" si="2207">VLOOKUP(INDIRECT(CHAR(39)&amp;$A1141&amp;CHAR(39)&amp;"!r2c"&amp;$C1141,0),variables,2,0)</f>
        <v>10975</v>
      </c>
      <c r="H1141" s="76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EAN</v>
      </c>
    </row>
    <row r="1142" spans="1:8" x14ac:dyDescent="0.3">
      <c r="A1142" s="73" t="s">
        <v>308</v>
      </c>
      <c r="B1142" s="73">
        <f t="shared" si="2113"/>
        <v>11</v>
      </c>
      <c r="C1142" s="73">
        <f t="shared" si="2176"/>
        <v>49</v>
      </c>
      <c r="E1142" s="73">
        <f t="shared" ref="E1142" si="2208">plan_id</f>
        <v>1005</v>
      </c>
      <c r="F1142" s="73">
        <f t="shared" ca="1" si="2200"/>
        <v>2008</v>
      </c>
      <c r="G1142" s="73">
        <f t="shared" ref="G1142" ca="1" si="2209">VLOOKUP(INDIRECT(CHAR(39)&amp;$A1142&amp;CHAR(39)&amp;"!r2c"&amp;$C1142,0),variables,2,0)</f>
        <v>10976</v>
      </c>
      <c r="H1142" s="76" t="str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Pre-retirement: 8.50% &amp; Post-retirement: 6.00%</v>
      </c>
    </row>
    <row r="1143" spans="1:8" x14ac:dyDescent="0.3">
      <c r="A1143" s="73" t="s">
        <v>308</v>
      </c>
      <c r="B1143" s="73">
        <f t="shared" si="2113"/>
        <v>11</v>
      </c>
      <c r="C1143" s="73">
        <f t="shared" si="2176"/>
        <v>50</v>
      </c>
      <c r="E1143" s="73">
        <f t="shared" ref="E1143" si="2210">plan_id</f>
        <v>1005</v>
      </c>
      <c r="F1143" s="73">
        <f t="shared" ca="1" si="2200"/>
        <v>2008</v>
      </c>
      <c r="G1143" s="73">
        <f t="shared" ref="G1143" ca="1" si="2211">VLOOKUP(INDIRECT(CHAR(39)&amp;$A1143&amp;CHAR(39)&amp;"!r2c"&amp;$C1143,0),variables,2,0)</f>
        <v>10977</v>
      </c>
      <c r="H1143" s="76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73" t="s">
        <v>308</v>
      </c>
      <c r="B1144" s="73">
        <f t="shared" si="2113"/>
        <v>11</v>
      </c>
      <c r="C1144" s="73">
        <f t="shared" si="2176"/>
        <v>51</v>
      </c>
      <c r="E1144" s="73">
        <f t="shared" ref="E1144" si="2212">plan_id</f>
        <v>1005</v>
      </c>
      <c r="F1144" s="73">
        <f t="shared" ca="1" si="2200"/>
        <v>2008</v>
      </c>
      <c r="G1144" s="73">
        <f t="shared" ref="G1144" ca="1" si="2213">VLOOKUP(INDIRECT(CHAR(39)&amp;$A1144&amp;CHAR(39)&amp;"!r2c"&amp;$C1144,0),variables,2,0)</f>
        <v>10978</v>
      </c>
      <c r="H1144" s="76" t="str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Pre-retirement: 8.50% &amp; Post-retirement: 6.00%</v>
      </c>
    </row>
    <row r="1145" spans="1:8" x14ac:dyDescent="0.3">
      <c r="A1145" s="73" t="s">
        <v>308</v>
      </c>
      <c r="B1145" s="73">
        <f t="shared" si="2113"/>
        <v>11</v>
      </c>
      <c r="C1145" s="73">
        <f t="shared" si="2176"/>
        <v>52</v>
      </c>
      <c r="E1145" s="73">
        <f t="shared" ref="E1145" si="2214">plan_id</f>
        <v>1005</v>
      </c>
      <c r="F1145" s="73">
        <f t="shared" ca="1" si="2200"/>
        <v>2008</v>
      </c>
      <c r="G1145" s="73">
        <f t="shared" ref="G1145" ca="1" si="2215">VLOOKUP(INDIRECT(CHAR(39)&amp;$A1145&amp;CHAR(39)&amp;"!r2c"&amp;$C1145,0),variables,2,0)</f>
        <v>10979</v>
      </c>
      <c r="H1145" s="76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 years</v>
      </c>
    </row>
    <row r="1146" spans="1:8" x14ac:dyDescent="0.3">
      <c r="A1146" s="73" t="s">
        <v>308</v>
      </c>
      <c r="B1146" s="73">
        <f t="shared" si="2113"/>
        <v>11</v>
      </c>
      <c r="C1146" s="73">
        <f t="shared" si="2176"/>
        <v>53</v>
      </c>
      <c r="E1146" s="73">
        <f t="shared" ref="E1146" si="2216">plan_id</f>
        <v>1005</v>
      </c>
      <c r="F1146" s="73">
        <f t="shared" ca="1" si="2200"/>
        <v>2008</v>
      </c>
      <c r="G1146" s="73">
        <f t="shared" ref="G1146" ca="1" si="2217">VLOOKUP(INDIRECT(CHAR(39)&amp;$A1146&amp;CHAR(39)&amp;"!r2c"&amp;$C1146,0),variables,2,0)</f>
        <v>10980</v>
      </c>
      <c r="H1146" s="76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73" t="s">
        <v>308</v>
      </c>
      <c r="B1147" s="73">
        <f t="shared" si="2113"/>
        <v>11</v>
      </c>
      <c r="C1147" s="73">
        <f t="shared" si="2176"/>
        <v>54</v>
      </c>
      <c r="E1147" s="73">
        <f t="shared" ref="E1147" si="2218">plan_id</f>
        <v>1005</v>
      </c>
      <c r="F1147" s="73">
        <f t="shared" ca="1" si="2200"/>
        <v>2008</v>
      </c>
      <c r="G1147" s="73">
        <f t="shared" ref="G1147" ca="1" si="2219">VLOOKUP(INDIRECT(CHAR(39)&amp;$A1147&amp;CHAR(39)&amp;"!r2c"&amp;$C1147,0),variables,2,0)</f>
        <v>10981</v>
      </c>
      <c r="H1147" s="76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73" t="s">
        <v>308</v>
      </c>
      <c r="B1148" s="73">
        <f t="shared" si="2113"/>
        <v>11</v>
      </c>
      <c r="C1148" s="73">
        <f t="shared" si="2176"/>
        <v>55</v>
      </c>
      <c r="E1148" s="73">
        <f t="shared" ref="E1148" si="2220">plan_id</f>
        <v>1005</v>
      </c>
      <c r="F1148" s="73">
        <f t="shared" ca="1" si="2200"/>
        <v>2008</v>
      </c>
      <c r="G1148" s="73">
        <f t="shared" ref="G1148" ca="1" si="2221">VLOOKUP(INDIRECT(CHAR(39)&amp;$A1148&amp;CHAR(39)&amp;"!r2c"&amp;$C1148,0),variables,2,0)</f>
        <v>10706</v>
      </c>
      <c r="H1148" s="76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1.4576908650524583E-4</v>
      </c>
    </row>
    <row r="1149" spans="1:8" x14ac:dyDescent="0.3">
      <c r="A1149" s="73" t="s">
        <v>308</v>
      </c>
      <c r="B1149" s="73">
        <f t="shared" si="2113"/>
        <v>11</v>
      </c>
      <c r="C1149" s="73">
        <f t="shared" si="2176"/>
        <v>56</v>
      </c>
      <c r="E1149" s="73">
        <f t="shared" ref="E1149" si="2222">plan_id</f>
        <v>1005</v>
      </c>
      <c r="F1149" s="73">
        <f t="shared" ca="1" si="2200"/>
        <v>2008</v>
      </c>
      <c r="G1149" s="73">
        <f t="shared" ref="G1149" ca="1" si="2223">VLOOKUP(INDIRECT(CHAR(39)&amp;$A1149&amp;CHAR(39)&amp;"!r2c"&amp;$C1149,0),variables,2,0)</f>
        <v>10983</v>
      </c>
      <c r="H1149" s="76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Yes</v>
      </c>
    </row>
    <row r="1150" spans="1:8" x14ac:dyDescent="0.3">
      <c r="A1150" s="73" t="s">
        <v>308</v>
      </c>
      <c r="B1150" s="73">
        <f t="shared" si="2113"/>
        <v>11</v>
      </c>
      <c r="C1150" s="73">
        <f t="shared" si="2176"/>
        <v>57</v>
      </c>
      <c r="E1150" s="73">
        <f t="shared" ref="E1150" si="2224">plan_id</f>
        <v>1005</v>
      </c>
      <c r="F1150" s="73">
        <f t="shared" ca="1" si="2200"/>
        <v>2008</v>
      </c>
      <c r="G1150" s="73">
        <f t="shared" ref="G1150" ca="1" si="2225">VLOOKUP(INDIRECT(CHAR(39)&amp;$A1150&amp;CHAR(39)&amp;"!r2c"&amp;$C1150,0),variables,2,0)</f>
        <v>10989</v>
      </c>
      <c r="H1150" s="76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5233015000</v>
      </c>
    </row>
    <row r="1151" spans="1:8" x14ac:dyDescent="0.3">
      <c r="A1151" s="73" t="s">
        <v>308</v>
      </c>
      <c r="B1151" s="73">
        <f t="shared" si="2113"/>
        <v>11</v>
      </c>
      <c r="C1151" s="73">
        <f t="shared" si="2176"/>
        <v>58</v>
      </c>
      <c r="E1151" s="73">
        <f t="shared" ref="E1151" si="2226">plan_id</f>
        <v>1005</v>
      </c>
      <c r="F1151" s="73">
        <f t="shared" ca="1" si="2200"/>
        <v>2008</v>
      </c>
      <c r="G1151" s="73">
        <f t="shared" ref="G1151" ca="1" si="2227">VLOOKUP(INDIRECT(CHAR(39)&amp;$A1151&amp;CHAR(39)&amp;"!r2c"&amp;$C1151,0),variables,2,0)</f>
        <v>10990</v>
      </c>
      <c r="H1151" s="76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5918061000</v>
      </c>
    </row>
    <row r="1152" spans="1:8" x14ac:dyDescent="0.3">
      <c r="A1152" s="73" t="s">
        <v>308</v>
      </c>
      <c r="B1152" s="73">
        <f t="shared" si="2113"/>
        <v>11</v>
      </c>
      <c r="C1152" s="73">
        <f t="shared" si="2176"/>
        <v>59</v>
      </c>
      <c r="E1152" s="73">
        <f t="shared" ref="E1152" si="2228">plan_id</f>
        <v>1005</v>
      </c>
      <c r="F1152" s="73">
        <f t="shared" ca="1" si="2200"/>
        <v>2008</v>
      </c>
      <c r="G1152" s="73">
        <f t="shared" ref="G1152" ca="1" si="2229">VLOOKUP(INDIRECT(CHAR(39)&amp;$A1152&amp;CHAR(39)&amp;"!r2c"&amp;$C1152,0),variables,2,0)</f>
        <v>10991</v>
      </c>
      <c r="H1152" s="76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685046000</v>
      </c>
    </row>
    <row r="1153" spans="1:8" x14ac:dyDescent="0.3">
      <c r="A1153" s="73" t="s">
        <v>308</v>
      </c>
      <c r="B1153" s="73">
        <f t="shared" si="2113"/>
        <v>11</v>
      </c>
      <c r="C1153" s="73">
        <f t="shared" si="2176"/>
        <v>60</v>
      </c>
      <c r="E1153" s="73">
        <f t="shared" ref="E1153" si="2230">plan_id</f>
        <v>1005</v>
      </c>
      <c r="F1153" s="73">
        <f t="shared" ca="1" si="2200"/>
        <v>2008</v>
      </c>
      <c r="G1153" s="73">
        <f t="shared" ref="G1153" ca="1" si="2231">VLOOKUP(INDIRECT(CHAR(39)&amp;$A1153&amp;CHAR(39)&amp;"!r2c"&amp;$C1153,0),variables,2,0)</f>
        <v>10992</v>
      </c>
      <c r="H1153" s="76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0.88424485655014373</v>
      </c>
    </row>
    <row r="1154" spans="1:8" x14ac:dyDescent="0.3">
      <c r="A1154" s="73" t="s">
        <v>308</v>
      </c>
      <c r="B1154" s="73">
        <f t="shared" si="2113"/>
        <v>11</v>
      </c>
      <c r="C1154" s="73">
        <f t="shared" si="2176"/>
        <v>61</v>
      </c>
      <c r="E1154" s="73">
        <f t="shared" ref="E1154" si="2232">plan_id</f>
        <v>1005</v>
      </c>
      <c r="F1154" s="73">
        <f t="shared" ca="1" si="2200"/>
        <v>2008</v>
      </c>
      <c r="G1154" s="73">
        <f t="shared" ref="G1154" ca="1" si="2233">VLOOKUP(INDIRECT(CHAR(39)&amp;$A1154&amp;CHAR(39)&amp;"!r2c"&amp;$C1154,0),variables,2,0)</f>
        <v>10993</v>
      </c>
      <c r="H1154" s="76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703701000</v>
      </c>
    </row>
    <row r="1155" spans="1:8" x14ac:dyDescent="0.3">
      <c r="A1155" s="73" t="s">
        <v>308</v>
      </c>
      <c r="B1155" s="73">
        <f t="shared" si="2113"/>
        <v>11</v>
      </c>
      <c r="C1155" s="73">
        <f t="shared" si="2176"/>
        <v>62</v>
      </c>
      <c r="E1155" s="73">
        <f t="shared" ref="E1155" si="2234">plan_id</f>
        <v>1005</v>
      </c>
      <c r="F1155" s="73">
        <f t="shared" ca="1" si="2200"/>
        <v>2008</v>
      </c>
      <c r="G1155" s="73">
        <f t="shared" ref="G1155" ca="1" si="2235">VLOOKUP(INDIRECT(CHAR(39)&amp;$A1155&amp;CHAR(39)&amp;"!r2c"&amp;$C1155,0),variables,2,0)</f>
        <v>10801</v>
      </c>
      <c r="H1155" s="76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249139000</v>
      </c>
    </row>
    <row r="1156" spans="1:8" x14ac:dyDescent="0.3">
      <c r="A1156" s="73" t="s">
        <v>308</v>
      </c>
      <c r="B1156" s="73">
        <f t="shared" si="2113"/>
        <v>11</v>
      </c>
      <c r="C1156" s="73">
        <f t="shared" si="2176"/>
        <v>63</v>
      </c>
      <c r="E1156" s="73">
        <f t="shared" ref="E1156" si="2236">plan_id</f>
        <v>1005</v>
      </c>
      <c r="F1156" s="73">
        <f t="shared" ca="1" si="2200"/>
        <v>2008</v>
      </c>
      <c r="G1156" s="73">
        <f t="shared" ref="G1156" ca="1" si="2237">VLOOKUP(INDIRECT(CHAR(39)&amp;$A1156&amp;CHAR(39)&amp;"!r2c"&amp;$C1156,0),variables,2,0)</f>
        <v>10802</v>
      </c>
      <c r="H1156" s="76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73" t="s">
        <v>308</v>
      </c>
      <c r="B1157" s="73">
        <f t="shared" si="2113"/>
        <v>11</v>
      </c>
      <c r="C1157" s="73">
        <f t="shared" si="2176"/>
        <v>64</v>
      </c>
      <c r="E1157" s="73">
        <f t="shared" ref="E1157" si="2238">plan_id</f>
        <v>1005</v>
      </c>
      <c r="F1157" s="73">
        <f t="shared" ca="1" si="2200"/>
        <v>2008</v>
      </c>
      <c r="G1157" s="73">
        <f t="shared" ref="G1157" ca="1" si="2239">VLOOKUP(INDIRECT(CHAR(39)&amp;$A1157&amp;CHAR(39)&amp;"!r2c"&amp;$C1157,0),variables,2,0)</f>
        <v>10803</v>
      </c>
      <c r="H1157" s="76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73" t="s">
        <v>308</v>
      </c>
      <c r="B1158" s="73">
        <f t="shared" si="2113"/>
        <v>11</v>
      </c>
      <c r="C1158" s="73">
        <f t="shared" si="2176"/>
        <v>65</v>
      </c>
      <c r="E1158" s="73">
        <f t="shared" ref="E1158" si="2240">plan_id</f>
        <v>1005</v>
      </c>
      <c r="F1158" s="73">
        <f t="shared" ca="1" si="2200"/>
        <v>2008</v>
      </c>
      <c r="G1158" s="73">
        <f t="shared" ref="G1158" ca="1" si="2241">VLOOKUP(INDIRECT(CHAR(39)&amp;$A1158&amp;CHAR(39)&amp;"!r2c"&amp;$C1158,0),variables,2,0)</f>
        <v>10804</v>
      </c>
      <c r="H1158" s="76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73" t="s">
        <v>308</v>
      </c>
      <c r="B1159" s="73">
        <f t="shared" si="2113"/>
        <v>11</v>
      </c>
      <c r="C1159" s="73">
        <f t="shared" si="2176"/>
        <v>66</v>
      </c>
      <c r="E1159" s="73">
        <f t="shared" ref="E1159" si="2242">plan_id</f>
        <v>1005</v>
      </c>
      <c r="F1159" s="73">
        <f t="shared" ca="1" si="2200"/>
        <v>2008</v>
      </c>
      <c r="G1159" s="73">
        <f t="shared" ref="G1159" ca="1" si="2243">VLOOKUP(INDIRECT(CHAR(39)&amp;$A1159&amp;CHAR(39)&amp;"!r2c"&amp;$C1159,0),variables,2,0)</f>
        <v>10805</v>
      </c>
      <c r="H1159" s="76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73" t="s">
        <v>308</v>
      </c>
      <c r="B1160" s="73">
        <f t="shared" ref="B1160" si="2244">B1095+1</f>
        <v>11</v>
      </c>
      <c r="C1160" s="73">
        <f t="shared" si="2176"/>
        <v>67</v>
      </c>
      <c r="E1160" s="73">
        <f t="shared" ref="E1160" si="2245">plan_id</f>
        <v>1005</v>
      </c>
      <c r="F1160" s="73">
        <f t="shared" ca="1" si="2200"/>
        <v>2008</v>
      </c>
      <c r="G1160" s="73">
        <f t="shared" ref="G1160" ca="1" si="2246">VLOOKUP(INDIRECT(CHAR(39)&amp;$A1160&amp;CHAR(39)&amp;"!r2c"&amp;$C1160,0),variables,2,0)</f>
        <v>10806</v>
      </c>
      <c r="H1160" s="76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73" t="s">
        <v>308</v>
      </c>
      <c r="B1161" s="73">
        <f>B1160</f>
        <v>11</v>
      </c>
      <c r="C1161" s="73">
        <f t="shared" si="2176"/>
        <v>68</v>
      </c>
      <c r="E1161" s="73">
        <f t="shared" ref="E1161" si="2247">plan_id</f>
        <v>1005</v>
      </c>
      <c r="F1161" s="73">
        <f t="shared" ca="1" si="2200"/>
        <v>2008</v>
      </c>
      <c r="G1161" s="73">
        <f t="shared" ref="G1161" ca="1" si="2248">VLOOKUP(INDIRECT(CHAR(39)&amp;$A1161&amp;CHAR(39)&amp;"!r2c"&amp;$C1161,0),variables,2,0)</f>
        <v>10807</v>
      </c>
      <c r="H1161" s="76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73" t="s">
        <v>308</v>
      </c>
      <c r="B1162" s="73">
        <f t="shared" ref="B1162:B1186" si="2249">B1161</f>
        <v>11</v>
      </c>
      <c r="C1162" s="73">
        <f t="shared" si="2176"/>
        <v>69</v>
      </c>
      <c r="E1162" s="73">
        <f t="shared" ref="E1162" si="2250">plan_id</f>
        <v>1005</v>
      </c>
      <c r="F1162" s="73">
        <f t="shared" ca="1" si="2200"/>
        <v>2008</v>
      </c>
      <c r="G1162" s="73">
        <f t="shared" ref="G1162" ca="1" si="2251">VLOOKUP(INDIRECT(CHAR(39)&amp;$A1162&amp;CHAR(39)&amp;"!r2c"&amp;$C1162,0),variables,2,0)</f>
        <v>10808</v>
      </c>
      <c r="H1162" s="76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73" t="s">
        <v>308</v>
      </c>
      <c r="B1163" s="73">
        <f t="shared" si="2249"/>
        <v>11</v>
      </c>
      <c r="C1163" s="73">
        <f t="shared" si="2176"/>
        <v>70</v>
      </c>
      <c r="E1163" s="73">
        <f t="shared" ref="E1163" si="2252">plan_id</f>
        <v>1005</v>
      </c>
      <c r="F1163" s="73">
        <f t="shared" ca="1" si="2200"/>
        <v>2008</v>
      </c>
      <c r="G1163" s="73">
        <f t="shared" ref="G1163" ca="1" si="2253">VLOOKUP(INDIRECT(CHAR(39)&amp;$A1163&amp;CHAR(39)&amp;"!r2c"&amp;$C1163,0),variables,2,0)</f>
        <v>10809</v>
      </c>
      <c r="H1163" s="76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41222000</v>
      </c>
    </row>
    <row r="1164" spans="1:8" x14ac:dyDescent="0.3">
      <c r="A1164" s="73" t="s">
        <v>308</v>
      </c>
      <c r="B1164" s="73">
        <f t="shared" si="2249"/>
        <v>11</v>
      </c>
      <c r="C1164" s="73">
        <f t="shared" si="2176"/>
        <v>71</v>
      </c>
      <c r="E1164" s="73">
        <f t="shared" ref="E1164" si="2254">plan_id</f>
        <v>1005</v>
      </c>
      <c r="F1164" s="73">
        <f t="shared" ca="1" si="2200"/>
        <v>2008</v>
      </c>
      <c r="G1164" s="73">
        <f t="shared" ref="G1164" ca="1" si="2255">VLOOKUP(INDIRECT(CHAR(39)&amp;$A1164&amp;CHAR(39)&amp;"!r2c"&amp;$C1164,0),variables,2,0)</f>
        <v>10810</v>
      </c>
      <c r="H1164" s="76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73" t="s">
        <v>308</v>
      </c>
      <c r="B1165" s="73">
        <f t="shared" si="2249"/>
        <v>11</v>
      </c>
      <c r="C1165" s="73">
        <f t="shared" si="2176"/>
        <v>72</v>
      </c>
      <c r="E1165" s="73">
        <f t="shared" ref="E1165" si="2256">plan_id</f>
        <v>1005</v>
      </c>
      <c r="F1165" s="73">
        <f t="shared" ca="1" si="2200"/>
        <v>2008</v>
      </c>
      <c r="G1165" s="73">
        <f t="shared" ref="G1165" ca="1" si="2257">VLOOKUP(INDIRECT(CHAR(39)&amp;$A1165&amp;CHAR(39)&amp;"!r2c"&amp;$C1165,0),variables,2,0)</f>
        <v>10811</v>
      </c>
      <c r="H1165" s="76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73" t="s">
        <v>308</v>
      </c>
      <c r="B1166" s="73">
        <f t="shared" si="2249"/>
        <v>11</v>
      </c>
      <c r="C1166" s="73">
        <f t="shared" si="2176"/>
        <v>73</v>
      </c>
      <c r="E1166" s="73">
        <f t="shared" ref="E1166" si="2258">plan_id</f>
        <v>1005</v>
      </c>
      <c r="F1166" s="73">
        <f t="shared" ca="1" si="2200"/>
        <v>2008</v>
      </c>
      <c r="G1166" s="73">
        <f t="shared" ref="G1166" ca="1" si="2259">VLOOKUP(INDIRECT(CHAR(39)&amp;$A1166&amp;CHAR(39)&amp;"!r2c"&amp;$C1166,0),variables,2,0)</f>
        <v>10812</v>
      </c>
      <c r="H1166" s="76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73" t="s">
        <v>308</v>
      </c>
      <c r="B1167" s="73">
        <f t="shared" si="2249"/>
        <v>11</v>
      </c>
      <c r="C1167" s="73">
        <f t="shared" si="2176"/>
        <v>74</v>
      </c>
      <c r="E1167" s="73">
        <f t="shared" ref="E1167" si="2260">plan_id</f>
        <v>1005</v>
      </c>
      <c r="F1167" s="73">
        <f t="shared" ca="1" si="2200"/>
        <v>2008</v>
      </c>
      <c r="G1167" s="73">
        <f t="shared" ref="G1167" ca="1" si="2261">VLOOKUP(INDIRECT(CHAR(39)&amp;$A1167&amp;CHAR(39)&amp;"!r2c"&amp;$C1167,0),variables,2,0)</f>
        <v>10813</v>
      </c>
      <c r="H1167" s="76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73" t="s">
        <v>308</v>
      </c>
      <c r="B1168" s="73">
        <f t="shared" si="2249"/>
        <v>11</v>
      </c>
      <c r="C1168" s="73">
        <f t="shared" si="2176"/>
        <v>75</v>
      </c>
      <c r="E1168" s="73">
        <f t="shared" ref="E1168" si="2262">plan_id</f>
        <v>1005</v>
      </c>
      <c r="F1168" s="73">
        <f t="shared" ca="1" si="2200"/>
        <v>2008</v>
      </c>
      <c r="G1168" s="73">
        <f t="shared" ref="G1168" ca="1" si="2263">VLOOKUP(INDIRECT(CHAR(39)&amp;$A1168&amp;CHAR(39)&amp;"!r2c"&amp;$C1168,0),variables,2,0)</f>
        <v>10814</v>
      </c>
      <c r="H1168" s="76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73" t="s">
        <v>308</v>
      </c>
      <c r="B1169" s="73">
        <f t="shared" si="2249"/>
        <v>11</v>
      </c>
      <c r="C1169" s="73">
        <f t="shared" si="2176"/>
        <v>76</v>
      </c>
      <c r="E1169" s="73">
        <f t="shared" ref="E1169" si="2264">plan_id</f>
        <v>1005</v>
      </c>
      <c r="F1169" s="73">
        <f t="shared" ca="1" si="2200"/>
        <v>2008</v>
      </c>
      <c r="G1169" s="73">
        <f t="shared" ref="G1169" ca="1" si="2265">VLOOKUP(INDIRECT(CHAR(39)&amp;$A1169&amp;CHAR(39)&amp;"!r2c"&amp;$C1169,0),variables,2,0)</f>
        <v>10815</v>
      </c>
      <c r="H1169" s="76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73" t="s">
        <v>308</v>
      </c>
      <c r="B1170" s="73">
        <f t="shared" si="2249"/>
        <v>11</v>
      </c>
      <c r="C1170" s="73">
        <f t="shared" si="2176"/>
        <v>77</v>
      </c>
      <c r="E1170" s="73">
        <f t="shared" ref="E1170" si="2266">plan_id</f>
        <v>1005</v>
      </c>
      <c r="F1170" s="73">
        <f t="shared" ca="1" si="2200"/>
        <v>2008</v>
      </c>
      <c r="G1170" s="73">
        <f t="shared" ref="G1170" ca="1" si="2267">VLOOKUP(INDIRECT(CHAR(39)&amp;$A1170&amp;CHAR(39)&amp;"!r2c"&amp;$C1170,0),variables,2,0)</f>
        <v>10816</v>
      </c>
      <c r="H1170" s="76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-28253000</v>
      </c>
    </row>
    <row r="1171" spans="1:8" x14ac:dyDescent="0.3">
      <c r="A1171" s="73" t="s">
        <v>308</v>
      </c>
      <c r="B1171" s="73">
        <f t="shared" si="2249"/>
        <v>11</v>
      </c>
      <c r="C1171" s="73">
        <f t="shared" si="2176"/>
        <v>78</v>
      </c>
      <c r="E1171" s="73">
        <f t="shared" ref="E1171" si="2268">plan_id</f>
        <v>1005</v>
      </c>
      <c r="F1171" s="73">
        <f t="shared" ca="1" si="2200"/>
        <v>2008</v>
      </c>
      <c r="G1171" s="73">
        <f t="shared" ref="G1171" ca="1" si="2269">VLOOKUP(INDIRECT(CHAR(39)&amp;$A1171&amp;CHAR(39)&amp;"!r2c"&amp;$C1171,0),variables,2,0)</f>
        <v>10817</v>
      </c>
      <c r="H1171" s="76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73" t="s">
        <v>308</v>
      </c>
      <c r="B1172" s="73">
        <f t="shared" si="2249"/>
        <v>11</v>
      </c>
      <c r="C1172" s="73">
        <f t="shared" si="2176"/>
        <v>79</v>
      </c>
      <c r="E1172" s="73">
        <f t="shared" ref="E1172" si="2270">plan_id</f>
        <v>1005</v>
      </c>
      <c r="F1172" s="73">
        <f t="shared" ca="1" si="2200"/>
        <v>2008</v>
      </c>
      <c r="G1172" s="73">
        <f t="shared" ref="G1172" ca="1" si="2271">VLOOKUP(INDIRECT(CHAR(39)&amp;$A1172&amp;CHAR(39)&amp;"!r2c"&amp;$C1172,0),variables,2,0)</f>
        <v>10818</v>
      </c>
      <c r="H1172" s="76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73" t="s">
        <v>308</v>
      </c>
      <c r="B1173" s="73">
        <f t="shared" si="2249"/>
        <v>11</v>
      </c>
      <c r="C1173" s="73">
        <f t="shared" si="2176"/>
        <v>80</v>
      </c>
      <c r="E1173" s="73">
        <f t="shared" ref="E1173" si="2272">plan_id</f>
        <v>1005</v>
      </c>
      <c r="F1173" s="73">
        <f t="shared" ca="1" si="2200"/>
        <v>2008</v>
      </c>
      <c r="G1173" s="73">
        <f t="shared" ref="G1173" ca="1" si="2273">VLOOKUP(INDIRECT(CHAR(39)&amp;$A1173&amp;CHAR(39)&amp;"!r2c"&amp;$C1173,0),variables,2,0)</f>
        <v>10819</v>
      </c>
      <c r="H1173" s="76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73" t="s">
        <v>308</v>
      </c>
      <c r="B1174" s="73">
        <f t="shared" si="2249"/>
        <v>11</v>
      </c>
      <c r="C1174" s="73">
        <f t="shared" si="2176"/>
        <v>81</v>
      </c>
      <c r="E1174" s="73">
        <f t="shared" ref="E1174" si="2274">plan_id</f>
        <v>1005</v>
      </c>
      <c r="F1174" s="73">
        <f t="shared" ca="1" si="2200"/>
        <v>2008</v>
      </c>
      <c r="G1174" s="73">
        <f t="shared" ref="G1174" ca="1" si="2275">VLOOKUP(INDIRECT(CHAR(39)&amp;$A1174&amp;CHAR(39)&amp;"!r2c"&amp;$C1174,0),variables,2,0)</f>
        <v>10820</v>
      </c>
      <c r="H1174" s="76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79796000</v>
      </c>
    </row>
    <row r="1175" spans="1:8" x14ac:dyDescent="0.3">
      <c r="A1175" s="73" t="s">
        <v>308</v>
      </c>
      <c r="B1175" s="73">
        <f t="shared" si="2249"/>
        <v>11</v>
      </c>
      <c r="C1175" s="73">
        <f t="shared" si="2176"/>
        <v>82</v>
      </c>
      <c r="E1175" s="73">
        <f t="shared" ref="E1175" si="2276">plan_id</f>
        <v>1005</v>
      </c>
      <c r="F1175" s="73">
        <f t="shared" ca="1" si="2200"/>
        <v>2008</v>
      </c>
      <c r="G1175" s="73">
        <f t="shared" ref="G1175" ca="1" si="2277">VLOOKUP(INDIRECT(CHAR(39)&amp;$A1175&amp;CHAR(39)&amp;"!r2c"&amp;$C1175,0),variables,2,0)</f>
        <v>10821</v>
      </c>
      <c r="H1175" s="76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73" t="s">
        <v>308</v>
      </c>
      <c r="B1176" s="73">
        <f t="shared" si="2249"/>
        <v>11</v>
      </c>
      <c r="C1176" s="73">
        <f t="shared" si="2176"/>
        <v>83</v>
      </c>
      <c r="E1176" s="73">
        <f t="shared" ref="E1176" si="2278">plan_id</f>
        <v>1005</v>
      </c>
      <c r="F1176" s="73">
        <f t="shared" ca="1" si="2200"/>
        <v>2008</v>
      </c>
      <c r="G1176" s="73">
        <f t="shared" ref="G1176" ca="1" si="2279">VLOOKUP(INDIRECT(CHAR(39)&amp;$A1176&amp;CHAR(39)&amp;"!r2c"&amp;$C1176,0),variables,2,0)</f>
        <v>10822</v>
      </c>
      <c r="H1176" s="76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73" t="s">
        <v>308</v>
      </c>
      <c r="B1177" s="73">
        <f t="shared" si="2249"/>
        <v>11</v>
      </c>
      <c r="C1177" s="73">
        <f t="shared" si="2176"/>
        <v>84</v>
      </c>
      <c r="E1177" s="73">
        <f t="shared" ref="E1177" si="2280">plan_id</f>
        <v>1005</v>
      </c>
      <c r="F1177" s="73">
        <f t="shared" ca="1" si="2200"/>
        <v>2008</v>
      </c>
      <c r="G1177" s="73">
        <f t="shared" ref="G1177" ca="1" si="2281">VLOOKUP(INDIRECT(CHAR(39)&amp;$A1177&amp;CHAR(39)&amp;"!r2c"&amp;$C1177,0),variables,2,0)</f>
        <v>10829</v>
      </c>
      <c r="H1177" s="76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156074000</v>
      </c>
    </row>
    <row r="1178" spans="1:8" x14ac:dyDescent="0.3">
      <c r="A1178" s="73" t="s">
        <v>308</v>
      </c>
      <c r="B1178" s="73">
        <f t="shared" si="2249"/>
        <v>11</v>
      </c>
      <c r="C1178" s="73">
        <f t="shared" si="2176"/>
        <v>85</v>
      </c>
      <c r="E1178" s="73">
        <f t="shared" ref="E1178" si="2282">plan_id</f>
        <v>1005</v>
      </c>
      <c r="F1178" s="73">
        <f t="shared" ca="1" si="2200"/>
        <v>2008</v>
      </c>
      <c r="G1178" s="73">
        <f t="shared" ref="G1178" ca="1" si="2283">VLOOKUP(INDIRECT(CHAR(39)&amp;$A1178&amp;CHAR(39)&amp;"!r2c"&amp;$C1178,0),variables,2,0)</f>
        <v>10823</v>
      </c>
      <c r="H1178" s="76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214621000</v>
      </c>
    </row>
    <row r="1179" spans="1:8" x14ac:dyDescent="0.3">
      <c r="A1179" s="73" t="s">
        <v>308</v>
      </c>
      <c r="B1179" s="73">
        <f t="shared" si="2249"/>
        <v>11</v>
      </c>
      <c r="C1179" s="73">
        <f t="shared" si="2176"/>
        <v>86</v>
      </c>
      <c r="E1179" s="73">
        <f t="shared" ref="E1179" si="2284">plan_id</f>
        <v>1005</v>
      </c>
      <c r="F1179" s="73">
        <f t="shared" ca="1" si="2200"/>
        <v>2008</v>
      </c>
      <c r="G1179" s="73">
        <f t="shared" ref="G1179" ca="1" si="2285">VLOOKUP(INDIRECT(CHAR(39)&amp;$A1179&amp;CHAR(39)&amp;"!r2c"&amp;$C1179,0),variables,2,0)</f>
        <v>10798</v>
      </c>
      <c r="H1179" s="76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28204000</v>
      </c>
    </row>
    <row r="1180" spans="1:8" x14ac:dyDescent="0.3">
      <c r="A1180" s="73" t="s">
        <v>308</v>
      </c>
      <c r="B1180" s="73">
        <f t="shared" si="2249"/>
        <v>11</v>
      </c>
      <c r="C1180" s="73">
        <f t="shared" si="2176"/>
        <v>87</v>
      </c>
      <c r="E1180" s="73">
        <f t="shared" ref="E1180" si="2286">plan_id</f>
        <v>1005</v>
      </c>
      <c r="F1180" s="73">
        <f t="shared" ca="1" si="2200"/>
        <v>2008</v>
      </c>
      <c r="G1180" s="73">
        <f t="shared" ref="G1180" ca="1" si="2287">VLOOKUP(INDIRECT(CHAR(39)&amp;$A1180&amp;CHAR(39)&amp;"!r2c"&amp;$C1180,0),variables,2,0)</f>
        <v>10799</v>
      </c>
      <c r="H1180" s="76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73" t="s">
        <v>308</v>
      </c>
      <c r="B1181" s="73">
        <f t="shared" si="2249"/>
        <v>11</v>
      </c>
      <c r="C1181" s="73">
        <f t="shared" si="2176"/>
        <v>88</v>
      </c>
      <c r="E1181" s="73">
        <f t="shared" ref="E1181" si="2288">plan_id</f>
        <v>1005</v>
      </c>
      <c r="F1181" s="73">
        <f t="shared" ca="1" si="2200"/>
        <v>2008</v>
      </c>
      <c r="G1181" s="73">
        <f t="shared" ref="G1181" ca="1" si="2289">VLOOKUP(INDIRECT(CHAR(39)&amp;$A1181&amp;CHAR(39)&amp;"!r2c"&amp;$C1181,0),variables,2,0)</f>
        <v>10800</v>
      </c>
      <c r="H1181" s="76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73" t="s">
        <v>308</v>
      </c>
      <c r="B1182" s="73">
        <f t="shared" si="2249"/>
        <v>11</v>
      </c>
      <c r="C1182" s="73">
        <f t="shared" si="2176"/>
        <v>89</v>
      </c>
      <c r="E1182" s="73">
        <f t="shared" ref="E1182" si="2290">plan_id</f>
        <v>1005</v>
      </c>
      <c r="F1182" s="73">
        <f t="shared" ca="1" si="2200"/>
        <v>2008</v>
      </c>
      <c r="G1182" s="73">
        <f t="shared" ref="G1182" ca="1" si="2291">VLOOKUP(INDIRECT(CHAR(39)&amp;$A1182&amp;CHAR(39)&amp;"!r2c"&amp;$C1182,0),variables,2,0)</f>
        <v>10824</v>
      </c>
      <c r="H1182" s="76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73" t="s">
        <v>308</v>
      </c>
      <c r="B1183" s="73">
        <f t="shared" si="2249"/>
        <v>11</v>
      </c>
      <c r="C1183" s="73">
        <f t="shared" si="2176"/>
        <v>90</v>
      </c>
      <c r="E1183" s="73">
        <f t="shared" ref="E1183" si="2292">plan_id</f>
        <v>1005</v>
      </c>
      <c r="F1183" s="73">
        <f t="shared" ca="1" si="2200"/>
        <v>2008</v>
      </c>
      <c r="G1183" s="73">
        <f t="shared" ref="G1183" ca="1" si="2293">VLOOKUP(INDIRECT(CHAR(39)&amp;$A1183&amp;CHAR(39)&amp;"!r2c"&amp;$C1183,0),variables,2,0)</f>
        <v>10825</v>
      </c>
      <c r="H1183" s="76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-47132000</v>
      </c>
    </row>
    <row r="1184" spans="1:8" x14ac:dyDescent="0.3">
      <c r="A1184" s="73" t="s">
        <v>308</v>
      </c>
      <c r="B1184" s="73">
        <f t="shared" si="2249"/>
        <v>11</v>
      </c>
      <c r="C1184" s="73">
        <f t="shared" si="2176"/>
        <v>91</v>
      </c>
      <c r="E1184" s="73">
        <f t="shared" ref="E1184" si="2294">plan_id</f>
        <v>1005</v>
      </c>
      <c r="F1184" s="73">
        <f t="shared" ca="1" si="2200"/>
        <v>2008</v>
      </c>
      <c r="G1184" s="73">
        <f t="shared" ref="G1184" ca="1" si="2295">VLOOKUP(INDIRECT(CHAR(39)&amp;$A1184&amp;CHAR(39)&amp;"!r2c"&amp;$C1184,0),variables,2,0)</f>
        <v>10826</v>
      </c>
      <c r="H1184" s="76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40445000</v>
      </c>
    </row>
    <row r="1185" spans="1:8" x14ac:dyDescent="0.3">
      <c r="A1185" s="73" t="s">
        <v>308</v>
      </c>
      <c r="B1185" s="73">
        <f t="shared" si="2249"/>
        <v>11</v>
      </c>
      <c r="C1185" s="73">
        <f t="shared" si="2176"/>
        <v>92</v>
      </c>
      <c r="E1185" s="73">
        <f t="shared" ref="E1185" si="2296">plan_id</f>
        <v>1005</v>
      </c>
      <c r="F1185" s="73">
        <f t="shared" ca="1" si="2200"/>
        <v>2008</v>
      </c>
      <c r="G1185" s="73">
        <f t="shared" ref="G1185" ca="1" si="2297">VLOOKUP(INDIRECT(CHAR(39)&amp;$A1185&amp;CHAR(39)&amp;"!r2c"&amp;$C1185,0),variables,2,0)</f>
        <v>10828</v>
      </c>
      <c r="H1185" s="76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73" t="s">
        <v>308</v>
      </c>
      <c r="B1186" s="73">
        <f t="shared" si="2249"/>
        <v>11</v>
      </c>
      <c r="C1186" s="73">
        <f t="shared" si="2176"/>
        <v>93</v>
      </c>
      <c r="E1186" s="73">
        <f t="shared" ref="E1186" si="2298">plan_id</f>
        <v>1005</v>
      </c>
      <c r="F1186" s="73">
        <f t="shared" ca="1" si="2200"/>
        <v>2008</v>
      </c>
      <c r="G1186" s="73">
        <f t="shared" ref="G1186" ca="1" si="2299">VLOOKUP(INDIRECT(CHAR(39)&amp;$A1186&amp;CHAR(39)&amp;"!r2c"&amp;$C1186,0),variables,2,0)</f>
        <v>10827</v>
      </c>
      <c r="H1186" s="76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73" t="s">
        <v>308</v>
      </c>
      <c r="B1187" s="73">
        <f t="shared" ref="B1187:B1250" si="2300">B1122+1</f>
        <v>12</v>
      </c>
      <c r="C1187" s="73">
        <f t="shared" si="2176"/>
        <v>3</v>
      </c>
      <c r="E1187" s="73">
        <f t="shared" ref="E1187" si="2301">plan_id</f>
        <v>1005</v>
      </c>
      <c r="F1187" s="73">
        <f t="shared" ca="1" si="2200"/>
        <v>2009</v>
      </c>
      <c r="G1187" s="73">
        <f t="shared" ref="G1187" ca="1" si="2302">VLOOKUP(INDIRECT(CHAR(39)&amp;$A1187&amp;CHAR(39)&amp;"!r2c"&amp;$C1187,0),variables,2,0)</f>
        <v>10703</v>
      </c>
      <c r="H1187" s="76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2010</v>
      </c>
    </row>
    <row r="1188" spans="1:8" x14ac:dyDescent="0.3">
      <c r="A1188" s="73" t="s">
        <v>308</v>
      </c>
      <c r="B1188" s="73">
        <f t="shared" si="2300"/>
        <v>12</v>
      </c>
      <c r="C1188" s="73">
        <f t="shared" si="2176"/>
        <v>4</v>
      </c>
      <c r="E1188" s="73">
        <f t="shared" ref="E1188" si="2303">plan_id</f>
        <v>1005</v>
      </c>
      <c r="F1188" s="73">
        <f t="shared" ca="1" si="2200"/>
        <v>2009</v>
      </c>
      <c r="G1188" s="73">
        <f t="shared" ref="G1188" ca="1" si="2304">VLOOKUP(INDIRECT(CHAR(39)&amp;$A1188&amp;CHAR(39)&amp;"!r2c"&amp;$C1188,0),variables,2,0)</f>
        <v>10845</v>
      </c>
      <c r="H1188" s="76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Mercer</v>
      </c>
    </row>
    <row r="1189" spans="1:8" x14ac:dyDescent="0.3">
      <c r="A1189" s="73" t="s">
        <v>308</v>
      </c>
      <c r="B1189" s="73">
        <f t="shared" si="2300"/>
        <v>12</v>
      </c>
      <c r="C1189" s="73">
        <f t="shared" si="2176"/>
        <v>5</v>
      </c>
      <c r="E1189" s="73">
        <f t="shared" ref="E1189" si="2305">plan_id</f>
        <v>1005</v>
      </c>
      <c r="F1189" s="73">
        <f t="shared" ca="1" si="2200"/>
        <v>2009</v>
      </c>
      <c r="G1189" s="73">
        <f t="shared" ref="G1189" ca="1" si="2306">VLOOKUP(INDIRECT(CHAR(39)&amp;$A1189&amp;CHAR(39)&amp;"!r2c"&amp;$C1189,0),variables,2,0)</f>
        <v>10924</v>
      </c>
      <c r="H1189" s="76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0.22070000000000001</v>
      </c>
    </row>
    <row r="1190" spans="1:8" x14ac:dyDescent="0.3">
      <c r="A1190" s="73" t="s">
        <v>308</v>
      </c>
      <c r="B1190" s="73">
        <f t="shared" si="2300"/>
        <v>12</v>
      </c>
      <c r="C1190" s="73">
        <f t="shared" si="2176"/>
        <v>6</v>
      </c>
      <c r="E1190" s="73">
        <f t="shared" ref="E1190" si="2307">plan_id</f>
        <v>1005</v>
      </c>
      <c r="F1190" s="73">
        <f t="shared" ca="1" si="2200"/>
        <v>2009</v>
      </c>
      <c r="G1190" s="73">
        <f t="shared" ref="G1190" ca="1" si="2308">VLOOKUP(INDIRECT(CHAR(39)&amp;$A1190&amp;CHAR(39)&amp;"!r2c"&amp;$C1190,0),variables,2,0)</f>
        <v>10925</v>
      </c>
      <c r="H1190" s="76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73" t="s">
        <v>308</v>
      </c>
      <c r="B1191" s="73">
        <f t="shared" si="2300"/>
        <v>12</v>
      </c>
      <c r="C1191" s="73">
        <f t="shared" ref="C1191:C1254" si="2309">C1100</f>
        <v>7</v>
      </c>
      <c r="E1191" s="73">
        <f t="shared" ref="E1191" si="2310">plan_id</f>
        <v>1005</v>
      </c>
      <c r="F1191" s="73">
        <f t="shared" ca="1" si="2200"/>
        <v>2009</v>
      </c>
      <c r="G1191" s="73">
        <f t="shared" ref="G1191" ca="1" si="2311">VLOOKUP(INDIRECT(CHAR(39)&amp;$A1191&amp;CHAR(39)&amp;"!r2c"&amp;$C1191,0),variables,2,0)</f>
        <v>10926</v>
      </c>
      <c r="H1191" s="76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73" t="s">
        <v>308</v>
      </c>
      <c r="B1192" s="73">
        <f t="shared" si="2300"/>
        <v>12</v>
      </c>
      <c r="C1192" s="73">
        <f t="shared" si="2309"/>
        <v>8</v>
      </c>
      <c r="E1192" s="73">
        <f t="shared" ref="E1192" si="2312">plan_id</f>
        <v>1005</v>
      </c>
      <c r="F1192" s="73">
        <f t="shared" ca="1" si="2200"/>
        <v>2009</v>
      </c>
      <c r="G1192" s="73">
        <f t="shared" ref="G1192" ca="1" si="2313">VLOOKUP(INDIRECT(CHAR(39)&amp;$A1192&amp;CHAR(39)&amp;"!r2c"&amp;$C1192,0),variables,2,0)</f>
        <v>10704</v>
      </c>
      <c r="H1192" s="76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61298000</v>
      </c>
    </row>
    <row r="1193" spans="1:8" x14ac:dyDescent="0.3">
      <c r="A1193" s="73" t="s">
        <v>308</v>
      </c>
      <c r="B1193" s="73">
        <f t="shared" si="2300"/>
        <v>12</v>
      </c>
      <c r="C1193" s="73">
        <f t="shared" si="2309"/>
        <v>9</v>
      </c>
      <c r="E1193" s="73">
        <f t="shared" ref="E1193" si="2314">plan_id</f>
        <v>1005</v>
      </c>
      <c r="F1193" s="73">
        <f t="shared" ca="1" si="2200"/>
        <v>2009</v>
      </c>
      <c r="G1193" s="73">
        <f t="shared" ref="G1193" ca="1" si="2315">VLOOKUP(INDIRECT(CHAR(39)&amp;$A1193&amp;CHAR(39)&amp;"!r2c"&amp;$C1193,0),variables,2,0)</f>
        <v>10928</v>
      </c>
      <c r="H1193" s="76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7.7899999999999997E-2</v>
      </c>
    </row>
    <row r="1194" spans="1:8" x14ac:dyDescent="0.3">
      <c r="A1194" s="73" t="s">
        <v>308</v>
      </c>
      <c r="B1194" s="73">
        <f t="shared" si="2300"/>
        <v>12</v>
      </c>
      <c r="C1194" s="73">
        <f t="shared" si="2309"/>
        <v>10</v>
      </c>
      <c r="E1194" s="73">
        <f t="shared" ref="E1194" si="2316">plan_id</f>
        <v>1005</v>
      </c>
      <c r="F1194" s="73">
        <f t="shared" ca="1" si="2200"/>
        <v>2009</v>
      </c>
      <c r="G1194" s="73">
        <f t="shared" ref="G1194" ca="1" si="2317">VLOOKUP(INDIRECT(CHAR(39)&amp;$A1194&amp;CHAR(39)&amp;"!r2c"&amp;$C1194,0),variables,2,0)</f>
        <v>10929</v>
      </c>
      <c r="H1194" s="76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73" t="s">
        <v>308</v>
      </c>
      <c r="B1195" s="73">
        <f t="shared" si="2300"/>
        <v>12</v>
      </c>
      <c r="C1195" s="73">
        <f t="shared" si="2309"/>
        <v>11</v>
      </c>
      <c r="E1195" s="73">
        <f t="shared" ref="E1195" si="2318">plan_id</f>
        <v>1005</v>
      </c>
      <c r="F1195" s="73">
        <f t="shared" ca="1" si="2200"/>
        <v>2009</v>
      </c>
      <c r="G1195" s="73">
        <f t="shared" ref="G1195" ca="1" si="2319">VLOOKUP(INDIRECT(CHAR(39)&amp;$A1195&amp;CHAR(39)&amp;"!r2c"&amp;$C1195,0),variables,2,0)</f>
        <v>10930</v>
      </c>
      <c r="H1195" s="76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73" t="s">
        <v>308</v>
      </c>
      <c r="B1196" s="73">
        <f t="shared" si="2300"/>
        <v>12</v>
      </c>
      <c r="C1196" s="73">
        <f t="shared" si="2309"/>
        <v>12</v>
      </c>
      <c r="E1196" s="73">
        <f t="shared" ref="E1196" si="2320">plan_id</f>
        <v>1005</v>
      </c>
      <c r="F1196" s="73">
        <f t="shared" ca="1" si="2200"/>
        <v>2009</v>
      </c>
      <c r="G1196" s="73">
        <f t="shared" ref="G1196" ca="1" si="2321">VLOOKUP(INDIRECT(CHAR(39)&amp;$A1196&amp;CHAR(39)&amp;"!r2c"&amp;$C1196,0),variables,2,0)</f>
        <v>10705</v>
      </c>
      <c r="H1196" s="76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67701000</v>
      </c>
    </row>
    <row r="1197" spans="1:8" x14ac:dyDescent="0.3">
      <c r="A1197" s="73" t="s">
        <v>308</v>
      </c>
      <c r="B1197" s="73">
        <f t="shared" si="2300"/>
        <v>12</v>
      </c>
      <c r="C1197" s="73">
        <f t="shared" si="2309"/>
        <v>13</v>
      </c>
      <c r="E1197" s="73">
        <f t="shared" ref="E1197" si="2322">plan_id</f>
        <v>1005</v>
      </c>
      <c r="F1197" s="73">
        <f t="shared" ca="1" si="2200"/>
        <v>2009</v>
      </c>
      <c r="G1197" s="73">
        <f t="shared" ref="G1197" ca="1" si="2323">VLOOKUP(INDIRECT(CHAR(39)&amp;$A1197&amp;CHAR(39)&amp;"!r2c"&amp;$C1197,0),variables,2,0)</f>
        <v>10842</v>
      </c>
      <c r="H1197" s="76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110951000</v>
      </c>
    </row>
    <row r="1198" spans="1:8" x14ac:dyDescent="0.3">
      <c r="A1198" s="73" t="s">
        <v>308</v>
      </c>
      <c r="B1198" s="73">
        <f t="shared" si="2300"/>
        <v>12</v>
      </c>
      <c r="C1198" s="73">
        <f t="shared" si="2309"/>
        <v>14</v>
      </c>
      <c r="E1198" s="73">
        <f t="shared" ref="E1198" si="2324">plan_id</f>
        <v>1005</v>
      </c>
      <c r="F1198" s="73">
        <f t="shared" ca="1" si="2200"/>
        <v>2009</v>
      </c>
      <c r="G1198" s="73">
        <f t="shared" ref="G1198" ca="1" si="2325">VLOOKUP(INDIRECT(CHAR(39)&amp;$A1198&amp;CHAR(39)&amp;"!r2c"&amp;$C1198,0),variables,2,0)</f>
        <v>10843</v>
      </c>
      <c r="H1198" s="76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0.14099999999999999</v>
      </c>
    </row>
    <row r="1199" spans="1:8" x14ac:dyDescent="0.3">
      <c r="A1199" s="73" t="s">
        <v>308</v>
      </c>
      <c r="B1199" s="73">
        <f t="shared" si="2300"/>
        <v>12</v>
      </c>
      <c r="C1199" s="73">
        <f t="shared" si="2309"/>
        <v>15</v>
      </c>
      <c r="E1199" s="73">
        <f t="shared" ref="E1199" si="2326">plan_id</f>
        <v>1005</v>
      </c>
      <c r="F1199" s="73">
        <f t="shared" ca="1" si="2200"/>
        <v>2009</v>
      </c>
      <c r="G1199" s="73">
        <f t="shared" ref="G1199" ca="1" si="2327">VLOOKUP(INDIRECT(CHAR(39)&amp;$A1199&amp;CHAR(39)&amp;"!r2c"&amp;$C1199,0),variables,2,0)</f>
        <v>10931</v>
      </c>
      <c r="H1199" s="76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73" t="s">
        <v>308</v>
      </c>
      <c r="B1200" s="73">
        <f t="shared" si="2300"/>
        <v>12</v>
      </c>
      <c r="C1200" s="73">
        <f t="shared" si="2309"/>
        <v>16</v>
      </c>
      <c r="E1200" s="73">
        <f t="shared" ref="E1200" si="2328">plan_id</f>
        <v>1005</v>
      </c>
      <c r="F1200" s="73">
        <f t="shared" ca="1" si="2200"/>
        <v>2009</v>
      </c>
      <c r="G1200" s="73">
        <f t="shared" ref="G1200" ca="1" si="2329">VLOOKUP(INDIRECT(CHAR(39)&amp;$A1200&amp;CHAR(39)&amp;"!r2c"&amp;$C1200,0),variables,2,0)</f>
        <v>10932</v>
      </c>
      <c r="H1200" s="76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73" t="s">
        <v>308</v>
      </c>
      <c r="B1201" s="73">
        <f t="shared" si="2300"/>
        <v>12</v>
      </c>
      <c r="C1201" s="73">
        <f t="shared" si="2309"/>
        <v>17</v>
      </c>
      <c r="E1201" s="73">
        <f t="shared" ref="E1201" si="2330">plan_id</f>
        <v>1005</v>
      </c>
      <c r="F1201" s="73">
        <f t="shared" ca="1" si="2200"/>
        <v>2009</v>
      </c>
      <c r="G1201" s="73">
        <f t="shared" ref="G1201" ca="1" si="2331">VLOOKUP(INDIRECT(CHAR(39)&amp;$A1201&amp;CHAR(39)&amp;"!r2c"&amp;$C1201,0),variables,2,0)</f>
        <v>10933</v>
      </c>
      <c r="H1201" s="76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0.14099999999999999</v>
      </c>
    </row>
    <row r="1202" spans="1:8" x14ac:dyDescent="0.3">
      <c r="A1202" s="73" t="s">
        <v>308</v>
      </c>
      <c r="B1202" s="73">
        <f t="shared" si="2300"/>
        <v>12</v>
      </c>
      <c r="C1202" s="73">
        <f t="shared" si="2309"/>
        <v>18</v>
      </c>
      <c r="E1202" s="73">
        <f t="shared" ref="E1202" si="2332">plan_id</f>
        <v>1005</v>
      </c>
      <c r="F1202" s="73">
        <f t="shared" ca="1" si="2200"/>
        <v>2009</v>
      </c>
      <c r="G1202" s="73">
        <f t="shared" ref="G1202" ca="1" si="2333">VLOOKUP(INDIRECT(CHAR(39)&amp;$A1202&amp;CHAR(39)&amp;"!r2c"&amp;$C1202,0),variables,2,0)</f>
        <v>10934</v>
      </c>
      <c r="H1202" s="76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9.4E-2</v>
      </c>
    </row>
    <row r="1203" spans="1:8" x14ac:dyDescent="0.3">
      <c r="A1203" s="73" t="s">
        <v>308</v>
      </c>
      <c r="B1203" s="73">
        <f t="shared" si="2300"/>
        <v>12</v>
      </c>
      <c r="C1203" s="73">
        <f t="shared" si="2309"/>
        <v>19</v>
      </c>
      <c r="E1203" s="73">
        <f t="shared" ref="E1203" si="2334">plan_id</f>
        <v>1005</v>
      </c>
      <c r="F1203" s="73">
        <f t="shared" ca="1" si="2200"/>
        <v>2009</v>
      </c>
      <c r="G1203" s="73">
        <f t="shared" ref="G1203" ca="1" si="2335">VLOOKUP(INDIRECT(CHAR(39)&amp;$A1203&amp;CHAR(39)&amp;"!r2c"&amp;$C1203,0),variables,2,0)</f>
        <v>10935</v>
      </c>
      <c r="H1203" s="76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Single Rate</v>
      </c>
    </row>
    <row r="1204" spans="1:8" x14ac:dyDescent="0.3">
      <c r="A1204" s="73" t="s">
        <v>308</v>
      </c>
      <c r="B1204" s="73">
        <f t="shared" si="2300"/>
        <v>12</v>
      </c>
      <c r="C1204" s="73">
        <f t="shared" si="2309"/>
        <v>20</v>
      </c>
      <c r="E1204" s="73">
        <f t="shared" ref="E1204" si="2336">plan_id</f>
        <v>1005</v>
      </c>
      <c r="F1204" s="73">
        <f t="shared" ca="1" si="2200"/>
        <v>2009</v>
      </c>
      <c r="G1204" s="73">
        <f t="shared" ref="G1204" ca="1" si="2337">VLOOKUP(INDIRECT(CHAR(39)&amp;$A1204&amp;CHAR(39)&amp;"!r2c"&amp;$C1204,0),variables,2,0)</f>
        <v>10937</v>
      </c>
      <c r="H1204" s="76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73" t="s">
        <v>308</v>
      </c>
      <c r="B1205" s="73">
        <f t="shared" si="2300"/>
        <v>12</v>
      </c>
      <c r="C1205" s="73">
        <f t="shared" si="2309"/>
        <v>21</v>
      </c>
      <c r="E1205" s="73">
        <f t="shared" ref="E1205" si="2338">plan_id</f>
        <v>1005</v>
      </c>
      <c r="F1205" s="73">
        <f t="shared" ca="1" si="2200"/>
        <v>2009</v>
      </c>
      <c r="G1205" s="73">
        <f t="shared" ref="G1205" ca="1" si="2339">VLOOKUP(INDIRECT(CHAR(39)&amp;$A1205&amp;CHAR(39)&amp;"!r2c"&amp;$C1205,0),variables,2,0)</f>
        <v>10938</v>
      </c>
      <c r="H1205" s="76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73" t="s">
        <v>308</v>
      </c>
      <c r="B1206" s="73">
        <f t="shared" si="2300"/>
        <v>12</v>
      </c>
      <c r="C1206" s="73">
        <f t="shared" si="2309"/>
        <v>22</v>
      </c>
      <c r="E1206" s="73">
        <f t="shared" ref="E1206" si="2340">plan_id</f>
        <v>1005</v>
      </c>
      <c r="F1206" s="73">
        <f t="shared" ca="1" si="2200"/>
        <v>2009</v>
      </c>
      <c r="G1206" s="73">
        <f t="shared" ref="G1206" ca="1" si="2341">VLOOKUP(INDIRECT(CHAR(39)&amp;$A1206&amp;CHAR(39)&amp;"!r2c"&amp;$C1206,0),variables,2,0)</f>
        <v>11007</v>
      </c>
      <c r="H1206" s="76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0.03</v>
      </c>
    </row>
    <row r="1207" spans="1:8" x14ac:dyDescent="0.3">
      <c r="A1207" s="73" t="s">
        <v>308</v>
      </c>
      <c r="B1207" s="73">
        <f t="shared" si="2300"/>
        <v>12</v>
      </c>
      <c r="C1207" s="73">
        <f t="shared" si="2309"/>
        <v>23</v>
      </c>
      <c r="E1207" s="73">
        <f t="shared" ref="E1207" si="2342">plan_id</f>
        <v>1005</v>
      </c>
      <c r="F1207" s="73">
        <f t="shared" ca="1" si="2200"/>
        <v>2009</v>
      </c>
      <c r="G1207" s="73">
        <f t="shared" ref="G1207" ca="1" si="2343">VLOOKUP(INDIRECT(CHAR(39)&amp;$A1207&amp;CHAR(39)&amp;"!r2c"&amp;$C1207,0),variables,2,0)</f>
        <v>10941</v>
      </c>
      <c r="H1207" s="76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</row>
    <row r="1208" spans="1:8" x14ac:dyDescent="0.3">
      <c r="A1208" s="73" t="s">
        <v>308</v>
      </c>
      <c r="B1208" s="73">
        <f t="shared" si="2300"/>
        <v>12</v>
      </c>
      <c r="C1208" s="73">
        <f t="shared" si="2309"/>
        <v>24</v>
      </c>
      <c r="E1208" s="73">
        <f t="shared" ref="E1208" si="2344">plan_id</f>
        <v>1005</v>
      </c>
      <c r="F1208" s="73">
        <f t="shared" ca="1" si="2200"/>
        <v>2009</v>
      </c>
      <c r="G1208" s="73">
        <f t="shared" ref="G1208" ca="1" si="2345">VLOOKUP(INDIRECT(CHAR(39)&amp;$A1208&amp;CHAR(39)&amp;"!r2c"&amp;$C1208,0),variables,2,0)</f>
        <v>10942</v>
      </c>
      <c r="H1208" s="76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 xml:space="preserve">Percentage </v>
      </c>
    </row>
    <row r="1209" spans="1:8" x14ac:dyDescent="0.3">
      <c r="A1209" s="73" t="s">
        <v>308</v>
      </c>
      <c r="B1209" s="73">
        <f t="shared" si="2300"/>
        <v>12</v>
      </c>
      <c r="C1209" s="73">
        <f t="shared" si="2309"/>
        <v>25</v>
      </c>
      <c r="E1209" s="73">
        <f t="shared" ref="E1209" si="2346">plan_id</f>
        <v>1005</v>
      </c>
      <c r="F1209" s="73">
        <f t="shared" ca="1" si="2200"/>
        <v>2009</v>
      </c>
      <c r="G1209" s="73">
        <f t="shared" ref="G1209" ca="1" si="2347">VLOOKUP(INDIRECT(CHAR(39)&amp;$A1209&amp;CHAR(39)&amp;"!r2c"&amp;$C1209,0),variables,2,0)</f>
        <v>10701</v>
      </c>
      <c r="H1209" s="76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73" t="s">
        <v>308</v>
      </c>
      <c r="B1210" s="73">
        <f t="shared" si="2300"/>
        <v>12</v>
      </c>
      <c r="C1210" s="73">
        <f t="shared" si="2309"/>
        <v>26</v>
      </c>
      <c r="E1210" s="73">
        <f t="shared" ref="E1210" si="2348">plan_id</f>
        <v>1005</v>
      </c>
      <c r="F1210" s="73">
        <f t="shared" ca="1" si="2200"/>
        <v>2009</v>
      </c>
      <c r="G1210" s="73">
        <f t="shared" ref="G1210" ca="1" si="2349">VLOOKUP(INDIRECT(CHAR(39)&amp;$A1210&amp;CHAR(39)&amp;"!r2c"&amp;$C1210,0),variables,2,0)</f>
        <v>10702</v>
      </c>
      <c r="H1210" s="76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73" t="s">
        <v>308</v>
      </c>
      <c r="B1211" s="73">
        <f t="shared" si="2300"/>
        <v>12</v>
      </c>
      <c r="C1211" s="73">
        <f t="shared" si="2309"/>
        <v>27</v>
      </c>
      <c r="E1211" s="73">
        <f t="shared" ref="E1211" si="2350">plan_id</f>
        <v>1005</v>
      </c>
      <c r="F1211" s="73">
        <f t="shared" ca="1" si="2200"/>
        <v>2009</v>
      </c>
      <c r="G1211" s="73">
        <f t="shared" ref="G1211" ca="1" si="2351">VLOOKUP(INDIRECT(CHAR(39)&amp;$A1211&amp;CHAR(39)&amp;"!r2c"&amp;$C1211,0),variables,2,0)</f>
        <v>10943</v>
      </c>
      <c r="H1211" s="76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2.5000000000000001E-2</v>
      </c>
    </row>
    <row r="1212" spans="1:8" x14ac:dyDescent="0.3">
      <c r="A1212" s="73" t="s">
        <v>308</v>
      </c>
      <c r="B1212" s="73">
        <f t="shared" si="2300"/>
        <v>12</v>
      </c>
      <c r="C1212" s="73">
        <f t="shared" si="2309"/>
        <v>28</v>
      </c>
      <c r="E1212" s="73">
        <f t="shared" ref="E1212" si="2352">plan_id</f>
        <v>1005</v>
      </c>
      <c r="F1212" s="73">
        <f t="shared" ca="1" si="2200"/>
        <v>2009</v>
      </c>
      <c r="G1212" s="73">
        <f t="shared" ref="G1212" ca="1" si="2353">VLOOKUP(INDIRECT(CHAR(39)&amp;$A1212&amp;CHAR(39)&amp;"!r2c"&amp;$C1212,0),variables,2,0)</f>
        <v>10944</v>
      </c>
      <c r="H1212" s="76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73" t="s">
        <v>308</v>
      </c>
      <c r="B1213" s="73">
        <f t="shared" si="2300"/>
        <v>12</v>
      </c>
      <c r="C1213" s="73">
        <f t="shared" si="2309"/>
        <v>29</v>
      </c>
      <c r="E1213" s="73">
        <f t="shared" ref="E1213" si="2354">plan_id</f>
        <v>1005</v>
      </c>
      <c r="F1213" s="73">
        <f t="shared" ca="1" si="2200"/>
        <v>2009</v>
      </c>
      <c r="G1213" s="73">
        <f t="shared" ref="G1213" ca="1" si="2355">VLOOKUP(INDIRECT(CHAR(39)&amp;$A1213&amp;CHAR(39)&amp;"!r2c"&amp;$C1213,0),variables,2,0)</f>
        <v>10945</v>
      </c>
      <c r="H1213" s="76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73" t="s">
        <v>308</v>
      </c>
      <c r="B1214" s="73">
        <f t="shared" si="2300"/>
        <v>12</v>
      </c>
      <c r="C1214" s="73">
        <f t="shared" si="2309"/>
        <v>30</v>
      </c>
      <c r="E1214" s="73">
        <f t="shared" ref="E1214" si="2356">plan_id</f>
        <v>1005</v>
      </c>
      <c r="F1214" s="73">
        <f t="shared" ca="1" si="2200"/>
        <v>2009</v>
      </c>
      <c r="G1214" s="73">
        <f t="shared" ref="G1214" ca="1" si="2357">VLOOKUP(INDIRECT(CHAR(39)&amp;$A1214&amp;CHAR(39)&amp;"!r2c"&amp;$C1214,0),variables,2,0)</f>
        <v>10947</v>
      </c>
      <c r="H1214" s="76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73" t="s">
        <v>308</v>
      </c>
      <c r="B1215" s="73">
        <f t="shared" si="2300"/>
        <v>12</v>
      </c>
      <c r="C1215" s="73">
        <f t="shared" si="2309"/>
        <v>31</v>
      </c>
      <c r="E1215" s="73">
        <f t="shared" ref="E1215" si="2358">plan_id</f>
        <v>1005</v>
      </c>
      <c r="F1215" s="73">
        <f t="shared" ca="1" si="2200"/>
        <v>2009</v>
      </c>
      <c r="G1215" s="73">
        <f t="shared" ref="G1215" ca="1" si="2359">VLOOKUP(INDIRECT(CHAR(39)&amp;$A1215&amp;CHAR(39)&amp;"!r2c"&amp;$C1215,0),variables,2,0)</f>
        <v>10948</v>
      </c>
      <c r="H1215" s="76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73" t="s">
        <v>308</v>
      </c>
      <c r="B1216" s="73">
        <f t="shared" si="2300"/>
        <v>12</v>
      </c>
      <c r="C1216" s="73">
        <f t="shared" si="2309"/>
        <v>32</v>
      </c>
      <c r="E1216" s="73">
        <f t="shared" ref="E1216" si="2360">plan_id</f>
        <v>1005</v>
      </c>
      <c r="F1216" s="73">
        <f t="shared" ca="1" si="2200"/>
        <v>2009</v>
      </c>
      <c r="G1216" s="73">
        <f t="shared" ref="G1216" ca="1" si="2361">VLOOKUP(INDIRECT(CHAR(39)&amp;$A1216&amp;CHAR(39)&amp;"!r2c"&amp;$C1216,0),variables,2,0)</f>
        <v>10949</v>
      </c>
      <c r="H1216" s="76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73" t="s">
        <v>308</v>
      </c>
      <c r="B1217" s="73">
        <f t="shared" si="2300"/>
        <v>12</v>
      </c>
      <c r="C1217" s="73">
        <f t="shared" si="2309"/>
        <v>33</v>
      </c>
      <c r="E1217" s="73">
        <f t="shared" ref="E1217" si="2362">plan_id</f>
        <v>1005</v>
      </c>
      <c r="F1217" s="73">
        <f t="shared" ca="1" si="2200"/>
        <v>2009</v>
      </c>
      <c r="G1217" s="73">
        <f t="shared" ref="G1217" ca="1" si="2363">VLOOKUP(INDIRECT(CHAR(39)&amp;$A1217&amp;CHAR(39)&amp;"!r2c"&amp;$C1217,0),variables,2,0)</f>
        <v>10951</v>
      </c>
      <c r="H1217" s="76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">
      <c r="A1218" s="73" t="s">
        <v>308</v>
      </c>
      <c r="B1218" s="73">
        <f t="shared" si="2300"/>
        <v>12</v>
      </c>
      <c r="C1218" s="73">
        <f t="shared" si="2309"/>
        <v>34</v>
      </c>
      <c r="E1218" s="73">
        <f t="shared" ref="E1218" si="2364">plan_id</f>
        <v>1005</v>
      </c>
      <c r="F1218" s="73">
        <f t="shared" ca="1" si="2200"/>
        <v>2009</v>
      </c>
      <c r="G1218" s="73">
        <f t="shared" ref="G1218" ca="1" si="2365">VLOOKUP(INDIRECT(CHAR(39)&amp;$A1218&amp;CHAR(39)&amp;"!r2c"&amp;$C1218,0),variables,2,0)</f>
        <v>10950</v>
      </c>
      <c r="H1218" s="76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Yes</v>
      </c>
    </row>
    <row r="1219" spans="1:8" x14ac:dyDescent="0.3">
      <c r="A1219" s="73" t="s">
        <v>308</v>
      </c>
      <c r="B1219" s="73">
        <f t="shared" si="2300"/>
        <v>12</v>
      </c>
      <c r="C1219" s="73">
        <f t="shared" si="2309"/>
        <v>35</v>
      </c>
      <c r="E1219" s="73">
        <f t="shared" ref="E1219" si="2366">plan_id</f>
        <v>1005</v>
      </c>
      <c r="F1219" s="73">
        <f t="shared" ca="1" si="2200"/>
        <v>2009</v>
      </c>
      <c r="G1219" s="73">
        <f t="shared" ref="G1219" ca="1" si="2367">VLOOKUP(INDIRECT(CHAR(39)&amp;$A1219&amp;CHAR(39)&amp;"!r2c"&amp;$C1219,0),variables,2,0)</f>
        <v>10954</v>
      </c>
      <c r="H1219" s="76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0.03</v>
      </c>
    </row>
    <row r="1220" spans="1:8" x14ac:dyDescent="0.3">
      <c r="A1220" s="73" t="s">
        <v>308</v>
      </c>
      <c r="B1220" s="73">
        <f t="shared" si="2300"/>
        <v>12</v>
      </c>
      <c r="C1220" s="73">
        <f t="shared" si="2309"/>
        <v>36</v>
      </c>
      <c r="E1220" s="73">
        <f t="shared" ref="E1220" si="2368">plan_id</f>
        <v>1005</v>
      </c>
      <c r="F1220" s="73">
        <f t="shared" ca="1" si="2200"/>
        <v>2009</v>
      </c>
      <c r="G1220" s="73">
        <f t="shared" ref="G1220" ca="1" si="2369">VLOOKUP(INDIRECT(CHAR(39)&amp;$A1220&amp;CHAR(39)&amp;"!r2c"&amp;$C1220,0),variables,2,0)</f>
        <v>10955</v>
      </c>
      <c r="H1220" s="76" t="str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Pre-retirement: 8.50% &amp; Post-retirement: 6.00%</v>
      </c>
    </row>
    <row r="1221" spans="1:8" x14ac:dyDescent="0.3">
      <c r="A1221" s="73" t="s">
        <v>308</v>
      </c>
      <c r="B1221" s="73">
        <f t="shared" si="2300"/>
        <v>12</v>
      </c>
      <c r="C1221" s="73">
        <f t="shared" si="2309"/>
        <v>37</v>
      </c>
      <c r="E1221" s="73">
        <f t="shared" ref="E1221" si="2370">plan_id</f>
        <v>1005</v>
      </c>
      <c r="F1221" s="73">
        <f t="shared" ca="1" si="2200"/>
        <v>2009</v>
      </c>
      <c r="G1221" s="73">
        <f t="shared" ref="G1221" ca="1" si="2371">VLOOKUP(INDIRECT(CHAR(39)&amp;$A1221&amp;CHAR(39)&amp;"!r2c"&amp;$C1221,0),variables,2,0)</f>
        <v>10956</v>
      </c>
      <c r="H1221" s="76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4.4999999999999998E-2</v>
      </c>
    </row>
    <row r="1222" spans="1:8" x14ac:dyDescent="0.3">
      <c r="A1222" s="73" t="s">
        <v>308</v>
      </c>
      <c r="B1222" s="73">
        <f t="shared" si="2300"/>
        <v>12</v>
      </c>
      <c r="C1222" s="73">
        <f t="shared" si="2309"/>
        <v>38</v>
      </c>
      <c r="E1222" s="73">
        <f t="shared" ref="E1222" si="2372">plan_id</f>
        <v>1005</v>
      </c>
      <c r="F1222" s="73">
        <f t="shared" ca="1" si="2200"/>
        <v>2009</v>
      </c>
      <c r="G1222" s="73">
        <f t="shared" ref="G1222" ca="1" si="2373">VLOOKUP(INDIRECT(CHAR(39)&amp;$A1222&amp;CHAR(39)&amp;"!r2c"&amp;$C1222,0),variables,2,0)</f>
        <v>10959</v>
      </c>
      <c r="H1222" s="76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4.75%-11.00%</v>
      </c>
    </row>
    <row r="1223" spans="1:8" x14ac:dyDescent="0.3">
      <c r="A1223" s="73" t="s">
        <v>308</v>
      </c>
      <c r="B1223" s="73">
        <f t="shared" si="2300"/>
        <v>12</v>
      </c>
      <c r="C1223" s="73">
        <f t="shared" si="2309"/>
        <v>39</v>
      </c>
      <c r="E1223" s="73">
        <f t="shared" ref="E1223" si="2374">plan_id</f>
        <v>1005</v>
      </c>
      <c r="F1223" s="73">
        <f t="shared" ca="1" si="2200"/>
        <v>2009</v>
      </c>
      <c r="G1223" s="73">
        <f t="shared" ref="G1223" ca="1" si="2375">VLOOKUP(INDIRECT(CHAR(39)&amp;$A1223&amp;CHAR(39)&amp;"!r2c"&amp;$C1223,0),variables,2,0)</f>
        <v>10962</v>
      </c>
      <c r="H1223" s="76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 25</v>
      </c>
    </row>
    <row r="1224" spans="1:8" x14ac:dyDescent="0.3">
      <c r="A1224" s="73" t="s">
        <v>308</v>
      </c>
      <c r="B1224" s="73">
        <f t="shared" si="2300"/>
        <v>12</v>
      </c>
      <c r="C1224" s="73">
        <f t="shared" si="2309"/>
        <v>40</v>
      </c>
      <c r="E1224" s="73">
        <f t="shared" ref="E1224" si="2376">plan_id</f>
        <v>1005</v>
      </c>
      <c r="F1224" s="73">
        <f t="shared" ca="1" si="2200"/>
        <v>2009</v>
      </c>
      <c r="G1224" s="73">
        <f t="shared" ref="G1224" ca="1" si="2377">VLOOKUP(INDIRECT(CHAR(39)&amp;$A1224&amp;CHAR(39)&amp;"!r2c"&amp;$C1224,0),variables,2,0)</f>
        <v>10964</v>
      </c>
      <c r="H1224" s="76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 23</v>
      </c>
    </row>
    <row r="1225" spans="1:8" x14ac:dyDescent="0.3">
      <c r="A1225" s="73" t="s">
        <v>308</v>
      </c>
      <c r="B1225" s="73">
        <f t="shared" si="2300"/>
        <v>12</v>
      </c>
      <c r="C1225" s="73">
        <f t="shared" si="2309"/>
        <v>41</v>
      </c>
      <c r="E1225" s="73">
        <f t="shared" ref="E1225" si="2378">plan_id</f>
        <v>1005</v>
      </c>
      <c r="F1225" s="73">
        <f t="shared" ca="1" si="2200"/>
        <v>2009</v>
      </c>
      <c r="G1225" s="73">
        <f t="shared" ref="G1225" ca="1" si="2379">VLOOKUP(INDIRECT(CHAR(39)&amp;$A1225&amp;CHAR(39)&amp;"!r2c"&amp;$C1225,0),variables,2,0)</f>
        <v>10967</v>
      </c>
      <c r="H1225" s="76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1983 Group Annuity Mortality Table</v>
      </c>
    </row>
    <row r="1226" spans="1:8" x14ac:dyDescent="0.3">
      <c r="A1226" s="73" t="s">
        <v>308</v>
      </c>
      <c r="B1226" s="73">
        <f t="shared" si="2300"/>
        <v>12</v>
      </c>
      <c r="C1226" s="73">
        <f t="shared" si="2309"/>
        <v>42</v>
      </c>
      <c r="E1226" s="73">
        <f t="shared" ref="E1226" si="2380">plan_id</f>
        <v>1005</v>
      </c>
      <c r="F1226" s="73">
        <f t="shared" ca="1" si="2200"/>
        <v>2009</v>
      </c>
      <c r="G1226" s="73">
        <f t="shared" ref="G1226" ca="1" si="2381">VLOOKUP(INDIRECT(CHAR(39)&amp;$A1226&amp;CHAR(39)&amp;"!r2c"&amp;$C1226,0),variables,2,0)</f>
        <v>10968</v>
      </c>
      <c r="H1226" s="76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1983</v>
      </c>
    </row>
    <row r="1227" spans="1:8" x14ac:dyDescent="0.3">
      <c r="A1227" s="73" t="s">
        <v>308</v>
      </c>
      <c r="B1227" s="73">
        <f t="shared" si="2300"/>
        <v>12</v>
      </c>
      <c r="C1227" s="73">
        <f t="shared" si="2309"/>
        <v>43</v>
      </c>
      <c r="E1227" s="73">
        <f t="shared" ref="E1227" si="2382">plan_id</f>
        <v>1005</v>
      </c>
      <c r="F1227" s="73">
        <f t="shared" ca="1" si="2200"/>
        <v>2009</v>
      </c>
      <c r="G1227" s="73">
        <f t="shared" ref="G1227" ca="1" si="2383">VLOOKUP(INDIRECT(CHAR(39)&amp;$A1227&amp;CHAR(39)&amp;"!r2c"&amp;$C1227,0),variables,2,0)</f>
        <v>10969</v>
      </c>
      <c r="H1227" s="76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73" t="s">
        <v>308</v>
      </c>
      <c r="B1228" s="73">
        <f t="shared" si="2300"/>
        <v>12</v>
      </c>
      <c r="C1228" s="73">
        <f t="shared" si="2309"/>
        <v>44</v>
      </c>
      <c r="E1228" s="73">
        <f t="shared" ref="E1228" si="2384">plan_id</f>
        <v>1005</v>
      </c>
      <c r="F1228" s="73">
        <f t="shared" ca="1" si="2200"/>
        <v>2009</v>
      </c>
      <c r="G1228" s="73">
        <f t="shared" ref="G1228" ca="1" si="2385">VLOOKUP(INDIRECT(CHAR(39)&amp;$A1228&amp;CHAR(39)&amp;"!r2c"&amp;$C1228,0),variables,2,0)</f>
        <v>10970</v>
      </c>
      <c r="H1228" s="76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1 Year</v>
      </c>
    </row>
    <row r="1229" spans="1:8" x14ac:dyDescent="0.3">
      <c r="A1229" s="73" t="s">
        <v>308</v>
      </c>
      <c r="B1229" s="73">
        <f t="shared" si="2300"/>
        <v>12</v>
      </c>
      <c r="C1229" s="73">
        <f t="shared" si="2309"/>
        <v>45</v>
      </c>
      <c r="E1229" s="73">
        <f t="shared" ref="E1229" si="2386">plan_id</f>
        <v>1005</v>
      </c>
      <c r="F1229" s="73">
        <f t="shared" ca="1" si="2200"/>
        <v>2009</v>
      </c>
      <c r="G1229" s="73">
        <f t="shared" ref="G1229" ca="1" si="2387">VLOOKUP(INDIRECT(CHAR(39)&amp;$A1229&amp;CHAR(39)&amp;"!r2c"&amp;$C1229,0),variables,2,0)</f>
        <v>10971</v>
      </c>
      <c r="H1229" s="76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73" t="s">
        <v>308</v>
      </c>
      <c r="B1230" s="73">
        <f t="shared" si="2300"/>
        <v>12</v>
      </c>
      <c r="C1230" s="73">
        <f t="shared" si="2309"/>
        <v>46</v>
      </c>
      <c r="E1230" s="73">
        <f t="shared" ref="E1230" si="2388">plan_id</f>
        <v>1005</v>
      </c>
      <c r="F1230" s="73">
        <f t="shared" ca="1" si="2200"/>
        <v>2009</v>
      </c>
      <c r="G1230" s="73">
        <f t="shared" ref="G1230" ca="1" si="2389">VLOOKUP(INDIRECT(CHAR(39)&amp;$A1230&amp;CHAR(39)&amp;"!r2c"&amp;$C1230,0),variables,2,0)</f>
        <v>10972</v>
      </c>
      <c r="H1230" s="76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Percentage of Payroll</v>
      </c>
    </row>
    <row r="1231" spans="1:8" x14ac:dyDescent="0.3">
      <c r="A1231" s="73" t="s">
        <v>308</v>
      </c>
      <c r="B1231" s="73">
        <f t="shared" si="2300"/>
        <v>12</v>
      </c>
      <c r="C1231" s="73">
        <f t="shared" si="2309"/>
        <v>47</v>
      </c>
      <c r="E1231" s="73">
        <f t="shared" ref="E1231" si="2390">plan_id</f>
        <v>1005</v>
      </c>
      <c r="F1231" s="73">
        <f t="shared" ref="F1231:F1352" ca="1" si="2391">INDIRECT(CHAR(39)&amp;$A1231&amp;CHAR(39)&amp;"!r"&amp;$B1231&amp;"c2",0)</f>
        <v>2009</v>
      </c>
      <c r="G1231" s="73">
        <f t="shared" ref="G1231" ca="1" si="2392">VLOOKUP(INDIRECT(CHAR(39)&amp;$A1231&amp;CHAR(39)&amp;"!r2c"&amp;$C1231,0),variables,2,0)</f>
        <v>10973</v>
      </c>
      <c r="H1231" s="76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30 Years</v>
      </c>
    </row>
    <row r="1232" spans="1:8" x14ac:dyDescent="0.3">
      <c r="A1232" s="73" t="s">
        <v>308</v>
      </c>
      <c r="B1232" s="73">
        <f t="shared" si="2300"/>
        <v>12</v>
      </c>
      <c r="C1232" s="73">
        <f t="shared" si="2309"/>
        <v>48</v>
      </c>
      <c r="E1232" s="73">
        <f t="shared" ref="E1232" si="2393">plan_id</f>
        <v>1005</v>
      </c>
      <c r="F1232" s="73">
        <f t="shared" ca="1" si="2391"/>
        <v>2009</v>
      </c>
      <c r="G1232" s="73">
        <f t="shared" ref="G1232" ca="1" si="2394">VLOOKUP(INDIRECT(CHAR(39)&amp;$A1232&amp;CHAR(39)&amp;"!r2c"&amp;$C1232,0),variables,2,0)</f>
        <v>10975</v>
      </c>
      <c r="H1232" s="76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EAN</v>
      </c>
    </row>
    <row r="1233" spans="1:8" x14ac:dyDescent="0.3">
      <c r="A1233" s="73" t="s">
        <v>308</v>
      </c>
      <c r="B1233" s="73">
        <f t="shared" si="2300"/>
        <v>12</v>
      </c>
      <c r="C1233" s="73">
        <f t="shared" si="2309"/>
        <v>49</v>
      </c>
      <c r="E1233" s="73">
        <f t="shared" ref="E1233" si="2395">plan_id</f>
        <v>1005</v>
      </c>
      <c r="F1233" s="73">
        <f t="shared" ca="1" si="2391"/>
        <v>2009</v>
      </c>
      <c r="G1233" s="73">
        <f t="shared" ref="G1233" ca="1" si="2396">VLOOKUP(INDIRECT(CHAR(39)&amp;$A1233&amp;CHAR(39)&amp;"!r2c"&amp;$C1233,0),variables,2,0)</f>
        <v>10976</v>
      </c>
      <c r="H1233" s="76" t="str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Pre-retirement: 8.50% &amp; Post-retirement: 6.00%</v>
      </c>
    </row>
    <row r="1234" spans="1:8" x14ac:dyDescent="0.3">
      <c r="A1234" s="73" t="s">
        <v>308</v>
      </c>
      <c r="B1234" s="73">
        <f t="shared" si="2300"/>
        <v>12</v>
      </c>
      <c r="C1234" s="73">
        <f t="shared" si="2309"/>
        <v>50</v>
      </c>
      <c r="E1234" s="73">
        <f t="shared" ref="E1234" si="2397">plan_id</f>
        <v>1005</v>
      </c>
      <c r="F1234" s="73">
        <f t="shared" ca="1" si="2391"/>
        <v>2009</v>
      </c>
      <c r="G1234" s="73">
        <f t="shared" ref="G1234" ca="1" si="2398">VLOOKUP(INDIRECT(CHAR(39)&amp;$A1234&amp;CHAR(39)&amp;"!r2c"&amp;$C1234,0),variables,2,0)</f>
        <v>10977</v>
      </c>
      <c r="H1234" s="76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73" t="s">
        <v>308</v>
      </c>
      <c r="B1235" s="73">
        <f t="shared" si="2300"/>
        <v>12</v>
      </c>
      <c r="C1235" s="73">
        <f t="shared" si="2309"/>
        <v>51</v>
      </c>
      <c r="E1235" s="73">
        <f t="shared" ref="E1235" si="2399">plan_id</f>
        <v>1005</v>
      </c>
      <c r="F1235" s="73">
        <f t="shared" ca="1" si="2391"/>
        <v>2009</v>
      </c>
      <c r="G1235" s="73">
        <f t="shared" ref="G1235" ca="1" si="2400">VLOOKUP(INDIRECT(CHAR(39)&amp;$A1235&amp;CHAR(39)&amp;"!r2c"&amp;$C1235,0),variables,2,0)</f>
        <v>10978</v>
      </c>
      <c r="H1235" s="76" t="str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Pre-retirement: 8.50% &amp; Post-retirement: 6.00%</v>
      </c>
    </row>
    <row r="1236" spans="1:8" x14ac:dyDescent="0.3">
      <c r="A1236" s="73" t="s">
        <v>308</v>
      </c>
      <c r="B1236" s="73">
        <f t="shared" si="2300"/>
        <v>12</v>
      </c>
      <c r="C1236" s="73">
        <f t="shared" si="2309"/>
        <v>52</v>
      </c>
      <c r="E1236" s="73">
        <f t="shared" ref="E1236" si="2401">plan_id</f>
        <v>1005</v>
      </c>
      <c r="F1236" s="73">
        <f t="shared" ca="1" si="2391"/>
        <v>2009</v>
      </c>
      <c r="G1236" s="73">
        <f t="shared" ref="G1236" ca="1" si="2402">VLOOKUP(INDIRECT(CHAR(39)&amp;$A1236&amp;CHAR(39)&amp;"!r2c"&amp;$C1236,0),variables,2,0)</f>
        <v>10979</v>
      </c>
      <c r="H1236" s="76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 years</v>
      </c>
    </row>
    <row r="1237" spans="1:8" x14ac:dyDescent="0.3">
      <c r="A1237" s="73" t="s">
        <v>308</v>
      </c>
      <c r="B1237" s="73">
        <f t="shared" si="2300"/>
        <v>12</v>
      </c>
      <c r="C1237" s="73">
        <f t="shared" si="2309"/>
        <v>53</v>
      </c>
      <c r="E1237" s="73">
        <f t="shared" ref="E1237" si="2403">plan_id</f>
        <v>1005</v>
      </c>
      <c r="F1237" s="73">
        <f t="shared" ca="1" si="2391"/>
        <v>2009</v>
      </c>
      <c r="G1237" s="73">
        <f t="shared" ref="G1237" ca="1" si="2404">VLOOKUP(INDIRECT(CHAR(39)&amp;$A1237&amp;CHAR(39)&amp;"!r2c"&amp;$C1237,0),variables,2,0)</f>
        <v>10980</v>
      </c>
      <c r="H1237" s="76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73" t="s">
        <v>308</v>
      </c>
      <c r="B1238" s="73">
        <f t="shared" si="2300"/>
        <v>12</v>
      </c>
      <c r="C1238" s="73">
        <f t="shared" si="2309"/>
        <v>54</v>
      </c>
      <c r="E1238" s="73">
        <f t="shared" ref="E1238" si="2405">plan_id</f>
        <v>1005</v>
      </c>
      <c r="F1238" s="73">
        <f t="shared" ca="1" si="2391"/>
        <v>2009</v>
      </c>
      <c r="G1238" s="73">
        <f t="shared" ref="G1238" ca="1" si="2406">VLOOKUP(INDIRECT(CHAR(39)&amp;$A1238&amp;CHAR(39)&amp;"!r2c"&amp;$C1238,0),variables,2,0)</f>
        <v>10981</v>
      </c>
      <c r="H1238" s="76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73" t="s">
        <v>308</v>
      </c>
      <c r="B1239" s="73">
        <f t="shared" si="2300"/>
        <v>12</v>
      </c>
      <c r="C1239" s="73">
        <f t="shared" si="2309"/>
        <v>55</v>
      </c>
      <c r="E1239" s="73">
        <f t="shared" ref="E1239" si="2407">plan_id</f>
        <v>1005</v>
      </c>
      <c r="F1239" s="73">
        <f t="shared" ca="1" si="2391"/>
        <v>2009</v>
      </c>
      <c r="G1239" s="73">
        <f t="shared" ref="G1239" ca="1" si="2408">VLOOKUP(INDIRECT(CHAR(39)&amp;$A1239&amp;CHAR(39)&amp;"!r2c"&amp;$C1239,0),variables,2,0)</f>
        <v>10706</v>
      </c>
      <c r="H1239" s="76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1.8670117764204661E-4</v>
      </c>
    </row>
    <row r="1240" spans="1:8" x14ac:dyDescent="0.3">
      <c r="A1240" s="73" t="s">
        <v>308</v>
      </c>
      <c r="B1240" s="73">
        <f t="shared" si="2300"/>
        <v>12</v>
      </c>
      <c r="C1240" s="73">
        <f t="shared" si="2309"/>
        <v>56</v>
      </c>
      <c r="E1240" s="73">
        <f t="shared" ref="E1240" si="2409">plan_id</f>
        <v>1005</v>
      </c>
      <c r="F1240" s="73">
        <f t="shared" ca="1" si="2391"/>
        <v>2009</v>
      </c>
      <c r="G1240" s="73">
        <f t="shared" ref="G1240" ca="1" si="2410">VLOOKUP(INDIRECT(CHAR(39)&amp;$A1240&amp;CHAR(39)&amp;"!r2c"&amp;$C1240,0),variables,2,0)</f>
        <v>10983</v>
      </c>
      <c r="H1240" s="76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Yes</v>
      </c>
    </row>
    <row r="1241" spans="1:8" x14ac:dyDescent="0.3">
      <c r="A1241" s="73" t="s">
        <v>308</v>
      </c>
      <c r="B1241" s="73">
        <f t="shared" si="2300"/>
        <v>12</v>
      </c>
      <c r="C1241" s="73">
        <f t="shared" si="2309"/>
        <v>57</v>
      </c>
      <c r="E1241" s="73">
        <f t="shared" ref="E1241" si="2411">plan_id</f>
        <v>1005</v>
      </c>
      <c r="F1241" s="73">
        <f t="shared" ca="1" si="2391"/>
        <v>2009</v>
      </c>
      <c r="G1241" s="73">
        <f t="shared" ref="G1241" ca="1" si="2412">VLOOKUP(INDIRECT(CHAR(39)&amp;$A1241&amp;CHAR(39)&amp;"!r2c"&amp;$C1241,0),variables,2,0)</f>
        <v>10989</v>
      </c>
      <c r="H1241" s="76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5239855000</v>
      </c>
    </row>
    <row r="1242" spans="1:8" x14ac:dyDescent="0.3">
      <c r="A1242" s="73" t="s">
        <v>308</v>
      </c>
      <c r="B1242" s="73">
        <f t="shared" si="2300"/>
        <v>12</v>
      </c>
      <c r="C1242" s="73">
        <f t="shared" si="2309"/>
        <v>58</v>
      </c>
      <c r="E1242" s="73">
        <f t="shared" ref="E1242" si="2413">plan_id</f>
        <v>1005</v>
      </c>
      <c r="F1242" s="73">
        <f t="shared" ca="1" si="2391"/>
        <v>2009</v>
      </c>
      <c r="G1242" s="73">
        <f t="shared" ref="G1242" ca="1" si="2414">VLOOKUP(INDIRECT(CHAR(39)&amp;$A1242&amp;CHAR(39)&amp;"!r2c"&amp;$C1242,0),variables,2,0)</f>
        <v>10990</v>
      </c>
      <c r="H1242" s="76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6296274000</v>
      </c>
    </row>
    <row r="1243" spans="1:8" x14ac:dyDescent="0.3">
      <c r="A1243" s="73" t="s">
        <v>308</v>
      </c>
      <c r="B1243" s="73">
        <f t="shared" si="2300"/>
        <v>12</v>
      </c>
      <c r="C1243" s="73">
        <f t="shared" si="2309"/>
        <v>59</v>
      </c>
      <c r="E1243" s="73">
        <f t="shared" ref="E1243" si="2415">plan_id</f>
        <v>1005</v>
      </c>
      <c r="F1243" s="73">
        <f t="shared" ca="1" si="2391"/>
        <v>2009</v>
      </c>
      <c r="G1243" s="73">
        <f t="shared" ref="G1243" ca="1" si="2416">VLOOKUP(INDIRECT(CHAR(39)&amp;$A1243&amp;CHAR(39)&amp;"!r2c"&amp;$C1243,0),variables,2,0)</f>
        <v>10991</v>
      </c>
      <c r="H1243" s="76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1056419000</v>
      </c>
    </row>
    <row r="1244" spans="1:8" x14ac:dyDescent="0.3">
      <c r="A1244" s="73" t="s">
        <v>308</v>
      </c>
      <c r="B1244" s="73">
        <f t="shared" si="2300"/>
        <v>12</v>
      </c>
      <c r="C1244" s="73">
        <f t="shared" si="2309"/>
        <v>60</v>
      </c>
      <c r="E1244" s="73">
        <f t="shared" ref="E1244" si="2417">plan_id</f>
        <v>1005</v>
      </c>
      <c r="F1244" s="73">
        <f t="shared" ca="1" si="2391"/>
        <v>2009</v>
      </c>
      <c r="G1244" s="73">
        <f t="shared" ref="G1244" ca="1" si="2418">VLOOKUP(INDIRECT(CHAR(39)&amp;$A1244&amp;CHAR(39)&amp;"!r2c"&amp;$C1244,0),variables,2,0)</f>
        <v>10992</v>
      </c>
      <c r="H1244" s="76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0.83221521172680857</v>
      </c>
    </row>
    <row r="1245" spans="1:8" x14ac:dyDescent="0.3">
      <c r="A1245" s="73" t="s">
        <v>308</v>
      </c>
      <c r="B1245" s="73">
        <f t="shared" si="2300"/>
        <v>12</v>
      </c>
      <c r="C1245" s="73">
        <f t="shared" si="2309"/>
        <v>61</v>
      </c>
      <c r="E1245" s="73">
        <f t="shared" ref="E1245" si="2419">plan_id</f>
        <v>1005</v>
      </c>
      <c r="F1245" s="73">
        <f t="shared" ca="1" si="2391"/>
        <v>2009</v>
      </c>
      <c r="G1245" s="73">
        <f t="shared" ref="G1245" ca="1" si="2420">VLOOKUP(INDIRECT(CHAR(39)&amp;$A1245&amp;CHAR(39)&amp;"!r2c"&amp;$C1245,0),variables,2,0)</f>
        <v>10993</v>
      </c>
      <c r="H1245" s="76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733164000</v>
      </c>
    </row>
    <row r="1246" spans="1:8" x14ac:dyDescent="0.3">
      <c r="A1246" s="73" t="s">
        <v>308</v>
      </c>
      <c r="B1246" s="73">
        <f t="shared" si="2300"/>
        <v>12</v>
      </c>
      <c r="C1246" s="73">
        <f t="shared" si="2309"/>
        <v>62</v>
      </c>
      <c r="E1246" s="73">
        <f t="shared" ref="E1246" si="2421">plan_id</f>
        <v>1005</v>
      </c>
      <c r="F1246" s="73">
        <f t="shared" ca="1" si="2391"/>
        <v>2009</v>
      </c>
      <c r="G1246" s="73">
        <f t="shared" ref="G1246" ca="1" si="2422">VLOOKUP(INDIRECT(CHAR(39)&amp;$A1246&amp;CHAR(39)&amp;"!r2c"&amp;$C1246,0),variables,2,0)</f>
        <v>10801</v>
      </c>
      <c r="H1246" s="76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777619000</v>
      </c>
    </row>
    <row r="1247" spans="1:8" x14ac:dyDescent="0.3">
      <c r="A1247" s="73" t="s">
        <v>308</v>
      </c>
      <c r="B1247" s="73">
        <f t="shared" si="2300"/>
        <v>12</v>
      </c>
      <c r="C1247" s="73">
        <f t="shared" si="2309"/>
        <v>63</v>
      </c>
      <c r="E1247" s="73">
        <f t="shared" ref="E1247" si="2423">plan_id</f>
        <v>1005</v>
      </c>
      <c r="F1247" s="73">
        <f t="shared" ca="1" si="2391"/>
        <v>2009</v>
      </c>
      <c r="G1247" s="73">
        <f t="shared" ref="G1247" ca="1" si="2424">VLOOKUP(INDIRECT(CHAR(39)&amp;$A1247&amp;CHAR(39)&amp;"!r2c"&amp;$C1247,0),variables,2,0)</f>
        <v>10802</v>
      </c>
      <c r="H1247" s="76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73" t="s">
        <v>308</v>
      </c>
      <c r="B1248" s="73">
        <f t="shared" si="2300"/>
        <v>12</v>
      </c>
      <c r="C1248" s="73">
        <f t="shared" si="2309"/>
        <v>64</v>
      </c>
      <c r="E1248" s="73">
        <f t="shared" ref="E1248" si="2425">plan_id</f>
        <v>1005</v>
      </c>
      <c r="F1248" s="73">
        <f t="shared" ca="1" si="2391"/>
        <v>2009</v>
      </c>
      <c r="G1248" s="73">
        <f t="shared" ref="G1248" ca="1" si="2426">VLOOKUP(INDIRECT(CHAR(39)&amp;$A1248&amp;CHAR(39)&amp;"!r2c"&amp;$C1248,0),variables,2,0)</f>
        <v>10803</v>
      </c>
      <c r="H1248" s="76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73" t="s">
        <v>308</v>
      </c>
      <c r="B1249" s="73">
        <f t="shared" si="2300"/>
        <v>12</v>
      </c>
      <c r="C1249" s="73">
        <f t="shared" si="2309"/>
        <v>65</v>
      </c>
      <c r="E1249" s="73">
        <f t="shared" ref="E1249" si="2427">plan_id</f>
        <v>1005</v>
      </c>
      <c r="F1249" s="73">
        <f t="shared" ca="1" si="2391"/>
        <v>2009</v>
      </c>
      <c r="G1249" s="73">
        <f t="shared" ref="G1249" ca="1" si="2428">VLOOKUP(INDIRECT(CHAR(39)&amp;$A1249&amp;CHAR(39)&amp;"!r2c"&amp;$C1249,0),variables,2,0)</f>
        <v>10804</v>
      </c>
      <c r="H1249" s="76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73" t="s">
        <v>308</v>
      </c>
      <c r="B1250" s="73">
        <f t="shared" si="2300"/>
        <v>12</v>
      </c>
      <c r="C1250" s="73">
        <f t="shared" si="2309"/>
        <v>66</v>
      </c>
      <c r="E1250" s="73">
        <f t="shared" ref="E1250" si="2429">plan_id</f>
        <v>1005</v>
      </c>
      <c r="F1250" s="73">
        <f t="shared" ca="1" si="2391"/>
        <v>2009</v>
      </c>
      <c r="G1250" s="73">
        <f t="shared" ref="G1250" ca="1" si="2430">VLOOKUP(INDIRECT(CHAR(39)&amp;$A1250&amp;CHAR(39)&amp;"!r2c"&amp;$C1250,0),variables,2,0)</f>
        <v>10805</v>
      </c>
      <c r="H1250" s="76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73" t="s">
        <v>308</v>
      </c>
      <c r="B1251" s="73">
        <f t="shared" ref="B1251" si="2431">B1186+1</f>
        <v>12</v>
      </c>
      <c r="C1251" s="73">
        <f t="shared" si="2309"/>
        <v>67</v>
      </c>
      <c r="E1251" s="73">
        <f t="shared" ref="E1251" si="2432">plan_id</f>
        <v>1005</v>
      </c>
      <c r="F1251" s="73">
        <f t="shared" ca="1" si="2391"/>
        <v>2009</v>
      </c>
      <c r="G1251" s="73">
        <f t="shared" ref="G1251" ca="1" si="2433">VLOOKUP(INDIRECT(CHAR(39)&amp;$A1251&amp;CHAR(39)&amp;"!r2c"&amp;$C1251,0),variables,2,0)</f>
        <v>10806</v>
      </c>
      <c r="H1251" s="76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73" t="s">
        <v>308</v>
      </c>
      <c r="B1252" s="73">
        <f>B1251</f>
        <v>12</v>
      </c>
      <c r="C1252" s="73">
        <f t="shared" si="2309"/>
        <v>68</v>
      </c>
      <c r="E1252" s="73">
        <f t="shared" ref="E1252" si="2434">plan_id</f>
        <v>1005</v>
      </c>
      <c r="F1252" s="73">
        <f t="shared" ca="1" si="2391"/>
        <v>2009</v>
      </c>
      <c r="G1252" s="73">
        <f t="shared" ref="G1252" ca="1" si="2435">VLOOKUP(INDIRECT(CHAR(39)&amp;$A1252&amp;CHAR(39)&amp;"!r2c"&amp;$C1252,0),variables,2,0)</f>
        <v>10807</v>
      </c>
      <c r="H1252" s="76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73" t="s">
        <v>308</v>
      </c>
      <c r="B1253" s="73">
        <f t="shared" ref="B1253:B1277" si="2436">B1252</f>
        <v>12</v>
      </c>
      <c r="C1253" s="73">
        <f t="shared" si="2309"/>
        <v>69</v>
      </c>
      <c r="E1253" s="73">
        <f t="shared" ref="E1253" si="2437">plan_id</f>
        <v>1005</v>
      </c>
      <c r="F1253" s="73">
        <f t="shared" ca="1" si="2391"/>
        <v>2009</v>
      </c>
      <c r="G1253" s="73">
        <f t="shared" ref="G1253" ca="1" si="2438">VLOOKUP(INDIRECT(CHAR(39)&amp;$A1253&amp;CHAR(39)&amp;"!r2c"&amp;$C1253,0),variables,2,0)</f>
        <v>10808</v>
      </c>
      <c r="H1253" s="76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73" t="s">
        <v>308</v>
      </c>
      <c r="B1254" s="73">
        <f t="shared" si="2436"/>
        <v>12</v>
      </c>
      <c r="C1254" s="73">
        <f t="shared" si="2309"/>
        <v>70</v>
      </c>
      <c r="E1254" s="73">
        <f t="shared" ref="E1254" si="2439">plan_id</f>
        <v>1005</v>
      </c>
      <c r="F1254" s="73">
        <f t="shared" ca="1" si="2391"/>
        <v>2009</v>
      </c>
      <c r="G1254" s="73">
        <f t="shared" ref="G1254" ca="1" si="2440">VLOOKUP(INDIRECT(CHAR(39)&amp;$A1254&amp;CHAR(39)&amp;"!r2c"&amp;$C1254,0),variables,2,0)</f>
        <v>10809</v>
      </c>
      <c r="H1254" s="76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10528000</v>
      </c>
    </row>
    <row r="1255" spans="1:8" x14ac:dyDescent="0.3">
      <c r="A1255" s="73" t="s">
        <v>308</v>
      </c>
      <c r="B1255" s="73">
        <f t="shared" si="2436"/>
        <v>12</v>
      </c>
      <c r="C1255" s="73">
        <f t="shared" ref="C1255:C1318" si="2441">C1164</f>
        <v>71</v>
      </c>
      <c r="E1255" s="73">
        <f t="shared" ref="E1255" si="2442">plan_id</f>
        <v>1005</v>
      </c>
      <c r="F1255" s="73">
        <f t="shared" ca="1" si="2391"/>
        <v>2009</v>
      </c>
      <c r="G1255" s="73">
        <f t="shared" ref="G1255" ca="1" si="2443">VLOOKUP(INDIRECT(CHAR(39)&amp;$A1255&amp;CHAR(39)&amp;"!r2c"&amp;$C1255,0),variables,2,0)</f>
        <v>10810</v>
      </c>
      <c r="H1255" s="76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73" t="s">
        <v>308</v>
      </c>
      <c r="B1256" s="73">
        <f t="shared" si="2436"/>
        <v>12</v>
      </c>
      <c r="C1256" s="73">
        <f t="shared" si="2441"/>
        <v>72</v>
      </c>
      <c r="E1256" s="73">
        <f t="shared" ref="E1256" si="2444">plan_id</f>
        <v>1005</v>
      </c>
      <c r="F1256" s="73">
        <f t="shared" ca="1" si="2391"/>
        <v>2009</v>
      </c>
      <c r="G1256" s="73">
        <f t="shared" ref="G1256" ca="1" si="2445">VLOOKUP(INDIRECT(CHAR(39)&amp;$A1256&amp;CHAR(39)&amp;"!r2c"&amp;$C1256,0),variables,2,0)</f>
        <v>10811</v>
      </c>
      <c r="H1256" s="76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73" t="s">
        <v>308</v>
      </c>
      <c r="B1257" s="73">
        <f t="shared" si="2436"/>
        <v>12</v>
      </c>
      <c r="C1257" s="73">
        <f t="shared" si="2441"/>
        <v>73</v>
      </c>
      <c r="E1257" s="73">
        <f t="shared" ref="E1257" si="2446">plan_id</f>
        <v>1005</v>
      </c>
      <c r="F1257" s="73">
        <f t="shared" ca="1" si="2391"/>
        <v>2009</v>
      </c>
      <c r="G1257" s="73">
        <f t="shared" ref="G1257" ca="1" si="2447">VLOOKUP(INDIRECT(CHAR(39)&amp;$A1257&amp;CHAR(39)&amp;"!r2c"&amp;$C1257,0),variables,2,0)</f>
        <v>10812</v>
      </c>
      <c r="H1257" s="76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73" t="s">
        <v>308</v>
      </c>
      <c r="B1258" s="73">
        <f t="shared" si="2436"/>
        <v>12</v>
      </c>
      <c r="C1258" s="73">
        <f t="shared" si="2441"/>
        <v>74</v>
      </c>
      <c r="E1258" s="73">
        <f t="shared" ref="E1258" si="2448">plan_id</f>
        <v>1005</v>
      </c>
      <c r="F1258" s="73">
        <f t="shared" ca="1" si="2391"/>
        <v>2009</v>
      </c>
      <c r="G1258" s="73">
        <f t="shared" ref="G1258" ca="1" si="2449">VLOOKUP(INDIRECT(CHAR(39)&amp;$A1258&amp;CHAR(39)&amp;"!r2c"&amp;$C1258,0),variables,2,0)</f>
        <v>10813</v>
      </c>
      <c r="H1258" s="76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73" t="s">
        <v>308</v>
      </c>
      <c r="B1259" s="73">
        <f t="shared" si="2436"/>
        <v>12</v>
      </c>
      <c r="C1259" s="73">
        <f t="shared" si="2441"/>
        <v>75</v>
      </c>
      <c r="E1259" s="73">
        <f t="shared" ref="E1259" si="2450">plan_id</f>
        <v>1005</v>
      </c>
      <c r="F1259" s="73">
        <f t="shared" ca="1" si="2391"/>
        <v>2009</v>
      </c>
      <c r="G1259" s="73">
        <f t="shared" ref="G1259" ca="1" si="2451">VLOOKUP(INDIRECT(CHAR(39)&amp;$A1259&amp;CHAR(39)&amp;"!r2c"&amp;$C1259,0),variables,2,0)</f>
        <v>10814</v>
      </c>
      <c r="H1259" s="76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73" t="s">
        <v>308</v>
      </c>
      <c r="B1260" s="73">
        <f t="shared" si="2436"/>
        <v>12</v>
      </c>
      <c r="C1260" s="73">
        <f t="shared" si="2441"/>
        <v>76</v>
      </c>
      <c r="E1260" s="73">
        <f t="shared" ref="E1260" si="2452">plan_id</f>
        <v>1005</v>
      </c>
      <c r="F1260" s="73">
        <f t="shared" ca="1" si="2391"/>
        <v>2009</v>
      </c>
      <c r="G1260" s="73">
        <f t="shared" ref="G1260" ca="1" si="2453">VLOOKUP(INDIRECT(CHAR(39)&amp;$A1260&amp;CHAR(39)&amp;"!r2c"&amp;$C1260,0),variables,2,0)</f>
        <v>10815</v>
      </c>
      <c r="H1260" s="76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73" t="s">
        <v>308</v>
      </c>
      <c r="B1261" s="73">
        <f t="shared" si="2436"/>
        <v>12</v>
      </c>
      <c r="C1261" s="73">
        <f t="shared" si="2441"/>
        <v>77</v>
      </c>
      <c r="E1261" s="73">
        <f t="shared" ref="E1261" si="2454">plan_id</f>
        <v>1005</v>
      </c>
      <c r="F1261" s="73">
        <f t="shared" ca="1" si="2391"/>
        <v>2009</v>
      </c>
      <c r="G1261" s="73">
        <f t="shared" ref="G1261" ca="1" si="2455">VLOOKUP(INDIRECT(CHAR(39)&amp;$A1261&amp;CHAR(39)&amp;"!r2c"&amp;$C1261,0),variables,2,0)</f>
        <v>10816</v>
      </c>
      <c r="H1261" s="76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-1499000</v>
      </c>
    </row>
    <row r="1262" spans="1:8" x14ac:dyDescent="0.3">
      <c r="A1262" s="73" t="s">
        <v>308</v>
      </c>
      <c r="B1262" s="73">
        <f t="shared" si="2436"/>
        <v>12</v>
      </c>
      <c r="C1262" s="73">
        <f t="shared" si="2441"/>
        <v>78</v>
      </c>
      <c r="E1262" s="73">
        <f t="shared" ref="E1262" si="2456">plan_id</f>
        <v>1005</v>
      </c>
      <c r="F1262" s="73">
        <f t="shared" ca="1" si="2391"/>
        <v>2009</v>
      </c>
      <c r="G1262" s="73">
        <f t="shared" ref="G1262" ca="1" si="2457">VLOOKUP(INDIRECT(CHAR(39)&amp;$A1262&amp;CHAR(39)&amp;"!r2c"&amp;$C1262,0),variables,2,0)</f>
        <v>10817</v>
      </c>
      <c r="H1262" s="76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73" t="s">
        <v>308</v>
      </c>
      <c r="B1263" s="73">
        <f t="shared" si="2436"/>
        <v>12</v>
      </c>
      <c r="C1263" s="73">
        <f t="shared" si="2441"/>
        <v>79</v>
      </c>
      <c r="E1263" s="73">
        <f t="shared" ref="E1263" si="2458">plan_id</f>
        <v>1005</v>
      </c>
      <c r="F1263" s="73">
        <f t="shared" ca="1" si="2391"/>
        <v>2009</v>
      </c>
      <c r="G1263" s="73">
        <f t="shared" ref="G1263" ca="1" si="2459">VLOOKUP(INDIRECT(CHAR(39)&amp;$A1263&amp;CHAR(39)&amp;"!r2c"&amp;$C1263,0),variables,2,0)</f>
        <v>10818</v>
      </c>
      <c r="H1263" s="76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73" t="s">
        <v>308</v>
      </c>
      <c r="B1264" s="73">
        <f t="shared" si="2436"/>
        <v>12</v>
      </c>
      <c r="C1264" s="73">
        <f t="shared" si="2441"/>
        <v>80</v>
      </c>
      <c r="E1264" s="73">
        <f t="shared" ref="E1264" si="2460">plan_id</f>
        <v>1005</v>
      </c>
      <c r="F1264" s="73">
        <f t="shared" ca="1" si="2391"/>
        <v>2009</v>
      </c>
      <c r="G1264" s="73">
        <f t="shared" ref="G1264" ca="1" si="2461">VLOOKUP(INDIRECT(CHAR(39)&amp;$A1264&amp;CHAR(39)&amp;"!r2c"&amp;$C1264,0),variables,2,0)</f>
        <v>10819</v>
      </c>
      <c r="H1264" s="76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73" t="s">
        <v>308</v>
      </c>
      <c r="B1265" s="73">
        <f t="shared" si="2436"/>
        <v>12</v>
      </c>
      <c r="C1265" s="73">
        <f t="shared" si="2441"/>
        <v>81</v>
      </c>
      <c r="E1265" s="73">
        <f t="shared" ref="E1265" si="2462">plan_id</f>
        <v>1005</v>
      </c>
      <c r="F1265" s="73">
        <f t="shared" ca="1" si="2391"/>
        <v>2009</v>
      </c>
      <c r="G1265" s="73">
        <f t="shared" ref="G1265" ca="1" si="2463">VLOOKUP(INDIRECT(CHAR(39)&amp;$A1265&amp;CHAR(39)&amp;"!r2c"&amp;$C1265,0),variables,2,0)</f>
        <v>10820</v>
      </c>
      <c r="H1265" s="76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10343000</v>
      </c>
    </row>
    <row r="1266" spans="1:8" x14ac:dyDescent="0.3">
      <c r="A1266" s="73" t="s">
        <v>308</v>
      </c>
      <c r="B1266" s="73">
        <f t="shared" si="2436"/>
        <v>12</v>
      </c>
      <c r="C1266" s="73">
        <f t="shared" si="2441"/>
        <v>82</v>
      </c>
      <c r="E1266" s="73">
        <f t="shared" ref="E1266" si="2464">plan_id</f>
        <v>1005</v>
      </c>
      <c r="F1266" s="73">
        <f t="shared" ca="1" si="2391"/>
        <v>2009</v>
      </c>
      <c r="G1266" s="73">
        <f t="shared" ref="G1266" ca="1" si="2465">VLOOKUP(INDIRECT(CHAR(39)&amp;$A1266&amp;CHAR(39)&amp;"!r2c"&amp;$C1266,0),variables,2,0)</f>
        <v>10821</v>
      </c>
      <c r="H1266" s="76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73" t="s">
        <v>308</v>
      </c>
      <c r="B1267" s="73">
        <f t="shared" si="2436"/>
        <v>12</v>
      </c>
      <c r="C1267" s="73">
        <f t="shared" si="2441"/>
        <v>83</v>
      </c>
      <c r="E1267" s="73">
        <f t="shared" ref="E1267" si="2466">plan_id</f>
        <v>1005</v>
      </c>
      <c r="F1267" s="73">
        <f t="shared" ca="1" si="2391"/>
        <v>2009</v>
      </c>
      <c r="G1267" s="73">
        <f t="shared" ref="G1267" ca="1" si="2467">VLOOKUP(INDIRECT(CHAR(39)&amp;$A1267&amp;CHAR(39)&amp;"!r2c"&amp;$C1267,0),variables,2,0)</f>
        <v>10822</v>
      </c>
      <c r="H1267" s="76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73" t="s">
        <v>308</v>
      </c>
      <c r="B1268" s="73">
        <f t="shared" si="2436"/>
        <v>12</v>
      </c>
      <c r="C1268" s="73">
        <f t="shared" si="2441"/>
        <v>84</v>
      </c>
      <c r="E1268" s="73">
        <f t="shared" ref="E1268" si="2468">plan_id</f>
        <v>1005</v>
      </c>
      <c r="F1268" s="73">
        <f t="shared" ca="1" si="2391"/>
        <v>2009</v>
      </c>
      <c r="G1268" s="73">
        <f t="shared" ref="G1268" ca="1" si="2469">VLOOKUP(INDIRECT(CHAR(39)&amp;$A1268&amp;CHAR(39)&amp;"!r2c"&amp;$C1268,0),variables,2,0)</f>
        <v>10829</v>
      </c>
      <c r="H1268" s="76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173020000</v>
      </c>
    </row>
    <row r="1269" spans="1:8" x14ac:dyDescent="0.3">
      <c r="A1269" s="73" t="s">
        <v>308</v>
      </c>
      <c r="B1269" s="73">
        <f t="shared" si="2436"/>
        <v>12</v>
      </c>
      <c r="C1269" s="73">
        <f t="shared" si="2441"/>
        <v>85</v>
      </c>
      <c r="E1269" s="73">
        <f t="shared" ref="E1269" si="2470">plan_id</f>
        <v>1005</v>
      </c>
      <c r="F1269" s="73">
        <f t="shared" ca="1" si="2391"/>
        <v>2009</v>
      </c>
      <c r="G1269" s="73">
        <f t="shared" ref="G1269" ca="1" si="2471">VLOOKUP(INDIRECT(CHAR(39)&amp;$A1269&amp;CHAR(39)&amp;"!r2c"&amp;$C1269,0),variables,2,0)</f>
        <v>10823</v>
      </c>
      <c r="H1269" s="76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371473000</v>
      </c>
    </row>
    <row r="1270" spans="1:8" x14ac:dyDescent="0.3">
      <c r="A1270" s="73" t="s">
        <v>308</v>
      </c>
      <c r="B1270" s="73">
        <f t="shared" si="2436"/>
        <v>12</v>
      </c>
      <c r="C1270" s="73">
        <f t="shared" si="2441"/>
        <v>86</v>
      </c>
      <c r="E1270" s="73">
        <f t="shared" ref="E1270" si="2472">plan_id</f>
        <v>1005</v>
      </c>
      <c r="F1270" s="73">
        <f t="shared" ca="1" si="2391"/>
        <v>2009</v>
      </c>
      <c r="G1270" s="73">
        <f t="shared" ref="G1270" ca="1" si="2473">VLOOKUP(INDIRECT(CHAR(39)&amp;$A1270&amp;CHAR(39)&amp;"!r2c"&amp;$C1270,0),variables,2,0)</f>
        <v>10798</v>
      </c>
      <c r="H1270" s="76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73" t="s">
        <v>308</v>
      </c>
      <c r="B1271" s="73">
        <f t="shared" si="2436"/>
        <v>12</v>
      </c>
      <c r="C1271" s="73">
        <f t="shared" si="2441"/>
        <v>87</v>
      </c>
      <c r="E1271" s="73">
        <f t="shared" ref="E1271" si="2474">plan_id</f>
        <v>1005</v>
      </c>
      <c r="F1271" s="73">
        <f t="shared" ca="1" si="2391"/>
        <v>2009</v>
      </c>
      <c r="G1271" s="73">
        <f t="shared" ref="G1271" ca="1" si="2475">VLOOKUP(INDIRECT(CHAR(39)&amp;$A1271&amp;CHAR(39)&amp;"!r2c"&amp;$C1271,0),variables,2,0)</f>
        <v>10799</v>
      </c>
      <c r="H1271" s="76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73" t="s">
        <v>308</v>
      </c>
      <c r="B1272" s="73">
        <f t="shared" si="2436"/>
        <v>12</v>
      </c>
      <c r="C1272" s="73">
        <f t="shared" si="2441"/>
        <v>88</v>
      </c>
      <c r="E1272" s="73">
        <f t="shared" ref="E1272" si="2476">plan_id</f>
        <v>1005</v>
      </c>
      <c r="F1272" s="73">
        <f t="shared" ca="1" si="2391"/>
        <v>2009</v>
      </c>
      <c r="G1272" s="73">
        <f t="shared" ref="G1272" ca="1" si="2477">VLOOKUP(INDIRECT(CHAR(39)&amp;$A1272&amp;CHAR(39)&amp;"!r2c"&amp;$C1272,0),variables,2,0)</f>
        <v>10800</v>
      </c>
      <c r="H1272" s="76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73" t="s">
        <v>308</v>
      </c>
      <c r="B1273" s="73">
        <f t="shared" si="2436"/>
        <v>12</v>
      </c>
      <c r="C1273" s="73">
        <f t="shared" si="2441"/>
        <v>89</v>
      </c>
      <c r="E1273" s="73">
        <f t="shared" ref="E1273" si="2478">plan_id</f>
        <v>1005</v>
      </c>
      <c r="F1273" s="73">
        <f t="shared" ca="1" si="2391"/>
        <v>2009</v>
      </c>
      <c r="G1273" s="73">
        <f t="shared" ref="G1273" ca="1" si="2479">VLOOKUP(INDIRECT(CHAR(39)&amp;$A1273&amp;CHAR(39)&amp;"!r2c"&amp;$C1273,0),variables,2,0)</f>
        <v>10824</v>
      </c>
      <c r="H1273" s="76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73" t="s">
        <v>308</v>
      </c>
      <c r="B1274" s="73">
        <f t="shared" si="2436"/>
        <v>12</v>
      </c>
      <c r="C1274" s="73">
        <f t="shared" si="2441"/>
        <v>90</v>
      </c>
      <c r="E1274" s="73">
        <f t="shared" ref="E1274" si="2480">plan_id</f>
        <v>1005</v>
      </c>
      <c r="F1274" s="73">
        <f t="shared" ca="1" si="2391"/>
        <v>2009</v>
      </c>
      <c r="G1274" s="73">
        <f t="shared" ref="G1274" ca="1" si="2481">VLOOKUP(INDIRECT(CHAR(39)&amp;$A1274&amp;CHAR(39)&amp;"!r2c"&amp;$C1274,0),variables,2,0)</f>
        <v>10825</v>
      </c>
      <c r="H1274" s="76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-487778000</v>
      </c>
    </row>
    <row r="1275" spans="1:8" x14ac:dyDescent="0.3">
      <c r="A1275" s="73" t="s">
        <v>308</v>
      </c>
      <c r="B1275" s="73">
        <f t="shared" si="2436"/>
        <v>12</v>
      </c>
      <c r="C1275" s="73">
        <f t="shared" si="2441"/>
        <v>91</v>
      </c>
      <c r="E1275" s="73">
        <f t="shared" ref="E1275" si="2482">plan_id</f>
        <v>1005</v>
      </c>
      <c r="F1275" s="73">
        <f t="shared" ca="1" si="2391"/>
        <v>2009</v>
      </c>
      <c r="G1275" s="73">
        <f t="shared" ref="G1275" ca="1" si="2483">VLOOKUP(INDIRECT(CHAR(39)&amp;$A1275&amp;CHAR(39)&amp;"!r2c"&amp;$C1275,0),variables,2,0)</f>
        <v>10826</v>
      </c>
      <c r="H1275" s="76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58389000</v>
      </c>
    </row>
    <row r="1276" spans="1:8" x14ac:dyDescent="0.3">
      <c r="A1276" s="73" t="s">
        <v>308</v>
      </c>
      <c r="B1276" s="73">
        <f t="shared" si="2436"/>
        <v>12</v>
      </c>
      <c r="C1276" s="73">
        <f t="shared" si="2441"/>
        <v>92</v>
      </c>
      <c r="E1276" s="73">
        <f t="shared" ref="E1276" si="2484">plan_id</f>
        <v>1005</v>
      </c>
      <c r="F1276" s="73">
        <f t="shared" ca="1" si="2391"/>
        <v>2009</v>
      </c>
      <c r="G1276" s="73">
        <f t="shared" ref="G1276" ca="1" si="2485">VLOOKUP(INDIRECT(CHAR(39)&amp;$A1276&amp;CHAR(39)&amp;"!r2c"&amp;$C1276,0),variables,2,0)</f>
        <v>10828</v>
      </c>
      <c r="H1276" s="76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73" t="s">
        <v>308</v>
      </c>
      <c r="B1277" s="73">
        <f t="shared" si="2436"/>
        <v>12</v>
      </c>
      <c r="C1277" s="73">
        <f t="shared" si="2441"/>
        <v>93</v>
      </c>
      <c r="E1277" s="73">
        <f t="shared" ref="E1277" si="2486">plan_id</f>
        <v>1005</v>
      </c>
      <c r="F1277" s="73">
        <f t="shared" ca="1" si="2391"/>
        <v>2009</v>
      </c>
      <c r="G1277" s="73">
        <f t="shared" ref="G1277" ca="1" si="2487">VLOOKUP(INDIRECT(CHAR(39)&amp;$A1277&amp;CHAR(39)&amp;"!r2c"&amp;$C1277,0),variables,2,0)</f>
        <v>10827</v>
      </c>
      <c r="H1277" s="76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73" t="s">
        <v>308</v>
      </c>
      <c r="B1278" s="73">
        <f t="shared" ref="B1278:B1341" si="2488">B1213+1</f>
        <v>13</v>
      </c>
      <c r="C1278" s="73">
        <f t="shared" si="2441"/>
        <v>3</v>
      </c>
      <c r="E1278" s="73">
        <f t="shared" ref="E1278" si="2489">plan_id</f>
        <v>1005</v>
      </c>
      <c r="F1278" s="73">
        <f t="shared" ca="1" si="2391"/>
        <v>2010</v>
      </c>
      <c r="G1278" s="73">
        <f t="shared" ref="G1278" ca="1" si="2490">VLOOKUP(INDIRECT(CHAR(39)&amp;$A1278&amp;CHAR(39)&amp;"!r2c"&amp;$C1278,0),variables,2,0)</f>
        <v>10703</v>
      </c>
      <c r="H1278" s="76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2011</v>
      </c>
    </row>
    <row r="1279" spans="1:8" x14ac:dyDescent="0.3">
      <c r="A1279" s="73" t="s">
        <v>308</v>
      </c>
      <c r="B1279" s="73">
        <f t="shared" si="2488"/>
        <v>13</v>
      </c>
      <c r="C1279" s="73">
        <f t="shared" si="2441"/>
        <v>4</v>
      </c>
      <c r="E1279" s="73">
        <f t="shared" ref="E1279" si="2491">plan_id</f>
        <v>1005</v>
      </c>
      <c r="F1279" s="73">
        <f t="shared" ca="1" si="2391"/>
        <v>2010</v>
      </c>
      <c r="G1279" s="73">
        <f t="shared" ref="G1279" ca="1" si="2492">VLOOKUP(INDIRECT(CHAR(39)&amp;$A1279&amp;CHAR(39)&amp;"!r2c"&amp;$C1279,0),variables,2,0)</f>
        <v>10845</v>
      </c>
      <c r="H1279" s="76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Mercer</v>
      </c>
    </row>
    <row r="1280" spans="1:8" x14ac:dyDescent="0.3">
      <c r="A1280" s="73" t="s">
        <v>308</v>
      </c>
      <c r="B1280" s="73">
        <f t="shared" si="2488"/>
        <v>13</v>
      </c>
      <c r="C1280" s="73">
        <f t="shared" si="2441"/>
        <v>5</v>
      </c>
      <c r="E1280" s="73">
        <f t="shared" ref="E1280" si="2493">plan_id</f>
        <v>1005</v>
      </c>
      <c r="F1280" s="73">
        <f t="shared" ca="1" si="2391"/>
        <v>2010</v>
      </c>
      <c r="G1280" s="73">
        <f t="shared" ref="G1280" ca="1" si="2494">VLOOKUP(INDIRECT(CHAR(39)&amp;$A1280&amp;CHAR(39)&amp;"!r2c"&amp;$C1280,0),variables,2,0)</f>
        <v>10924</v>
      </c>
      <c r="H1280" s="76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0.19650000000000001</v>
      </c>
    </row>
    <row r="1281" spans="1:8" x14ac:dyDescent="0.3">
      <c r="A1281" s="73" t="s">
        <v>308</v>
      </c>
      <c r="B1281" s="73">
        <f t="shared" si="2488"/>
        <v>13</v>
      </c>
      <c r="C1281" s="73">
        <f t="shared" si="2441"/>
        <v>6</v>
      </c>
      <c r="E1281" s="73">
        <f t="shared" ref="E1281" si="2495">plan_id</f>
        <v>1005</v>
      </c>
      <c r="F1281" s="73">
        <f t="shared" ca="1" si="2391"/>
        <v>2010</v>
      </c>
      <c r="G1281" s="73">
        <f t="shared" ref="G1281" ca="1" si="2496">VLOOKUP(INDIRECT(CHAR(39)&amp;$A1281&amp;CHAR(39)&amp;"!r2c"&amp;$C1281,0),variables,2,0)</f>
        <v>10925</v>
      </c>
      <c r="H1281" s="76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73" t="s">
        <v>308</v>
      </c>
      <c r="B1282" s="73">
        <f t="shared" si="2488"/>
        <v>13</v>
      </c>
      <c r="C1282" s="73">
        <f t="shared" si="2441"/>
        <v>7</v>
      </c>
      <c r="E1282" s="73">
        <f t="shared" ref="E1282" si="2497">plan_id</f>
        <v>1005</v>
      </c>
      <c r="F1282" s="73">
        <f t="shared" ca="1" si="2391"/>
        <v>2010</v>
      </c>
      <c r="G1282" s="73">
        <f t="shared" ref="G1282" ca="1" si="2498">VLOOKUP(INDIRECT(CHAR(39)&amp;$A1282&amp;CHAR(39)&amp;"!r2c"&amp;$C1282,0),variables,2,0)</f>
        <v>10926</v>
      </c>
      <c r="H1282" s="76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73" t="s">
        <v>308</v>
      </c>
      <c r="B1283" s="73">
        <f t="shared" si="2488"/>
        <v>13</v>
      </c>
      <c r="C1283" s="73">
        <f t="shared" si="2441"/>
        <v>8</v>
      </c>
      <c r="E1283" s="73">
        <f t="shared" ref="E1283" si="2499">plan_id</f>
        <v>1005</v>
      </c>
      <c r="F1283" s="73">
        <f t="shared" ca="1" si="2391"/>
        <v>2010</v>
      </c>
      <c r="G1283" s="73">
        <f t="shared" ref="G1283" ca="1" si="2500">VLOOKUP(INDIRECT(CHAR(39)&amp;$A1283&amp;CHAR(39)&amp;"!r2c"&amp;$C1283,0),variables,2,0)</f>
        <v>10704</v>
      </c>
      <c r="H1283" s="76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45881000</v>
      </c>
    </row>
    <row r="1284" spans="1:8" x14ac:dyDescent="0.3">
      <c r="A1284" s="73" t="s">
        <v>308</v>
      </c>
      <c r="B1284" s="73">
        <f t="shared" si="2488"/>
        <v>13</v>
      </c>
      <c r="C1284" s="73">
        <f t="shared" si="2441"/>
        <v>9</v>
      </c>
      <c r="E1284" s="73">
        <f t="shared" ref="E1284" si="2501">plan_id</f>
        <v>1005</v>
      </c>
      <c r="F1284" s="73">
        <f t="shared" ca="1" si="2391"/>
        <v>2010</v>
      </c>
      <c r="G1284" s="73">
        <f t="shared" ref="G1284" ca="1" si="2502">VLOOKUP(INDIRECT(CHAR(39)&amp;$A1284&amp;CHAR(39)&amp;"!r2c"&amp;$C1284,0),variables,2,0)</f>
        <v>10928</v>
      </c>
      <c r="H1284" s="76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5.7700000000000001E-2</v>
      </c>
    </row>
    <row r="1285" spans="1:8" x14ac:dyDescent="0.3">
      <c r="A1285" s="73" t="s">
        <v>308</v>
      </c>
      <c r="B1285" s="73">
        <f t="shared" si="2488"/>
        <v>13</v>
      </c>
      <c r="C1285" s="73">
        <f t="shared" si="2441"/>
        <v>10</v>
      </c>
      <c r="E1285" s="73">
        <f t="shared" ref="E1285" si="2503">plan_id</f>
        <v>1005</v>
      </c>
      <c r="F1285" s="73">
        <f t="shared" ca="1" si="2391"/>
        <v>2010</v>
      </c>
      <c r="G1285" s="73">
        <f t="shared" ref="G1285" ca="1" si="2504">VLOOKUP(INDIRECT(CHAR(39)&amp;$A1285&amp;CHAR(39)&amp;"!r2c"&amp;$C1285,0),variables,2,0)</f>
        <v>10929</v>
      </c>
      <c r="H1285" s="76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73" t="s">
        <v>308</v>
      </c>
      <c r="B1286" s="73">
        <f t="shared" si="2488"/>
        <v>13</v>
      </c>
      <c r="C1286" s="73">
        <f t="shared" si="2441"/>
        <v>11</v>
      </c>
      <c r="E1286" s="73">
        <f t="shared" ref="E1286" si="2505">plan_id</f>
        <v>1005</v>
      </c>
      <c r="F1286" s="73">
        <f t="shared" ca="1" si="2391"/>
        <v>2010</v>
      </c>
      <c r="G1286" s="73">
        <f t="shared" ref="G1286" ca="1" si="2506">VLOOKUP(INDIRECT(CHAR(39)&amp;$A1286&amp;CHAR(39)&amp;"!r2c"&amp;$C1286,0),variables,2,0)</f>
        <v>10930</v>
      </c>
      <c r="H1286" s="76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73" t="s">
        <v>308</v>
      </c>
      <c r="B1287" s="73">
        <f t="shared" si="2488"/>
        <v>13</v>
      </c>
      <c r="C1287" s="73">
        <f t="shared" si="2441"/>
        <v>12</v>
      </c>
      <c r="E1287" s="73">
        <f t="shared" ref="E1287" si="2507">plan_id</f>
        <v>1005</v>
      </c>
      <c r="F1287" s="73">
        <f t="shared" ca="1" si="2391"/>
        <v>2010</v>
      </c>
      <c r="G1287" s="73">
        <f t="shared" ref="G1287" ca="1" si="2508">VLOOKUP(INDIRECT(CHAR(39)&amp;$A1287&amp;CHAR(39)&amp;"!r2c"&amp;$C1287,0),variables,2,0)</f>
        <v>10705</v>
      </c>
      <c r="H1287" s="76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71736000</v>
      </c>
    </row>
    <row r="1288" spans="1:8" x14ac:dyDescent="0.3">
      <c r="A1288" s="73" t="s">
        <v>308</v>
      </c>
      <c r="B1288" s="73">
        <f t="shared" si="2488"/>
        <v>13</v>
      </c>
      <c r="C1288" s="73">
        <f t="shared" si="2441"/>
        <v>13</v>
      </c>
      <c r="E1288" s="73">
        <f t="shared" ref="E1288" si="2509">plan_id</f>
        <v>1005</v>
      </c>
      <c r="F1288" s="73">
        <f t="shared" ca="1" si="2391"/>
        <v>2010</v>
      </c>
      <c r="G1288" s="73">
        <f t="shared" ref="G1288" ca="1" si="2510">VLOOKUP(INDIRECT(CHAR(39)&amp;$A1288&amp;CHAR(39)&amp;"!r2c"&amp;$C1288,0),variables,2,0)</f>
        <v>10842</v>
      </c>
      <c r="H1288" s="76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113312000</v>
      </c>
    </row>
    <row r="1289" spans="1:8" x14ac:dyDescent="0.3">
      <c r="A1289" s="73" t="s">
        <v>308</v>
      </c>
      <c r="B1289" s="73">
        <f t="shared" si="2488"/>
        <v>13</v>
      </c>
      <c r="C1289" s="73">
        <f t="shared" si="2441"/>
        <v>14</v>
      </c>
      <c r="E1289" s="73">
        <f t="shared" ref="E1289" si="2511">plan_id</f>
        <v>1005</v>
      </c>
      <c r="F1289" s="73">
        <f t="shared" ca="1" si="2391"/>
        <v>2010</v>
      </c>
      <c r="G1289" s="73">
        <f t="shared" ref="G1289" ca="1" si="2512">VLOOKUP(INDIRECT(CHAR(39)&amp;$A1289&amp;CHAR(39)&amp;"!r2c"&amp;$C1289,0),variables,2,0)</f>
        <v>10843</v>
      </c>
      <c r="H1289" s="76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0.14249999999999999</v>
      </c>
    </row>
    <row r="1290" spans="1:8" x14ac:dyDescent="0.3">
      <c r="A1290" s="73" t="s">
        <v>308</v>
      </c>
      <c r="B1290" s="73">
        <f t="shared" si="2488"/>
        <v>13</v>
      </c>
      <c r="C1290" s="73">
        <f t="shared" si="2441"/>
        <v>15</v>
      </c>
      <c r="E1290" s="73">
        <f t="shared" ref="E1290" si="2513">plan_id</f>
        <v>1005</v>
      </c>
      <c r="F1290" s="73">
        <f t="shared" ca="1" si="2391"/>
        <v>2010</v>
      </c>
      <c r="G1290" s="73">
        <f t="shared" ref="G1290" ca="1" si="2514">VLOOKUP(INDIRECT(CHAR(39)&amp;$A1290&amp;CHAR(39)&amp;"!r2c"&amp;$C1290,0),variables,2,0)</f>
        <v>10931</v>
      </c>
      <c r="H1290" s="76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73" t="s">
        <v>308</v>
      </c>
      <c r="B1291" s="73">
        <f t="shared" si="2488"/>
        <v>13</v>
      </c>
      <c r="C1291" s="73">
        <f t="shared" si="2441"/>
        <v>16</v>
      </c>
      <c r="E1291" s="73">
        <f t="shared" ref="E1291" si="2515">plan_id</f>
        <v>1005</v>
      </c>
      <c r="F1291" s="73">
        <f t="shared" ca="1" si="2391"/>
        <v>2010</v>
      </c>
      <c r="G1291" s="73">
        <f t="shared" ref="G1291" ca="1" si="2516">VLOOKUP(INDIRECT(CHAR(39)&amp;$A1291&amp;CHAR(39)&amp;"!r2c"&amp;$C1291,0),variables,2,0)</f>
        <v>10932</v>
      </c>
      <c r="H1291" s="76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73" t="s">
        <v>308</v>
      </c>
      <c r="B1292" s="73">
        <f t="shared" si="2488"/>
        <v>13</v>
      </c>
      <c r="C1292" s="73">
        <f t="shared" si="2441"/>
        <v>17</v>
      </c>
      <c r="E1292" s="73">
        <f t="shared" ref="E1292" si="2517">plan_id</f>
        <v>1005</v>
      </c>
      <c r="F1292" s="73">
        <f t="shared" ca="1" si="2391"/>
        <v>2010</v>
      </c>
      <c r="G1292" s="73">
        <f t="shared" ref="G1292" ca="1" si="2518">VLOOKUP(INDIRECT(CHAR(39)&amp;$A1292&amp;CHAR(39)&amp;"!r2c"&amp;$C1292,0),variables,2,0)</f>
        <v>10933</v>
      </c>
      <c r="H1292" s="76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0.14099999999999999</v>
      </c>
    </row>
    <row r="1293" spans="1:8" x14ac:dyDescent="0.3">
      <c r="A1293" s="73" t="s">
        <v>308</v>
      </c>
      <c r="B1293" s="73">
        <f t="shared" si="2488"/>
        <v>13</v>
      </c>
      <c r="C1293" s="73">
        <f t="shared" si="2441"/>
        <v>18</v>
      </c>
      <c r="E1293" s="73">
        <f t="shared" ref="E1293" si="2519">plan_id</f>
        <v>1005</v>
      </c>
      <c r="F1293" s="73">
        <f t="shared" ca="1" si="2391"/>
        <v>2010</v>
      </c>
      <c r="G1293" s="73">
        <f t="shared" ref="G1293" ca="1" si="2520">VLOOKUP(INDIRECT(CHAR(39)&amp;$A1293&amp;CHAR(39)&amp;"!r2c"&amp;$C1293,0),variables,2,0)</f>
        <v>10934</v>
      </c>
      <c r="H1293" s="76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9.4E-2</v>
      </c>
    </row>
    <row r="1294" spans="1:8" x14ac:dyDescent="0.3">
      <c r="A1294" s="73" t="s">
        <v>308</v>
      </c>
      <c r="B1294" s="73">
        <f t="shared" si="2488"/>
        <v>13</v>
      </c>
      <c r="C1294" s="73">
        <f t="shared" si="2441"/>
        <v>19</v>
      </c>
      <c r="E1294" s="73">
        <f t="shared" ref="E1294" si="2521">plan_id</f>
        <v>1005</v>
      </c>
      <c r="F1294" s="73">
        <f t="shared" ca="1" si="2391"/>
        <v>2010</v>
      </c>
      <c r="G1294" s="73">
        <f t="shared" ref="G1294" ca="1" si="2522">VLOOKUP(INDIRECT(CHAR(39)&amp;$A1294&amp;CHAR(39)&amp;"!r2c"&amp;$C1294,0),variables,2,0)</f>
        <v>10935</v>
      </c>
      <c r="H1294" s="76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Single Rate</v>
      </c>
    </row>
    <row r="1295" spans="1:8" x14ac:dyDescent="0.3">
      <c r="A1295" s="73" t="s">
        <v>308</v>
      </c>
      <c r="B1295" s="73">
        <f t="shared" si="2488"/>
        <v>13</v>
      </c>
      <c r="C1295" s="73">
        <f t="shared" si="2441"/>
        <v>20</v>
      </c>
      <c r="E1295" s="73">
        <f t="shared" ref="E1295" si="2523">plan_id</f>
        <v>1005</v>
      </c>
      <c r="F1295" s="73">
        <f t="shared" ca="1" si="2391"/>
        <v>2010</v>
      </c>
      <c r="G1295" s="73">
        <f t="shared" ref="G1295" ca="1" si="2524">VLOOKUP(INDIRECT(CHAR(39)&amp;$A1295&amp;CHAR(39)&amp;"!r2c"&amp;$C1295,0),variables,2,0)</f>
        <v>10937</v>
      </c>
      <c r="H1295" s="76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73" t="s">
        <v>308</v>
      </c>
      <c r="B1296" s="73">
        <f t="shared" si="2488"/>
        <v>13</v>
      </c>
      <c r="C1296" s="73">
        <f t="shared" si="2441"/>
        <v>21</v>
      </c>
      <c r="E1296" s="73">
        <f t="shared" ref="E1296" si="2525">plan_id</f>
        <v>1005</v>
      </c>
      <c r="F1296" s="73">
        <f t="shared" ca="1" si="2391"/>
        <v>2010</v>
      </c>
      <c r="G1296" s="73">
        <f t="shared" ref="G1296" ca="1" si="2526">VLOOKUP(INDIRECT(CHAR(39)&amp;$A1296&amp;CHAR(39)&amp;"!r2c"&amp;$C1296,0),variables,2,0)</f>
        <v>10938</v>
      </c>
      <c r="H1296" s="76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73" t="s">
        <v>308</v>
      </c>
      <c r="B1297" s="73">
        <f t="shared" si="2488"/>
        <v>13</v>
      </c>
      <c r="C1297" s="73">
        <f t="shared" si="2441"/>
        <v>22</v>
      </c>
      <c r="E1297" s="73">
        <f t="shared" ref="E1297" si="2527">plan_id</f>
        <v>1005</v>
      </c>
      <c r="F1297" s="73">
        <f t="shared" ca="1" si="2391"/>
        <v>2010</v>
      </c>
      <c r="G1297" s="73">
        <f t="shared" ref="G1297" ca="1" si="2528">VLOOKUP(INDIRECT(CHAR(39)&amp;$A1297&amp;CHAR(39)&amp;"!r2c"&amp;$C1297,0),variables,2,0)</f>
        <v>11007</v>
      </c>
      <c r="H1297" s="76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0.03</v>
      </c>
    </row>
    <row r="1298" spans="1:8" x14ac:dyDescent="0.3">
      <c r="A1298" s="73" t="s">
        <v>308</v>
      </c>
      <c r="B1298" s="73">
        <f t="shared" si="2488"/>
        <v>13</v>
      </c>
      <c r="C1298" s="73">
        <f t="shared" si="2441"/>
        <v>23</v>
      </c>
      <c r="E1298" s="73">
        <f t="shared" ref="E1298" si="2529">plan_id</f>
        <v>1005</v>
      </c>
      <c r="F1298" s="73">
        <f t="shared" ca="1" si="2391"/>
        <v>2010</v>
      </c>
      <c r="G1298" s="73">
        <f t="shared" ref="G1298" ca="1" si="2530">VLOOKUP(INDIRECT(CHAR(39)&amp;$A1298&amp;CHAR(39)&amp;"!r2c"&amp;$C1298,0),variables,2,0)</f>
        <v>10941</v>
      </c>
      <c r="H1298" s="76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</row>
    <row r="1299" spans="1:8" x14ac:dyDescent="0.3">
      <c r="A1299" s="73" t="s">
        <v>308</v>
      </c>
      <c r="B1299" s="73">
        <f t="shared" si="2488"/>
        <v>13</v>
      </c>
      <c r="C1299" s="73">
        <f t="shared" si="2441"/>
        <v>24</v>
      </c>
      <c r="E1299" s="73">
        <f t="shared" ref="E1299" si="2531">plan_id</f>
        <v>1005</v>
      </c>
      <c r="F1299" s="73">
        <f t="shared" ca="1" si="2391"/>
        <v>2010</v>
      </c>
      <c r="G1299" s="73">
        <f t="shared" ref="G1299" ca="1" si="2532">VLOOKUP(INDIRECT(CHAR(39)&amp;$A1299&amp;CHAR(39)&amp;"!r2c"&amp;$C1299,0),variables,2,0)</f>
        <v>10942</v>
      </c>
      <c r="H1299" s="76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 xml:space="preserve">Percentage </v>
      </c>
    </row>
    <row r="1300" spans="1:8" x14ac:dyDescent="0.3">
      <c r="A1300" s="73" t="s">
        <v>308</v>
      </c>
      <c r="B1300" s="73">
        <f t="shared" si="2488"/>
        <v>13</v>
      </c>
      <c r="C1300" s="73">
        <f t="shared" si="2441"/>
        <v>25</v>
      </c>
      <c r="E1300" s="73">
        <f t="shared" ref="E1300" si="2533">plan_id</f>
        <v>1005</v>
      </c>
      <c r="F1300" s="73">
        <f t="shared" ca="1" si="2391"/>
        <v>2010</v>
      </c>
      <c r="G1300" s="73">
        <f t="shared" ref="G1300" ca="1" si="2534">VLOOKUP(INDIRECT(CHAR(39)&amp;$A1300&amp;CHAR(39)&amp;"!r2c"&amp;$C1300,0),variables,2,0)</f>
        <v>10701</v>
      </c>
      <c r="H1300" s="76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0.01</v>
      </c>
    </row>
    <row r="1301" spans="1:8" x14ac:dyDescent="0.3">
      <c r="A1301" s="73" t="s">
        <v>308</v>
      </c>
      <c r="B1301" s="73">
        <f t="shared" si="2488"/>
        <v>13</v>
      </c>
      <c r="C1301" s="73">
        <f t="shared" si="2441"/>
        <v>26</v>
      </c>
      <c r="E1301" s="73">
        <f t="shared" ref="E1301" si="2535">plan_id</f>
        <v>1005</v>
      </c>
      <c r="F1301" s="73">
        <f t="shared" ca="1" si="2391"/>
        <v>2010</v>
      </c>
      <c r="G1301" s="73">
        <f t="shared" ref="G1301" ca="1" si="2536">VLOOKUP(INDIRECT(CHAR(39)&amp;$A1301&amp;CHAR(39)&amp;"!r2c"&amp;$C1301,0),variables,2,0)</f>
        <v>10702</v>
      </c>
      <c r="H1301" s="76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73" t="s">
        <v>308</v>
      </c>
      <c r="B1302" s="73">
        <f t="shared" si="2488"/>
        <v>13</v>
      </c>
      <c r="C1302" s="73">
        <f t="shared" si="2441"/>
        <v>27</v>
      </c>
      <c r="E1302" s="73">
        <f t="shared" ref="E1302" si="2537">plan_id</f>
        <v>1005</v>
      </c>
      <c r="F1302" s="73">
        <f t="shared" ca="1" si="2391"/>
        <v>2010</v>
      </c>
      <c r="G1302" s="73">
        <f t="shared" ref="G1302" ca="1" si="2538">VLOOKUP(INDIRECT(CHAR(39)&amp;$A1302&amp;CHAR(39)&amp;"!r2c"&amp;$C1302,0),variables,2,0)</f>
        <v>10943</v>
      </c>
      <c r="H1302" s="76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2.5000000000000001E-2</v>
      </c>
    </row>
    <row r="1303" spans="1:8" x14ac:dyDescent="0.3">
      <c r="A1303" s="73" t="s">
        <v>308</v>
      </c>
      <c r="B1303" s="73">
        <f t="shared" si="2488"/>
        <v>13</v>
      </c>
      <c r="C1303" s="73">
        <f t="shared" si="2441"/>
        <v>28</v>
      </c>
      <c r="E1303" s="73">
        <f t="shared" ref="E1303" si="2539">plan_id</f>
        <v>1005</v>
      </c>
      <c r="F1303" s="73">
        <f t="shared" ca="1" si="2391"/>
        <v>2010</v>
      </c>
      <c r="G1303" s="73">
        <f t="shared" ref="G1303" ca="1" si="2540">VLOOKUP(INDIRECT(CHAR(39)&amp;$A1303&amp;CHAR(39)&amp;"!r2c"&amp;$C1303,0),variables,2,0)</f>
        <v>10944</v>
      </c>
      <c r="H1303" s="76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73" t="s">
        <v>308</v>
      </c>
      <c r="B1304" s="73">
        <f t="shared" si="2488"/>
        <v>13</v>
      </c>
      <c r="C1304" s="73">
        <f t="shared" si="2441"/>
        <v>29</v>
      </c>
      <c r="E1304" s="73">
        <f t="shared" ref="E1304" si="2541">plan_id</f>
        <v>1005</v>
      </c>
      <c r="F1304" s="73">
        <f t="shared" ca="1" si="2391"/>
        <v>2010</v>
      </c>
      <c r="G1304" s="73">
        <f t="shared" ref="G1304" ca="1" si="2542">VLOOKUP(INDIRECT(CHAR(39)&amp;$A1304&amp;CHAR(39)&amp;"!r2c"&amp;$C1304,0),variables,2,0)</f>
        <v>10945</v>
      </c>
      <c r="H1304" s="76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73" t="s">
        <v>308</v>
      </c>
      <c r="B1305" s="73">
        <f t="shared" si="2488"/>
        <v>13</v>
      </c>
      <c r="C1305" s="73">
        <f t="shared" si="2441"/>
        <v>30</v>
      </c>
      <c r="E1305" s="73">
        <f t="shared" ref="E1305" si="2543">plan_id</f>
        <v>1005</v>
      </c>
      <c r="F1305" s="73">
        <f t="shared" ca="1" si="2391"/>
        <v>2010</v>
      </c>
      <c r="G1305" s="73">
        <f t="shared" ref="G1305" ca="1" si="2544">VLOOKUP(INDIRECT(CHAR(39)&amp;$A1305&amp;CHAR(39)&amp;"!r2c"&amp;$C1305,0),variables,2,0)</f>
        <v>10947</v>
      </c>
      <c r="H1305" s="76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73" t="s">
        <v>308</v>
      </c>
      <c r="B1306" s="73">
        <f t="shared" si="2488"/>
        <v>13</v>
      </c>
      <c r="C1306" s="73">
        <f t="shared" si="2441"/>
        <v>31</v>
      </c>
      <c r="E1306" s="73">
        <f t="shared" ref="E1306" si="2545">plan_id</f>
        <v>1005</v>
      </c>
      <c r="F1306" s="73">
        <f t="shared" ca="1" si="2391"/>
        <v>2010</v>
      </c>
      <c r="G1306" s="73">
        <f t="shared" ref="G1306" ca="1" si="2546">VLOOKUP(INDIRECT(CHAR(39)&amp;$A1306&amp;CHAR(39)&amp;"!r2c"&amp;$C1306,0),variables,2,0)</f>
        <v>10948</v>
      </c>
      <c r="H1306" s="76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73" t="s">
        <v>308</v>
      </c>
      <c r="B1307" s="73">
        <f t="shared" si="2488"/>
        <v>13</v>
      </c>
      <c r="C1307" s="73">
        <f t="shared" si="2441"/>
        <v>32</v>
      </c>
      <c r="E1307" s="73">
        <f t="shared" ref="E1307" si="2547">plan_id</f>
        <v>1005</v>
      </c>
      <c r="F1307" s="73">
        <f t="shared" ca="1" si="2391"/>
        <v>2010</v>
      </c>
      <c r="G1307" s="73">
        <f t="shared" ref="G1307" ca="1" si="2548">VLOOKUP(INDIRECT(CHAR(39)&amp;$A1307&amp;CHAR(39)&amp;"!r2c"&amp;$C1307,0),variables,2,0)</f>
        <v>10949</v>
      </c>
      <c r="H1307" s="76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73" t="s">
        <v>308</v>
      </c>
      <c r="B1308" s="73">
        <f t="shared" si="2488"/>
        <v>13</v>
      </c>
      <c r="C1308" s="73">
        <f t="shared" si="2441"/>
        <v>33</v>
      </c>
      <c r="E1308" s="73">
        <f t="shared" ref="E1308" si="2549">plan_id</f>
        <v>1005</v>
      </c>
      <c r="F1308" s="73">
        <f t="shared" ca="1" si="2391"/>
        <v>2010</v>
      </c>
      <c r="G1308" s="73">
        <f t="shared" ref="G1308" ca="1" si="2550">VLOOKUP(INDIRECT(CHAR(39)&amp;$A1308&amp;CHAR(39)&amp;"!r2c"&amp;$C1308,0),variables,2,0)</f>
        <v>10951</v>
      </c>
      <c r="H1308" s="76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73" t="s">
        <v>308</v>
      </c>
      <c r="B1309" s="73">
        <f t="shared" si="2488"/>
        <v>13</v>
      </c>
      <c r="C1309" s="73">
        <f t="shared" si="2441"/>
        <v>34</v>
      </c>
      <c r="E1309" s="73">
        <f t="shared" ref="E1309" si="2551">plan_id</f>
        <v>1005</v>
      </c>
      <c r="F1309" s="73">
        <f t="shared" ca="1" si="2391"/>
        <v>2010</v>
      </c>
      <c r="G1309" s="73">
        <f t="shared" ref="G1309" ca="1" si="2552">VLOOKUP(INDIRECT(CHAR(39)&amp;$A1309&amp;CHAR(39)&amp;"!r2c"&amp;$C1309,0),variables,2,0)</f>
        <v>10950</v>
      </c>
      <c r="H1309" s="76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Yes</v>
      </c>
    </row>
    <row r="1310" spans="1:8" x14ac:dyDescent="0.3">
      <c r="A1310" s="73" t="s">
        <v>308</v>
      </c>
      <c r="B1310" s="73">
        <f t="shared" si="2488"/>
        <v>13</v>
      </c>
      <c r="C1310" s="73">
        <f t="shared" si="2441"/>
        <v>35</v>
      </c>
      <c r="E1310" s="73">
        <f t="shared" ref="E1310" si="2553">plan_id</f>
        <v>1005</v>
      </c>
      <c r="F1310" s="73">
        <f t="shared" ca="1" si="2391"/>
        <v>2010</v>
      </c>
      <c r="G1310" s="73">
        <f t="shared" ref="G1310" ca="1" si="2554">VLOOKUP(INDIRECT(CHAR(39)&amp;$A1310&amp;CHAR(39)&amp;"!r2c"&amp;$C1310,0),variables,2,0)</f>
        <v>10954</v>
      </c>
      <c r="H1310" s="76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0.03</v>
      </c>
    </row>
    <row r="1311" spans="1:8" x14ac:dyDescent="0.3">
      <c r="A1311" s="73" t="s">
        <v>308</v>
      </c>
      <c r="B1311" s="73">
        <f t="shared" si="2488"/>
        <v>13</v>
      </c>
      <c r="C1311" s="73">
        <f t="shared" si="2441"/>
        <v>36</v>
      </c>
      <c r="E1311" s="73">
        <f t="shared" ref="E1311" si="2555">plan_id</f>
        <v>1005</v>
      </c>
      <c r="F1311" s="73">
        <f t="shared" ca="1" si="2391"/>
        <v>2010</v>
      </c>
      <c r="G1311" s="73">
        <f t="shared" ref="G1311" ca="1" si="2556">VLOOKUP(INDIRECT(CHAR(39)&amp;$A1311&amp;CHAR(39)&amp;"!r2c"&amp;$C1311,0),variables,2,0)</f>
        <v>10955</v>
      </c>
      <c r="H1311" s="76" t="str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Pre-retirement: 8.50% &amp; Post-retirement: 7.00%</v>
      </c>
    </row>
    <row r="1312" spans="1:8" x14ac:dyDescent="0.3">
      <c r="A1312" s="73" t="s">
        <v>308</v>
      </c>
      <c r="B1312" s="73">
        <f t="shared" si="2488"/>
        <v>13</v>
      </c>
      <c r="C1312" s="73">
        <f t="shared" si="2441"/>
        <v>37</v>
      </c>
      <c r="E1312" s="73">
        <f t="shared" ref="E1312" si="2557">plan_id</f>
        <v>1005</v>
      </c>
      <c r="F1312" s="73">
        <f t="shared" ca="1" si="2391"/>
        <v>2010</v>
      </c>
      <c r="G1312" s="73">
        <f t="shared" ref="G1312" ca="1" si="2558">VLOOKUP(INDIRECT(CHAR(39)&amp;$A1312&amp;CHAR(39)&amp;"!r2c"&amp;$C1312,0),variables,2,0)</f>
        <v>10956</v>
      </c>
      <c r="H1312" s="76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4.4999999999999998E-2</v>
      </c>
    </row>
    <row r="1313" spans="1:8" x14ac:dyDescent="0.3">
      <c r="A1313" s="73" t="s">
        <v>308</v>
      </c>
      <c r="B1313" s="73">
        <f t="shared" si="2488"/>
        <v>13</v>
      </c>
      <c r="C1313" s="73">
        <f t="shared" si="2441"/>
        <v>38</v>
      </c>
      <c r="E1313" s="73">
        <f t="shared" ref="E1313" si="2559">plan_id</f>
        <v>1005</v>
      </c>
      <c r="F1313" s="73">
        <f t="shared" ca="1" si="2391"/>
        <v>2010</v>
      </c>
      <c r="G1313" s="73">
        <f t="shared" ref="G1313" ca="1" si="2560">VLOOKUP(INDIRECT(CHAR(39)&amp;$A1313&amp;CHAR(39)&amp;"!r2c"&amp;$C1313,0),variables,2,0)</f>
        <v>10959</v>
      </c>
      <c r="H1313" s="76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4.75%-11.00%</v>
      </c>
    </row>
    <row r="1314" spans="1:8" x14ac:dyDescent="0.3">
      <c r="A1314" s="73" t="s">
        <v>308</v>
      </c>
      <c r="B1314" s="73">
        <f t="shared" si="2488"/>
        <v>13</v>
      </c>
      <c r="C1314" s="73">
        <f t="shared" si="2441"/>
        <v>39</v>
      </c>
      <c r="E1314" s="73">
        <f t="shared" ref="E1314" si="2561">plan_id</f>
        <v>1005</v>
      </c>
      <c r="F1314" s="73">
        <f t="shared" ca="1" si="2391"/>
        <v>2010</v>
      </c>
      <c r="G1314" s="73">
        <f t="shared" ref="G1314" ca="1" si="2562">VLOOKUP(INDIRECT(CHAR(39)&amp;$A1314&amp;CHAR(39)&amp;"!r2c"&amp;$C1314,0),variables,2,0)</f>
        <v>10962</v>
      </c>
      <c r="H1314" s="76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 28</v>
      </c>
    </row>
    <row r="1315" spans="1:8" x14ac:dyDescent="0.3">
      <c r="A1315" s="73" t="s">
        <v>308</v>
      </c>
      <c r="B1315" s="73">
        <f t="shared" si="2488"/>
        <v>13</v>
      </c>
      <c r="C1315" s="73">
        <f t="shared" si="2441"/>
        <v>40</v>
      </c>
      <c r="E1315" s="73">
        <f t="shared" ref="E1315" si="2563">plan_id</f>
        <v>1005</v>
      </c>
      <c r="F1315" s="73">
        <f t="shared" ca="1" si="2391"/>
        <v>2010</v>
      </c>
      <c r="G1315" s="73">
        <f t="shared" ref="G1315" ca="1" si="2564">VLOOKUP(INDIRECT(CHAR(39)&amp;$A1315&amp;CHAR(39)&amp;"!r2c"&amp;$C1315,0),variables,2,0)</f>
        <v>10964</v>
      </c>
      <c r="H1315" s="76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 26</v>
      </c>
    </row>
    <row r="1316" spans="1:8" x14ac:dyDescent="0.3">
      <c r="A1316" s="73" t="s">
        <v>308</v>
      </c>
      <c r="B1316" s="73">
        <f t="shared" si="2488"/>
        <v>13</v>
      </c>
      <c r="C1316" s="73">
        <f t="shared" si="2441"/>
        <v>41</v>
      </c>
      <c r="E1316" s="73">
        <f t="shared" ref="E1316" si="2565">plan_id</f>
        <v>1005</v>
      </c>
      <c r="F1316" s="73">
        <f t="shared" ca="1" si="2391"/>
        <v>2010</v>
      </c>
      <c r="G1316" s="73">
        <f t="shared" ref="G1316" ca="1" si="2566">VLOOKUP(INDIRECT(CHAR(39)&amp;$A1316&amp;CHAR(39)&amp;"!r2c"&amp;$C1316,0),variables,2,0)</f>
        <v>10967</v>
      </c>
      <c r="H1316" s="76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1983 Group Annuity Mortality Table</v>
      </c>
    </row>
    <row r="1317" spans="1:8" x14ac:dyDescent="0.3">
      <c r="A1317" s="73" t="s">
        <v>308</v>
      </c>
      <c r="B1317" s="73">
        <f t="shared" si="2488"/>
        <v>13</v>
      </c>
      <c r="C1317" s="73">
        <f t="shared" si="2441"/>
        <v>42</v>
      </c>
      <c r="E1317" s="73">
        <f t="shared" ref="E1317" si="2567">plan_id</f>
        <v>1005</v>
      </c>
      <c r="F1317" s="73">
        <f t="shared" ca="1" si="2391"/>
        <v>2010</v>
      </c>
      <c r="G1317" s="73">
        <f t="shared" ref="G1317" ca="1" si="2568">VLOOKUP(INDIRECT(CHAR(39)&amp;$A1317&amp;CHAR(39)&amp;"!r2c"&amp;$C1317,0),variables,2,0)</f>
        <v>10968</v>
      </c>
      <c r="H1317" s="76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1983</v>
      </c>
    </row>
    <row r="1318" spans="1:8" x14ac:dyDescent="0.3">
      <c r="A1318" s="73" t="s">
        <v>308</v>
      </c>
      <c r="B1318" s="73">
        <f t="shared" si="2488"/>
        <v>13</v>
      </c>
      <c r="C1318" s="73">
        <f t="shared" si="2441"/>
        <v>43</v>
      </c>
      <c r="E1318" s="73">
        <f t="shared" ref="E1318" si="2569">plan_id</f>
        <v>1005</v>
      </c>
      <c r="F1318" s="73">
        <f t="shared" ca="1" si="2391"/>
        <v>2010</v>
      </c>
      <c r="G1318" s="73">
        <f t="shared" ref="G1318" ca="1" si="2570">VLOOKUP(INDIRECT(CHAR(39)&amp;$A1318&amp;CHAR(39)&amp;"!r2c"&amp;$C1318,0),variables,2,0)</f>
        <v>10969</v>
      </c>
      <c r="H1318" s="76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73" t="s">
        <v>308</v>
      </c>
      <c r="B1319" s="73">
        <f t="shared" si="2488"/>
        <v>13</v>
      </c>
      <c r="C1319" s="73">
        <f t="shared" ref="C1319:C1382" si="2571">C1228</f>
        <v>44</v>
      </c>
      <c r="E1319" s="73">
        <f t="shared" ref="E1319" si="2572">plan_id</f>
        <v>1005</v>
      </c>
      <c r="F1319" s="73">
        <f t="shared" ca="1" si="2391"/>
        <v>2010</v>
      </c>
      <c r="G1319" s="73">
        <f t="shared" ref="G1319" ca="1" si="2573">VLOOKUP(INDIRECT(CHAR(39)&amp;$A1319&amp;CHAR(39)&amp;"!r2c"&amp;$C1319,0),variables,2,0)</f>
        <v>10970</v>
      </c>
      <c r="H1319" s="76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1 Year</v>
      </c>
    </row>
    <row r="1320" spans="1:8" x14ac:dyDescent="0.3">
      <c r="A1320" s="73" t="s">
        <v>308</v>
      </c>
      <c r="B1320" s="73">
        <f t="shared" si="2488"/>
        <v>13</v>
      </c>
      <c r="C1320" s="73">
        <f t="shared" si="2571"/>
        <v>45</v>
      </c>
      <c r="E1320" s="73">
        <f t="shared" ref="E1320" si="2574">plan_id</f>
        <v>1005</v>
      </c>
      <c r="F1320" s="73">
        <f t="shared" ca="1" si="2391"/>
        <v>2010</v>
      </c>
      <c r="G1320" s="73">
        <f t="shared" ref="G1320" ca="1" si="2575">VLOOKUP(INDIRECT(CHAR(39)&amp;$A1320&amp;CHAR(39)&amp;"!r2c"&amp;$C1320,0),variables,2,0)</f>
        <v>10971</v>
      </c>
      <c r="H1320" s="76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73" t="s">
        <v>308</v>
      </c>
      <c r="B1321" s="73">
        <f t="shared" si="2488"/>
        <v>13</v>
      </c>
      <c r="C1321" s="73">
        <f t="shared" si="2571"/>
        <v>46</v>
      </c>
      <c r="E1321" s="73">
        <f t="shared" ref="E1321" si="2576">plan_id</f>
        <v>1005</v>
      </c>
      <c r="F1321" s="73">
        <f t="shared" ca="1" si="2391"/>
        <v>2010</v>
      </c>
      <c r="G1321" s="73">
        <f t="shared" ref="G1321" ca="1" si="2577">VLOOKUP(INDIRECT(CHAR(39)&amp;$A1321&amp;CHAR(39)&amp;"!r2c"&amp;$C1321,0),variables,2,0)</f>
        <v>10972</v>
      </c>
      <c r="H1321" s="76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Percentage of Payroll</v>
      </c>
    </row>
    <row r="1322" spans="1:8" x14ac:dyDescent="0.3">
      <c r="A1322" s="73" t="s">
        <v>308</v>
      </c>
      <c r="B1322" s="73">
        <f t="shared" si="2488"/>
        <v>13</v>
      </c>
      <c r="C1322" s="73">
        <f t="shared" si="2571"/>
        <v>47</v>
      </c>
      <c r="E1322" s="73">
        <f t="shared" ref="E1322" si="2578">plan_id</f>
        <v>1005</v>
      </c>
      <c r="F1322" s="73">
        <f t="shared" ca="1" si="2391"/>
        <v>2010</v>
      </c>
      <c r="G1322" s="73">
        <f t="shared" ref="G1322" ca="1" si="2579">VLOOKUP(INDIRECT(CHAR(39)&amp;$A1322&amp;CHAR(39)&amp;"!r2c"&amp;$C1322,0),variables,2,0)</f>
        <v>10973</v>
      </c>
      <c r="H1322" s="76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30 Years</v>
      </c>
    </row>
    <row r="1323" spans="1:8" x14ac:dyDescent="0.3">
      <c r="A1323" s="73" t="s">
        <v>308</v>
      </c>
      <c r="B1323" s="73">
        <f t="shared" si="2488"/>
        <v>13</v>
      </c>
      <c r="C1323" s="73">
        <f t="shared" si="2571"/>
        <v>48</v>
      </c>
      <c r="E1323" s="73">
        <f t="shared" ref="E1323" si="2580">plan_id</f>
        <v>1005</v>
      </c>
      <c r="F1323" s="73">
        <f t="shared" ca="1" si="2391"/>
        <v>2010</v>
      </c>
      <c r="G1323" s="73">
        <f t="shared" ref="G1323" ca="1" si="2581">VLOOKUP(INDIRECT(CHAR(39)&amp;$A1323&amp;CHAR(39)&amp;"!r2c"&amp;$C1323,0),variables,2,0)</f>
        <v>10975</v>
      </c>
      <c r="H1323" s="76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EAN</v>
      </c>
    </row>
    <row r="1324" spans="1:8" x14ac:dyDescent="0.3">
      <c r="A1324" s="73" t="s">
        <v>308</v>
      </c>
      <c r="B1324" s="73">
        <f t="shared" si="2488"/>
        <v>13</v>
      </c>
      <c r="C1324" s="73">
        <f t="shared" si="2571"/>
        <v>49</v>
      </c>
      <c r="E1324" s="73">
        <f t="shared" ref="E1324" si="2582">plan_id</f>
        <v>1005</v>
      </c>
      <c r="F1324" s="73">
        <f t="shared" ca="1" si="2391"/>
        <v>2010</v>
      </c>
      <c r="G1324" s="73">
        <f t="shared" ref="G1324" ca="1" si="2583">VLOOKUP(INDIRECT(CHAR(39)&amp;$A1324&amp;CHAR(39)&amp;"!r2c"&amp;$C1324,0),variables,2,0)</f>
        <v>10976</v>
      </c>
      <c r="H1324" s="76" t="str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Pre-retirement: 8.50% &amp; Post-retirement: 7.00%</v>
      </c>
    </row>
    <row r="1325" spans="1:8" x14ac:dyDescent="0.3">
      <c r="A1325" s="73" t="s">
        <v>308</v>
      </c>
      <c r="B1325" s="73">
        <f t="shared" si="2488"/>
        <v>13</v>
      </c>
      <c r="C1325" s="73">
        <f t="shared" si="2571"/>
        <v>50</v>
      </c>
      <c r="E1325" s="73">
        <f t="shared" ref="E1325" si="2584">plan_id</f>
        <v>1005</v>
      </c>
      <c r="F1325" s="73">
        <f t="shared" ca="1" si="2391"/>
        <v>2010</v>
      </c>
      <c r="G1325" s="73">
        <f t="shared" ref="G1325" ca="1" si="2585">VLOOKUP(INDIRECT(CHAR(39)&amp;$A1325&amp;CHAR(39)&amp;"!r2c"&amp;$C1325,0),variables,2,0)</f>
        <v>10977</v>
      </c>
      <c r="H1325" s="76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73" t="s">
        <v>308</v>
      </c>
      <c r="B1326" s="73">
        <f t="shared" si="2488"/>
        <v>13</v>
      </c>
      <c r="C1326" s="73">
        <f t="shared" si="2571"/>
        <v>51</v>
      </c>
      <c r="E1326" s="73">
        <f t="shared" ref="E1326" si="2586">plan_id</f>
        <v>1005</v>
      </c>
      <c r="F1326" s="73">
        <f t="shared" ca="1" si="2391"/>
        <v>2010</v>
      </c>
      <c r="G1326" s="73">
        <f t="shared" ref="G1326" ca="1" si="2587">VLOOKUP(INDIRECT(CHAR(39)&amp;$A1326&amp;CHAR(39)&amp;"!r2c"&amp;$C1326,0),variables,2,0)</f>
        <v>10978</v>
      </c>
      <c r="H1326" s="76" t="str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Pre-retirement: 8.50% &amp; Post-retirement: 7.00%</v>
      </c>
    </row>
    <row r="1327" spans="1:8" x14ac:dyDescent="0.3">
      <c r="A1327" s="73" t="s">
        <v>308</v>
      </c>
      <c r="B1327" s="73">
        <f t="shared" si="2488"/>
        <v>13</v>
      </c>
      <c r="C1327" s="73">
        <f t="shared" si="2571"/>
        <v>52</v>
      </c>
      <c r="E1327" s="73">
        <f t="shared" ref="E1327" si="2588">plan_id</f>
        <v>1005</v>
      </c>
      <c r="F1327" s="73">
        <f t="shared" ca="1" si="2391"/>
        <v>2010</v>
      </c>
      <c r="G1327" s="73">
        <f t="shared" ref="G1327" ca="1" si="2589">VLOOKUP(INDIRECT(CHAR(39)&amp;$A1327&amp;CHAR(39)&amp;"!r2c"&amp;$C1327,0),variables,2,0)</f>
        <v>10979</v>
      </c>
      <c r="H1327" s="76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 years</v>
      </c>
    </row>
    <row r="1328" spans="1:8" x14ac:dyDescent="0.3">
      <c r="A1328" s="73" t="s">
        <v>308</v>
      </c>
      <c r="B1328" s="73">
        <f t="shared" si="2488"/>
        <v>13</v>
      </c>
      <c r="C1328" s="73">
        <f t="shared" si="2571"/>
        <v>53</v>
      </c>
      <c r="E1328" s="73">
        <f t="shared" ref="E1328" si="2590">plan_id</f>
        <v>1005</v>
      </c>
      <c r="F1328" s="73">
        <f t="shared" ca="1" si="2391"/>
        <v>2010</v>
      </c>
      <c r="G1328" s="73">
        <f t="shared" ref="G1328" ca="1" si="2591">VLOOKUP(INDIRECT(CHAR(39)&amp;$A1328&amp;CHAR(39)&amp;"!r2c"&amp;$C1328,0),variables,2,0)</f>
        <v>10980</v>
      </c>
      <c r="H1328" s="76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73" t="s">
        <v>308</v>
      </c>
      <c r="B1329" s="73">
        <f t="shared" si="2488"/>
        <v>13</v>
      </c>
      <c r="C1329" s="73">
        <f t="shared" si="2571"/>
        <v>54</v>
      </c>
      <c r="E1329" s="73">
        <f t="shared" ref="E1329" si="2592">plan_id</f>
        <v>1005</v>
      </c>
      <c r="F1329" s="73">
        <f t="shared" ca="1" si="2391"/>
        <v>2010</v>
      </c>
      <c r="G1329" s="73">
        <f t="shared" ref="G1329" ca="1" si="2593">VLOOKUP(INDIRECT(CHAR(39)&amp;$A1329&amp;CHAR(39)&amp;"!r2c"&amp;$C1329,0),variables,2,0)</f>
        <v>10981</v>
      </c>
      <c r="H1329" s="76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73" t="s">
        <v>308</v>
      </c>
      <c r="B1330" s="73">
        <f t="shared" si="2488"/>
        <v>13</v>
      </c>
      <c r="C1330" s="73">
        <f t="shared" si="2571"/>
        <v>55</v>
      </c>
      <c r="E1330" s="73">
        <f t="shared" ref="E1330" si="2594">plan_id</f>
        <v>1005</v>
      </c>
      <c r="F1330" s="73">
        <f t="shared" ca="1" si="2391"/>
        <v>2010</v>
      </c>
      <c r="G1330" s="73">
        <f t="shared" ref="G1330" ca="1" si="2595">VLOOKUP(INDIRECT(CHAR(39)&amp;$A1330&amp;CHAR(39)&amp;"!r2c"&amp;$C1330,0),variables,2,0)</f>
        <v>10706</v>
      </c>
      <c r="H1330" s="76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1.6907150107875701E-4</v>
      </c>
    </row>
    <row r="1331" spans="1:8" x14ac:dyDescent="0.3">
      <c r="A1331" s="73" t="s">
        <v>308</v>
      </c>
      <c r="B1331" s="73">
        <f t="shared" si="2488"/>
        <v>13</v>
      </c>
      <c r="C1331" s="73">
        <f t="shared" si="2571"/>
        <v>56</v>
      </c>
      <c r="E1331" s="73">
        <f t="shared" ref="E1331" si="2596">plan_id</f>
        <v>1005</v>
      </c>
      <c r="F1331" s="73">
        <f t="shared" ca="1" si="2391"/>
        <v>2010</v>
      </c>
      <c r="G1331" s="73">
        <f t="shared" ref="G1331" ca="1" si="2597">VLOOKUP(INDIRECT(CHAR(39)&amp;$A1331&amp;CHAR(39)&amp;"!r2c"&amp;$C1331,0),variables,2,0)</f>
        <v>10983</v>
      </c>
      <c r="H1331" s="76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73" t="s">
        <v>308</v>
      </c>
      <c r="B1332" s="73">
        <f t="shared" si="2488"/>
        <v>13</v>
      </c>
      <c r="C1332" s="73">
        <f t="shared" si="2571"/>
        <v>57</v>
      </c>
      <c r="E1332" s="73">
        <f t="shared" ref="E1332" si="2598">plan_id</f>
        <v>1005</v>
      </c>
      <c r="F1332" s="73">
        <f t="shared" ca="1" si="2391"/>
        <v>2010</v>
      </c>
      <c r="G1332" s="73">
        <f t="shared" ref="G1332" ca="1" si="2599">VLOOKUP(INDIRECT(CHAR(39)&amp;$A1332&amp;CHAR(39)&amp;"!r2c"&amp;$C1332,0),variables,2,0)</f>
        <v>10989</v>
      </c>
      <c r="H1332" s="76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5188339000</v>
      </c>
    </row>
    <row r="1333" spans="1:8" x14ac:dyDescent="0.3">
      <c r="A1333" s="73" t="s">
        <v>308</v>
      </c>
      <c r="B1333" s="73">
        <f t="shared" si="2488"/>
        <v>13</v>
      </c>
      <c r="C1333" s="73">
        <f t="shared" si="2571"/>
        <v>58</v>
      </c>
      <c r="E1333" s="73">
        <f t="shared" ref="E1333" si="2600">plan_id</f>
        <v>1005</v>
      </c>
      <c r="F1333" s="73">
        <f t="shared" ca="1" si="2391"/>
        <v>2010</v>
      </c>
      <c r="G1333" s="73">
        <f t="shared" ref="G1333" ca="1" si="2601">VLOOKUP(INDIRECT(CHAR(39)&amp;$A1333&amp;CHAR(39)&amp;"!r2c"&amp;$C1333,0),variables,2,0)</f>
        <v>10990</v>
      </c>
      <c r="H1333" s="76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5963672000</v>
      </c>
    </row>
    <row r="1334" spans="1:8" x14ac:dyDescent="0.3">
      <c r="A1334" s="73" t="s">
        <v>308</v>
      </c>
      <c r="B1334" s="73">
        <f t="shared" si="2488"/>
        <v>13</v>
      </c>
      <c r="C1334" s="73">
        <f t="shared" si="2571"/>
        <v>59</v>
      </c>
      <c r="E1334" s="73">
        <f t="shared" ref="E1334" si="2602">plan_id</f>
        <v>1005</v>
      </c>
      <c r="F1334" s="73">
        <f t="shared" ca="1" si="2391"/>
        <v>2010</v>
      </c>
      <c r="G1334" s="73">
        <f t="shared" ref="G1334" ca="1" si="2603">VLOOKUP(INDIRECT(CHAR(39)&amp;$A1334&amp;CHAR(39)&amp;"!r2c"&amp;$C1334,0),variables,2,0)</f>
        <v>10991</v>
      </c>
      <c r="H1334" s="76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775333000</v>
      </c>
    </row>
    <row r="1335" spans="1:8" x14ac:dyDescent="0.3">
      <c r="A1335" s="73" t="s">
        <v>308</v>
      </c>
      <c r="B1335" s="73">
        <f t="shared" si="2488"/>
        <v>13</v>
      </c>
      <c r="C1335" s="73">
        <f t="shared" si="2571"/>
        <v>60</v>
      </c>
      <c r="E1335" s="73">
        <f t="shared" ref="E1335" si="2604">plan_id</f>
        <v>1005</v>
      </c>
      <c r="F1335" s="73">
        <f t="shared" ca="1" si="2391"/>
        <v>2010</v>
      </c>
      <c r="G1335" s="73">
        <f t="shared" ref="G1335" ca="1" si="2605">VLOOKUP(INDIRECT(CHAR(39)&amp;$A1335&amp;CHAR(39)&amp;"!r2c"&amp;$C1335,0),variables,2,0)</f>
        <v>10992</v>
      </c>
      <c r="H1335" s="76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0.8699906701777026</v>
      </c>
    </row>
    <row r="1336" spans="1:8" x14ac:dyDescent="0.3">
      <c r="A1336" s="73" t="s">
        <v>308</v>
      </c>
      <c r="B1336" s="73">
        <f t="shared" si="2488"/>
        <v>13</v>
      </c>
      <c r="C1336" s="73">
        <f t="shared" si="2571"/>
        <v>61</v>
      </c>
      <c r="E1336" s="73">
        <f t="shared" ref="E1336" si="2606">plan_id</f>
        <v>1005</v>
      </c>
      <c r="F1336" s="73">
        <f t="shared" ca="1" si="2391"/>
        <v>2010</v>
      </c>
      <c r="G1336" s="73">
        <f t="shared" ref="G1336" ca="1" si="2607">VLOOKUP(INDIRECT(CHAR(39)&amp;$A1336&amp;CHAR(39)&amp;"!r2c"&amp;$C1336,0),variables,2,0)</f>
        <v>10993</v>
      </c>
      <c r="H1336" s="76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740101000</v>
      </c>
    </row>
    <row r="1337" spans="1:8" x14ac:dyDescent="0.3">
      <c r="A1337" s="73" t="s">
        <v>308</v>
      </c>
      <c r="B1337" s="73">
        <f t="shared" si="2488"/>
        <v>13</v>
      </c>
      <c r="C1337" s="73">
        <f t="shared" si="2571"/>
        <v>62</v>
      </c>
      <c r="E1337" s="73">
        <f t="shared" ref="E1337" si="2608">plan_id</f>
        <v>1005</v>
      </c>
      <c r="F1337" s="73">
        <f t="shared" ca="1" si="2391"/>
        <v>2010</v>
      </c>
      <c r="G1337" s="73">
        <f t="shared" ref="G1337" ca="1" si="2609">VLOOKUP(INDIRECT(CHAR(39)&amp;$A1337&amp;CHAR(39)&amp;"!r2c"&amp;$C1337,0),variables,2,0)</f>
        <v>10801</v>
      </c>
      <c r="H1337" s="76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341851000</v>
      </c>
    </row>
    <row r="1338" spans="1:8" x14ac:dyDescent="0.3">
      <c r="A1338" s="73" t="s">
        <v>308</v>
      </c>
      <c r="B1338" s="73">
        <f t="shared" si="2488"/>
        <v>13</v>
      </c>
      <c r="C1338" s="73">
        <f t="shared" si="2571"/>
        <v>63</v>
      </c>
      <c r="E1338" s="73">
        <f t="shared" ref="E1338" si="2610">plan_id</f>
        <v>1005</v>
      </c>
      <c r="F1338" s="73">
        <f t="shared" ca="1" si="2391"/>
        <v>2010</v>
      </c>
      <c r="G1338" s="73">
        <f t="shared" ref="G1338" ca="1" si="2611">VLOOKUP(INDIRECT(CHAR(39)&amp;$A1338&amp;CHAR(39)&amp;"!r2c"&amp;$C1338,0),variables,2,0)</f>
        <v>10802</v>
      </c>
      <c r="H1338" s="76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73" t="s">
        <v>308</v>
      </c>
      <c r="B1339" s="73">
        <f t="shared" si="2488"/>
        <v>13</v>
      </c>
      <c r="C1339" s="73">
        <f t="shared" si="2571"/>
        <v>64</v>
      </c>
      <c r="E1339" s="73">
        <f t="shared" ref="E1339" si="2612">plan_id</f>
        <v>1005</v>
      </c>
      <c r="F1339" s="73">
        <f t="shared" ca="1" si="2391"/>
        <v>2010</v>
      </c>
      <c r="G1339" s="73">
        <f t="shared" ref="G1339" ca="1" si="2613">VLOOKUP(INDIRECT(CHAR(39)&amp;$A1339&amp;CHAR(39)&amp;"!r2c"&amp;$C1339,0),variables,2,0)</f>
        <v>10803</v>
      </c>
      <c r="H1339" s="76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73" t="s">
        <v>308</v>
      </c>
      <c r="B1340" s="73">
        <f t="shared" si="2488"/>
        <v>13</v>
      </c>
      <c r="C1340" s="73">
        <f t="shared" si="2571"/>
        <v>65</v>
      </c>
      <c r="E1340" s="73">
        <f t="shared" ref="E1340" si="2614">plan_id</f>
        <v>1005</v>
      </c>
      <c r="F1340" s="73">
        <f t="shared" ca="1" si="2391"/>
        <v>2010</v>
      </c>
      <c r="G1340" s="73">
        <f t="shared" ref="G1340" ca="1" si="2615">VLOOKUP(INDIRECT(CHAR(39)&amp;$A1340&amp;CHAR(39)&amp;"!r2c"&amp;$C1340,0),variables,2,0)</f>
        <v>10804</v>
      </c>
      <c r="H1340" s="76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73" t="s">
        <v>308</v>
      </c>
      <c r="B1341" s="73">
        <f t="shared" si="2488"/>
        <v>13</v>
      </c>
      <c r="C1341" s="73">
        <f t="shared" si="2571"/>
        <v>66</v>
      </c>
      <c r="E1341" s="73">
        <f t="shared" ref="E1341" si="2616">plan_id</f>
        <v>1005</v>
      </c>
      <c r="F1341" s="73">
        <f t="shared" ca="1" si="2391"/>
        <v>2010</v>
      </c>
      <c r="G1341" s="73">
        <f t="shared" ref="G1341" ca="1" si="2617">VLOOKUP(INDIRECT(CHAR(39)&amp;$A1341&amp;CHAR(39)&amp;"!r2c"&amp;$C1341,0),variables,2,0)</f>
        <v>10805</v>
      </c>
      <c r="H1341" s="76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73" t="s">
        <v>308</v>
      </c>
      <c r="B1342" s="73">
        <f t="shared" ref="B1342" si="2618">B1277+1</f>
        <v>13</v>
      </c>
      <c r="C1342" s="73">
        <f t="shared" si="2571"/>
        <v>67</v>
      </c>
      <c r="E1342" s="73">
        <f t="shared" ref="E1342" si="2619">plan_id</f>
        <v>1005</v>
      </c>
      <c r="F1342" s="73">
        <f t="shared" ca="1" si="2391"/>
        <v>2010</v>
      </c>
      <c r="G1342" s="73">
        <f t="shared" ref="G1342" ca="1" si="2620">VLOOKUP(INDIRECT(CHAR(39)&amp;$A1342&amp;CHAR(39)&amp;"!r2c"&amp;$C1342,0),variables,2,0)</f>
        <v>10806</v>
      </c>
      <c r="H1342" s="76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73" t="s">
        <v>308</v>
      </c>
      <c r="B1343" s="73">
        <f>B1342</f>
        <v>13</v>
      </c>
      <c r="C1343" s="73">
        <f t="shared" si="2571"/>
        <v>68</v>
      </c>
      <c r="E1343" s="73">
        <f t="shared" ref="E1343" si="2621">plan_id</f>
        <v>1005</v>
      </c>
      <c r="F1343" s="73">
        <f t="shared" ca="1" si="2391"/>
        <v>2010</v>
      </c>
      <c r="G1343" s="73">
        <f t="shared" ref="G1343" ca="1" si="2622">VLOOKUP(INDIRECT(CHAR(39)&amp;$A1343&amp;CHAR(39)&amp;"!r2c"&amp;$C1343,0),variables,2,0)</f>
        <v>10807</v>
      </c>
      <c r="H1343" s="76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73" t="s">
        <v>308</v>
      </c>
      <c r="B1344" s="73">
        <f t="shared" ref="B1344:B1368" si="2623">B1343</f>
        <v>13</v>
      </c>
      <c r="C1344" s="73">
        <f t="shared" si="2571"/>
        <v>69</v>
      </c>
      <c r="E1344" s="73">
        <f t="shared" ref="E1344" si="2624">plan_id</f>
        <v>1005</v>
      </c>
      <c r="F1344" s="73">
        <f t="shared" ca="1" si="2391"/>
        <v>2010</v>
      </c>
      <c r="G1344" s="73">
        <f t="shared" ref="G1344" ca="1" si="2625">VLOOKUP(INDIRECT(CHAR(39)&amp;$A1344&amp;CHAR(39)&amp;"!r2c"&amp;$C1344,0),variables,2,0)</f>
        <v>10808</v>
      </c>
      <c r="H1344" s="76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73" t="s">
        <v>308</v>
      </c>
      <c r="B1345" s="73">
        <f t="shared" si="2623"/>
        <v>13</v>
      </c>
      <c r="C1345" s="73">
        <f t="shared" si="2571"/>
        <v>70</v>
      </c>
      <c r="E1345" s="73">
        <f t="shared" ref="E1345" si="2626">plan_id</f>
        <v>1005</v>
      </c>
      <c r="F1345" s="73">
        <f t="shared" ca="1" si="2391"/>
        <v>2010</v>
      </c>
      <c r="G1345" s="73">
        <f t="shared" ref="G1345" ca="1" si="2627">VLOOKUP(INDIRECT(CHAR(39)&amp;$A1345&amp;CHAR(39)&amp;"!r2c"&amp;$C1345,0),variables,2,0)</f>
        <v>10809</v>
      </c>
      <c r="H1345" s="76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24019000</v>
      </c>
    </row>
    <row r="1346" spans="1:8" x14ac:dyDescent="0.3">
      <c r="A1346" s="73" t="s">
        <v>308</v>
      </c>
      <c r="B1346" s="73">
        <f t="shared" si="2623"/>
        <v>13</v>
      </c>
      <c r="C1346" s="73">
        <f t="shared" si="2571"/>
        <v>71</v>
      </c>
      <c r="E1346" s="73">
        <f t="shared" ref="E1346" si="2628">plan_id</f>
        <v>1005</v>
      </c>
      <c r="F1346" s="73">
        <f t="shared" ca="1" si="2391"/>
        <v>2010</v>
      </c>
      <c r="G1346" s="73">
        <f t="shared" ref="G1346" ca="1" si="2629">VLOOKUP(INDIRECT(CHAR(39)&amp;$A1346&amp;CHAR(39)&amp;"!r2c"&amp;$C1346,0),variables,2,0)</f>
        <v>10810</v>
      </c>
      <c r="H1346" s="76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73" t="s">
        <v>308</v>
      </c>
      <c r="B1347" s="73">
        <f t="shared" si="2623"/>
        <v>13</v>
      </c>
      <c r="C1347" s="73">
        <f t="shared" si="2571"/>
        <v>72</v>
      </c>
      <c r="E1347" s="73">
        <f t="shared" ref="E1347" si="2630">plan_id</f>
        <v>1005</v>
      </c>
      <c r="F1347" s="73">
        <f t="shared" ca="1" si="2391"/>
        <v>2010</v>
      </c>
      <c r="G1347" s="73">
        <f t="shared" ref="G1347" ca="1" si="2631">VLOOKUP(INDIRECT(CHAR(39)&amp;$A1347&amp;CHAR(39)&amp;"!r2c"&amp;$C1347,0),variables,2,0)</f>
        <v>10811</v>
      </c>
      <c r="H1347" s="76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73" t="s">
        <v>308</v>
      </c>
      <c r="B1348" s="73">
        <f t="shared" si="2623"/>
        <v>13</v>
      </c>
      <c r="C1348" s="73">
        <f t="shared" si="2571"/>
        <v>73</v>
      </c>
      <c r="E1348" s="73">
        <f t="shared" ref="E1348" si="2632">plan_id</f>
        <v>1005</v>
      </c>
      <c r="F1348" s="73">
        <f t="shared" ca="1" si="2391"/>
        <v>2010</v>
      </c>
      <c r="G1348" s="73">
        <f t="shared" ref="G1348" ca="1" si="2633">VLOOKUP(INDIRECT(CHAR(39)&amp;$A1348&amp;CHAR(39)&amp;"!r2c"&amp;$C1348,0),variables,2,0)</f>
        <v>10812</v>
      </c>
      <c r="H1348" s="76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73" t="s">
        <v>308</v>
      </c>
      <c r="B1349" s="73">
        <f t="shared" si="2623"/>
        <v>13</v>
      </c>
      <c r="C1349" s="73">
        <f t="shared" si="2571"/>
        <v>74</v>
      </c>
      <c r="E1349" s="73">
        <f t="shared" ref="E1349" si="2634">plan_id</f>
        <v>1005</v>
      </c>
      <c r="F1349" s="73">
        <f t="shared" ca="1" si="2391"/>
        <v>2010</v>
      </c>
      <c r="G1349" s="73">
        <f t="shared" ref="G1349" ca="1" si="2635">VLOOKUP(INDIRECT(CHAR(39)&amp;$A1349&amp;CHAR(39)&amp;"!r2c"&amp;$C1349,0),variables,2,0)</f>
        <v>10813</v>
      </c>
      <c r="H1349" s="76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73" t="s">
        <v>308</v>
      </c>
      <c r="B1350" s="73">
        <f t="shared" si="2623"/>
        <v>13</v>
      </c>
      <c r="C1350" s="73">
        <f t="shared" si="2571"/>
        <v>75</v>
      </c>
      <c r="E1350" s="73">
        <f t="shared" ref="E1350" si="2636">plan_id</f>
        <v>1005</v>
      </c>
      <c r="F1350" s="73">
        <f t="shared" ca="1" si="2391"/>
        <v>2010</v>
      </c>
      <c r="G1350" s="73">
        <f t="shared" ref="G1350" ca="1" si="2637">VLOOKUP(INDIRECT(CHAR(39)&amp;$A1350&amp;CHAR(39)&amp;"!r2c"&amp;$C1350,0),variables,2,0)</f>
        <v>10814</v>
      </c>
      <c r="H1350" s="76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73" t="s">
        <v>308</v>
      </c>
      <c r="B1351" s="73">
        <f t="shared" si="2623"/>
        <v>13</v>
      </c>
      <c r="C1351" s="73">
        <f t="shared" si="2571"/>
        <v>76</v>
      </c>
      <c r="E1351" s="73">
        <f t="shared" ref="E1351" si="2638">plan_id</f>
        <v>1005</v>
      </c>
      <c r="F1351" s="73">
        <f t="shared" ca="1" si="2391"/>
        <v>2010</v>
      </c>
      <c r="G1351" s="73">
        <f t="shared" ref="G1351" ca="1" si="2639">VLOOKUP(INDIRECT(CHAR(39)&amp;$A1351&amp;CHAR(39)&amp;"!r2c"&amp;$C1351,0),variables,2,0)</f>
        <v>10815</v>
      </c>
      <c r="H1351" s="76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73" t="s">
        <v>308</v>
      </c>
      <c r="B1352" s="73">
        <f t="shared" si="2623"/>
        <v>13</v>
      </c>
      <c r="C1352" s="73">
        <f t="shared" si="2571"/>
        <v>77</v>
      </c>
      <c r="E1352" s="73">
        <f t="shared" ref="E1352" si="2640">plan_id</f>
        <v>1005</v>
      </c>
      <c r="F1352" s="73">
        <f t="shared" ca="1" si="2391"/>
        <v>2010</v>
      </c>
      <c r="G1352" s="73">
        <f t="shared" ref="G1352" ca="1" si="2641">VLOOKUP(INDIRECT(CHAR(39)&amp;$A1352&amp;CHAR(39)&amp;"!r2c"&amp;$C1352,0),variables,2,0)</f>
        <v>10816</v>
      </c>
      <c r="H1352" s="76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-96316000</v>
      </c>
    </row>
    <row r="1353" spans="1:8" x14ac:dyDescent="0.3">
      <c r="A1353" s="73" t="s">
        <v>308</v>
      </c>
      <c r="B1353" s="73">
        <f t="shared" si="2623"/>
        <v>13</v>
      </c>
      <c r="C1353" s="73">
        <f t="shared" si="2571"/>
        <v>78</v>
      </c>
      <c r="E1353" s="73">
        <f t="shared" ref="E1353" si="2642">plan_id</f>
        <v>1005</v>
      </c>
      <c r="F1353" s="73">
        <f t="shared" ref="F1353:F1445" ca="1" si="2643">INDIRECT(CHAR(39)&amp;$A1353&amp;CHAR(39)&amp;"!r"&amp;$B1353&amp;"c2",0)</f>
        <v>2010</v>
      </c>
      <c r="G1353" s="73">
        <f t="shared" ref="G1353" ca="1" si="2644">VLOOKUP(INDIRECT(CHAR(39)&amp;$A1353&amp;CHAR(39)&amp;"!r2c"&amp;$C1353,0),variables,2,0)</f>
        <v>10817</v>
      </c>
      <c r="H1353" s="76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73" t="s">
        <v>308</v>
      </c>
      <c r="B1354" s="73">
        <f t="shared" si="2623"/>
        <v>13</v>
      </c>
      <c r="C1354" s="73">
        <f t="shared" si="2571"/>
        <v>79</v>
      </c>
      <c r="E1354" s="73">
        <f t="shared" ref="E1354" si="2645">plan_id</f>
        <v>1005</v>
      </c>
      <c r="F1354" s="73">
        <f t="shared" ca="1" si="2643"/>
        <v>2010</v>
      </c>
      <c r="G1354" s="73">
        <f t="shared" ref="G1354" ca="1" si="2646">VLOOKUP(INDIRECT(CHAR(39)&amp;$A1354&amp;CHAR(39)&amp;"!r2c"&amp;$C1354,0),variables,2,0)</f>
        <v>10818</v>
      </c>
      <c r="H1354" s="76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73" t="s">
        <v>308</v>
      </c>
      <c r="B1355" s="73">
        <f t="shared" si="2623"/>
        <v>13</v>
      </c>
      <c r="C1355" s="73">
        <f t="shared" si="2571"/>
        <v>80</v>
      </c>
      <c r="E1355" s="73">
        <f t="shared" ref="E1355" si="2647">plan_id</f>
        <v>1005</v>
      </c>
      <c r="F1355" s="73">
        <f t="shared" ca="1" si="2643"/>
        <v>2010</v>
      </c>
      <c r="G1355" s="73">
        <f t="shared" ref="G1355" ca="1" si="2648">VLOOKUP(INDIRECT(CHAR(39)&amp;$A1355&amp;CHAR(39)&amp;"!r2c"&amp;$C1355,0),variables,2,0)</f>
        <v>10819</v>
      </c>
      <c r="H1355" s="76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73" t="s">
        <v>308</v>
      </c>
      <c r="B1356" s="73">
        <f t="shared" si="2623"/>
        <v>13</v>
      </c>
      <c r="C1356" s="73">
        <f t="shared" si="2571"/>
        <v>81</v>
      </c>
      <c r="E1356" s="73">
        <f t="shared" ref="E1356" si="2649">plan_id</f>
        <v>1005</v>
      </c>
      <c r="F1356" s="73">
        <f t="shared" ca="1" si="2643"/>
        <v>2010</v>
      </c>
      <c r="G1356" s="73">
        <f t="shared" ref="G1356" ca="1" si="2650">VLOOKUP(INDIRECT(CHAR(39)&amp;$A1356&amp;CHAR(39)&amp;"!r2c"&amp;$C1356,0),variables,2,0)</f>
        <v>10820</v>
      </c>
      <c r="H1356" s="76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11201000</v>
      </c>
    </row>
    <row r="1357" spans="1:8" x14ac:dyDescent="0.3">
      <c r="A1357" s="73" t="s">
        <v>308</v>
      </c>
      <c r="B1357" s="73">
        <f t="shared" si="2623"/>
        <v>13</v>
      </c>
      <c r="C1357" s="73">
        <f t="shared" si="2571"/>
        <v>82</v>
      </c>
      <c r="E1357" s="73">
        <f t="shared" ref="E1357" si="2651">plan_id</f>
        <v>1005</v>
      </c>
      <c r="F1357" s="73">
        <f t="shared" ca="1" si="2643"/>
        <v>2010</v>
      </c>
      <c r="G1357" s="73">
        <f t="shared" ref="G1357" ca="1" si="2652">VLOOKUP(INDIRECT(CHAR(39)&amp;$A1357&amp;CHAR(39)&amp;"!r2c"&amp;$C1357,0),variables,2,0)</f>
        <v>10821</v>
      </c>
      <c r="H1357" s="76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73" t="s">
        <v>308</v>
      </c>
      <c r="B1358" s="73">
        <f t="shared" si="2623"/>
        <v>13</v>
      </c>
      <c r="C1358" s="73">
        <f t="shared" si="2571"/>
        <v>83</v>
      </c>
      <c r="E1358" s="73">
        <f t="shared" ref="E1358" si="2653">plan_id</f>
        <v>1005</v>
      </c>
      <c r="F1358" s="73">
        <f t="shared" ca="1" si="2643"/>
        <v>2010</v>
      </c>
      <c r="G1358" s="73">
        <f t="shared" ref="G1358" ca="1" si="2654">VLOOKUP(INDIRECT(CHAR(39)&amp;$A1358&amp;CHAR(39)&amp;"!r2c"&amp;$C1358,0),variables,2,0)</f>
        <v>10822</v>
      </c>
      <c r="H1358" s="76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73" t="s">
        <v>308</v>
      </c>
      <c r="B1359" s="73">
        <f t="shared" si="2623"/>
        <v>13</v>
      </c>
      <c r="C1359" s="73">
        <f t="shared" si="2571"/>
        <v>84</v>
      </c>
      <c r="E1359" s="73">
        <f t="shared" ref="E1359" si="2655">plan_id</f>
        <v>1005</v>
      </c>
      <c r="F1359" s="73">
        <f t="shared" ca="1" si="2643"/>
        <v>2010</v>
      </c>
      <c r="G1359" s="73">
        <f t="shared" ref="G1359" ca="1" si="2656">VLOOKUP(INDIRECT(CHAR(39)&amp;$A1359&amp;CHAR(39)&amp;"!r2c"&amp;$C1359,0),variables,2,0)</f>
        <v>10829</v>
      </c>
      <c r="H1359" s="76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174456000</v>
      </c>
    </row>
    <row r="1360" spans="1:8" x14ac:dyDescent="0.3">
      <c r="A1360" s="73" t="s">
        <v>308</v>
      </c>
      <c r="B1360" s="73">
        <f t="shared" si="2623"/>
        <v>13</v>
      </c>
      <c r="C1360" s="73">
        <f t="shared" si="2571"/>
        <v>85</v>
      </c>
      <c r="E1360" s="73">
        <f t="shared" ref="E1360" si="2657">plan_id</f>
        <v>1005</v>
      </c>
      <c r="F1360" s="73">
        <f t="shared" ca="1" si="2643"/>
        <v>2010</v>
      </c>
      <c r="G1360" s="73">
        <f t="shared" ref="G1360" ca="1" si="2658">VLOOKUP(INDIRECT(CHAR(39)&amp;$A1360&amp;CHAR(39)&amp;"!r2c"&amp;$C1360,0),variables,2,0)</f>
        <v>10823</v>
      </c>
      <c r="H1360" s="76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-281086000</v>
      </c>
    </row>
    <row r="1361" spans="1:8" x14ac:dyDescent="0.3">
      <c r="A1361" s="73" t="s">
        <v>308</v>
      </c>
      <c r="B1361" s="73">
        <f t="shared" si="2623"/>
        <v>13</v>
      </c>
      <c r="C1361" s="73">
        <f t="shared" si="2571"/>
        <v>86</v>
      </c>
      <c r="E1361" s="73">
        <f t="shared" ref="E1361" si="2659">plan_id</f>
        <v>1005</v>
      </c>
      <c r="F1361" s="73">
        <f t="shared" ca="1" si="2643"/>
        <v>2010</v>
      </c>
      <c r="G1361" s="73">
        <f t="shared" ref="G1361" ca="1" si="2660">VLOOKUP(INDIRECT(CHAR(39)&amp;$A1361&amp;CHAR(39)&amp;"!r2c"&amp;$C1361,0),variables,2,0)</f>
        <v>10798</v>
      </c>
      <c r="H1361" s="76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-624704000</v>
      </c>
    </row>
    <row r="1362" spans="1:8" x14ac:dyDescent="0.3">
      <c r="A1362" s="73" t="s">
        <v>308</v>
      </c>
      <c r="B1362" s="73">
        <f t="shared" si="2623"/>
        <v>13</v>
      </c>
      <c r="C1362" s="73">
        <f t="shared" si="2571"/>
        <v>87</v>
      </c>
      <c r="E1362" s="73">
        <f t="shared" ref="E1362" si="2661">plan_id</f>
        <v>1005</v>
      </c>
      <c r="F1362" s="73">
        <f t="shared" ca="1" si="2643"/>
        <v>2010</v>
      </c>
      <c r="G1362" s="73">
        <f t="shared" ref="G1362" ca="1" si="2662">VLOOKUP(INDIRECT(CHAR(39)&amp;$A1362&amp;CHAR(39)&amp;"!r2c"&amp;$C1362,0),variables,2,0)</f>
        <v>10799</v>
      </c>
      <c r="H1362" s="76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73" t="s">
        <v>308</v>
      </c>
      <c r="B1363" s="73">
        <f t="shared" si="2623"/>
        <v>13</v>
      </c>
      <c r="C1363" s="73">
        <f t="shared" si="2571"/>
        <v>88</v>
      </c>
      <c r="E1363" s="73">
        <f t="shared" ref="E1363" si="2663">plan_id</f>
        <v>1005</v>
      </c>
      <c r="F1363" s="73">
        <f t="shared" ca="1" si="2643"/>
        <v>2010</v>
      </c>
      <c r="G1363" s="73">
        <f t="shared" ref="G1363" ca="1" si="2664">VLOOKUP(INDIRECT(CHAR(39)&amp;$A1363&amp;CHAR(39)&amp;"!r2c"&amp;$C1363,0),variables,2,0)</f>
        <v>10800</v>
      </c>
      <c r="H1363" s="76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73" t="s">
        <v>308</v>
      </c>
      <c r="B1364" s="73">
        <f t="shared" si="2623"/>
        <v>13</v>
      </c>
      <c r="C1364" s="73">
        <f t="shared" si="2571"/>
        <v>89</v>
      </c>
      <c r="E1364" s="73">
        <f t="shared" ref="E1364" si="2665">plan_id</f>
        <v>1005</v>
      </c>
      <c r="F1364" s="73">
        <f t="shared" ca="1" si="2643"/>
        <v>2010</v>
      </c>
      <c r="G1364" s="73">
        <f t="shared" ref="G1364" ca="1" si="2666">VLOOKUP(INDIRECT(CHAR(39)&amp;$A1364&amp;CHAR(39)&amp;"!r2c"&amp;$C1364,0),variables,2,0)</f>
        <v>10824</v>
      </c>
      <c r="H1364" s="76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73" t="s">
        <v>308</v>
      </c>
      <c r="B1365" s="73">
        <f t="shared" si="2623"/>
        <v>13</v>
      </c>
      <c r="C1365" s="73">
        <f t="shared" si="2571"/>
        <v>90</v>
      </c>
      <c r="E1365" s="73">
        <f t="shared" ref="E1365" si="2667">plan_id</f>
        <v>1005</v>
      </c>
      <c r="F1365" s="73">
        <f t="shared" ca="1" si="2643"/>
        <v>2010</v>
      </c>
      <c r="G1365" s="73">
        <f t="shared" ref="G1365" ca="1" si="2668">VLOOKUP(INDIRECT(CHAR(39)&amp;$A1365&amp;CHAR(39)&amp;"!r2c"&amp;$C1365,0),variables,2,0)</f>
        <v>10825</v>
      </c>
      <c r="H1365" s="76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73" t="s">
        <v>308</v>
      </c>
      <c r="B1366" s="73">
        <f t="shared" si="2623"/>
        <v>13</v>
      </c>
      <c r="C1366" s="73">
        <f t="shared" si="2571"/>
        <v>91</v>
      </c>
      <c r="E1366" s="73">
        <f t="shared" ref="E1366" si="2669">plan_id</f>
        <v>1005</v>
      </c>
      <c r="F1366" s="73">
        <f t="shared" ca="1" si="2643"/>
        <v>2010</v>
      </c>
      <c r="G1366" s="73">
        <f t="shared" ref="G1366" ca="1" si="2670">VLOOKUP(INDIRECT(CHAR(39)&amp;$A1366&amp;CHAR(39)&amp;"!r2c"&amp;$C1366,0),variables,2,0)</f>
        <v>10826</v>
      </c>
      <c r="H1366" s="76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89611000</v>
      </c>
    </row>
    <row r="1367" spans="1:8" x14ac:dyDescent="0.3">
      <c r="A1367" s="73" t="s">
        <v>308</v>
      </c>
      <c r="B1367" s="73">
        <f t="shared" si="2623"/>
        <v>13</v>
      </c>
      <c r="C1367" s="73">
        <f t="shared" si="2571"/>
        <v>92</v>
      </c>
      <c r="E1367" s="73">
        <f t="shared" ref="E1367" si="2671">plan_id</f>
        <v>1005</v>
      </c>
      <c r="F1367" s="73">
        <f t="shared" ca="1" si="2643"/>
        <v>2010</v>
      </c>
      <c r="G1367" s="73">
        <f t="shared" ref="G1367" ca="1" si="2672">VLOOKUP(INDIRECT(CHAR(39)&amp;$A1367&amp;CHAR(39)&amp;"!r2c"&amp;$C1367,0),variables,2,0)</f>
        <v>10828</v>
      </c>
      <c r="H1367" s="76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73" t="s">
        <v>308</v>
      </c>
      <c r="B1368" s="73">
        <f t="shared" si="2623"/>
        <v>13</v>
      </c>
      <c r="C1368" s="73">
        <f t="shared" si="2571"/>
        <v>93</v>
      </c>
      <c r="E1368" s="73">
        <f t="shared" ref="E1368" si="2673">plan_id</f>
        <v>1005</v>
      </c>
      <c r="F1368" s="73">
        <f t="shared" ca="1" si="2643"/>
        <v>2010</v>
      </c>
      <c r="G1368" s="73">
        <f t="shared" ref="G1368" ca="1" si="2674">VLOOKUP(INDIRECT(CHAR(39)&amp;$A1368&amp;CHAR(39)&amp;"!r2c"&amp;$C1368,0),variables,2,0)</f>
        <v>10827</v>
      </c>
      <c r="H1368" s="76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73" t="s">
        <v>308</v>
      </c>
      <c r="B1369" s="73">
        <f t="shared" ref="B1369:B1432" si="2675">B1304+1</f>
        <v>14</v>
      </c>
      <c r="C1369" s="73">
        <f t="shared" si="2571"/>
        <v>3</v>
      </c>
      <c r="E1369" s="73">
        <f t="shared" ref="E1369" si="2676">plan_id</f>
        <v>1005</v>
      </c>
      <c r="F1369" s="73">
        <f t="shared" ca="1" si="2643"/>
        <v>2011</v>
      </c>
      <c r="G1369" s="73">
        <f t="shared" ref="G1369" ca="1" si="2677">VLOOKUP(INDIRECT(CHAR(39)&amp;$A1369&amp;CHAR(39)&amp;"!r2c"&amp;$C1369,0),variables,2,0)</f>
        <v>10703</v>
      </c>
      <c r="H1369" s="76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2012</v>
      </c>
    </row>
    <row r="1370" spans="1:8" x14ac:dyDescent="0.3">
      <c r="A1370" s="73" t="s">
        <v>308</v>
      </c>
      <c r="B1370" s="73">
        <f t="shared" si="2675"/>
        <v>14</v>
      </c>
      <c r="C1370" s="73">
        <f t="shared" si="2571"/>
        <v>4</v>
      </c>
      <c r="E1370" s="73">
        <f t="shared" ref="E1370" si="2678">plan_id</f>
        <v>1005</v>
      </c>
      <c r="F1370" s="73">
        <f t="shared" ca="1" si="2643"/>
        <v>2011</v>
      </c>
      <c r="G1370" s="73">
        <f t="shared" ref="G1370" ca="1" si="2679">VLOOKUP(INDIRECT(CHAR(39)&amp;$A1370&amp;CHAR(39)&amp;"!r2c"&amp;$C1370,0),variables,2,0)</f>
        <v>10845</v>
      </c>
      <c r="H1370" s="76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Mercer</v>
      </c>
    </row>
    <row r="1371" spans="1:8" x14ac:dyDescent="0.3">
      <c r="A1371" s="73" t="s">
        <v>308</v>
      </c>
      <c r="B1371" s="73">
        <f t="shared" si="2675"/>
        <v>14</v>
      </c>
      <c r="C1371" s="73">
        <f t="shared" si="2571"/>
        <v>5</v>
      </c>
      <c r="E1371" s="73">
        <f t="shared" ref="E1371" si="2680">plan_id</f>
        <v>1005</v>
      </c>
      <c r="F1371" s="73">
        <f t="shared" ca="1" si="2643"/>
        <v>2011</v>
      </c>
      <c r="G1371" s="73">
        <f t="shared" ref="G1371" ca="1" si="2681">VLOOKUP(INDIRECT(CHAR(39)&amp;$A1371&amp;CHAR(39)&amp;"!r2c"&amp;$C1371,0),variables,2,0)</f>
        <v>10924</v>
      </c>
      <c r="H1371" s="76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0.19769999999999999</v>
      </c>
    </row>
    <row r="1372" spans="1:8" x14ac:dyDescent="0.3">
      <c r="A1372" s="73" t="s">
        <v>308</v>
      </c>
      <c r="B1372" s="73">
        <f t="shared" si="2675"/>
        <v>14</v>
      </c>
      <c r="C1372" s="73">
        <f t="shared" si="2571"/>
        <v>6</v>
      </c>
      <c r="E1372" s="73">
        <f t="shared" ref="E1372" si="2682">plan_id</f>
        <v>1005</v>
      </c>
      <c r="F1372" s="73">
        <f t="shared" ca="1" si="2643"/>
        <v>2011</v>
      </c>
      <c r="G1372" s="73">
        <f t="shared" ref="G1372" ca="1" si="2683">VLOOKUP(INDIRECT(CHAR(39)&amp;$A1372&amp;CHAR(39)&amp;"!r2c"&amp;$C1372,0),variables,2,0)</f>
        <v>10925</v>
      </c>
      <c r="H1372" s="76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73" t="s">
        <v>308</v>
      </c>
      <c r="B1373" s="73">
        <f t="shared" si="2675"/>
        <v>14</v>
      </c>
      <c r="C1373" s="73">
        <f t="shared" si="2571"/>
        <v>7</v>
      </c>
      <c r="E1373" s="73">
        <f t="shared" ref="E1373" si="2684">plan_id</f>
        <v>1005</v>
      </c>
      <c r="F1373" s="73">
        <f t="shared" ca="1" si="2643"/>
        <v>2011</v>
      </c>
      <c r="G1373" s="73">
        <f t="shared" ref="G1373" ca="1" si="2685">VLOOKUP(INDIRECT(CHAR(39)&amp;$A1373&amp;CHAR(39)&amp;"!r2c"&amp;$C1373,0),variables,2,0)</f>
        <v>10926</v>
      </c>
      <c r="H1373" s="76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73" t="s">
        <v>308</v>
      </c>
      <c r="B1374" s="73">
        <f t="shared" si="2675"/>
        <v>14</v>
      </c>
      <c r="C1374" s="73">
        <f t="shared" si="2571"/>
        <v>8</v>
      </c>
      <c r="E1374" s="73">
        <f t="shared" ref="E1374" si="2686">plan_id</f>
        <v>1005</v>
      </c>
      <c r="F1374" s="73">
        <f t="shared" ca="1" si="2643"/>
        <v>2011</v>
      </c>
      <c r="G1374" s="73">
        <f t="shared" ref="G1374" ca="1" si="2687">VLOOKUP(INDIRECT(CHAR(39)&amp;$A1374&amp;CHAR(39)&amp;"!r2c"&amp;$C1374,0),variables,2,0)</f>
        <v>10704</v>
      </c>
      <c r="H1374" s="76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70985000</v>
      </c>
    </row>
    <row r="1375" spans="1:8" x14ac:dyDescent="0.3">
      <c r="A1375" s="73" t="s">
        <v>308</v>
      </c>
      <c r="B1375" s="73">
        <f t="shared" si="2675"/>
        <v>14</v>
      </c>
      <c r="C1375" s="73">
        <f t="shared" si="2571"/>
        <v>9</v>
      </c>
      <c r="E1375" s="73">
        <f t="shared" ref="E1375" si="2688">plan_id</f>
        <v>1005</v>
      </c>
      <c r="F1375" s="73">
        <f t="shared" ca="1" si="2643"/>
        <v>2011</v>
      </c>
      <c r="G1375" s="73">
        <f t="shared" ref="G1375" ca="1" si="2689">VLOOKUP(INDIRECT(CHAR(39)&amp;$A1375&amp;CHAR(39)&amp;"!r2c"&amp;$C1375,0),variables,2,0)</f>
        <v>10928</v>
      </c>
      <c r="H1375" s="76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8.9099999999999999E-2</v>
      </c>
    </row>
    <row r="1376" spans="1:8" x14ac:dyDescent="0.3">
      <c r="A1376" s="73" t="s">
        <v>308</v>
      </c>
      <c r="B1376" s="73">
        <f t="shared" si="2675"/>
        <v>14</v>
      </c>
      <c r="C1376" s="73">
        <f t="shared" si="2571"/>
        <v>10</v>
      </c>
      <c r="E1376" s="73">
        <f t="shared" ref="E1376" si="2690">plan_id</f>
        <v>1005</v>
      </c>
      <c r="F1376" s="73">
        <f t="shared" ca="1" si="2643"/>
        <v>2011</v>
      </c>
      <c r="G1376" s="73">
        <f t="shared" ref="G1376" ca="1" si="2691">VLOOKUP(INDIRECT(CHAR(39)&amp;$A1376&amp;CHAR(39)&amp;"!r2c"&amp;$C1376,0),variables,2,0)</f>
        <v>10929</v>
      </c>
      <c r="H1376" s="76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73" t="s">
        <v>308</v>
      </c>
      <c r="B1377" s="73">
        <f t="shared" si="2675"/>
        <v>14</v>
      </c>
      <c r="C1377" s="73">
        <f t="shared" si="2571"/>
        <v>11</v>
      </c>
      <c r="E1377" s="73">
        <f t="shared" ref="E1377" si="2692">plan_id</f>
        <v>1005</v>
      </c>
      <c r="F1377" s="73">
        <f t="shared" ca="1" si="2643"/>
        <v>2011</v>
      </c>
      <c r="G1377" s="73">
        <f t="shared" ref="G1377" ca="1" si="2693">VLOOKUP(INDIRECT(CHAR(39)&amp;$A1377&amp;CHAR(39)&amp;"!r2c"&amp;$C1377,0),variables,2,0)</f>
        <v>10930</v>
      </c>
      <c r="H1377" s="76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73" t="s">
        <v>308</v>
      </c>
      <c r="B1378" s="73">
        <f t="shared" si="2675"/>
        <v>14</v>
      </c>
      <c r="C1378" s="73">
        <f t="shared" si="2571"/>
        <v>12</v>
      </c>
      <c r="E1378" s="73">
        <f t="shared" ref="E1378" si="2694">plan_id</f>
        <v>1005</v>
      </c>
      <c r="F1378" s="73">
        <f t="shared" ca="1" si="2643"/>
        <v>2011</v>
      </c>
      <c r="G1378" s="73">
        <f t="shared" ref="G1378" ca="1" si="2695">VLOOKUP(INDIRECT(CHAR(39)&amp;$A1378&amp;CHAR(39)&amp;"!r2c"&amp;$C1378,0),variables,2,0)</f>
        <v>10705</v>
      </c>
      <c r="H1378" s="76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73702000</v>
      </c>
    </row>
    <row r="1379" spans="1:8" x14ac:dyDescent="0.3">
      <c r="A1379" s="73" t="s">
        <v>308</v>
      </c>
      <c r="B1379" s="73">
        <f t="shared" si="2675"/>
        <v>14</v>
      </c>
      <c r="C1379" s="73">
        <f t="shared" si="2571"/>
        <v>13</v>
      </c>
      <c r="E1379" s="73">
        <f t="shared" ref="E1379" si="2696">plan_id</f>
        <v>1005</v>
      </c>
      <c r="F1379" s="73">
        <f t="shared" ca="1" si="2643"/>
        <v>2011</v>
      </c>
      <c r="G1379" s="73">
        <f t="shared" ref="G1379" ca="1" si="2697">VLOOKUP(INDIRECT(CHAR(39)&amp;$A1379&amp;CHAR(39)&amp;"!r2c"&amp;$C1379,0),variables,2,0)</f>
        <v>10842</v>
      </c>
      <c r="H1379" s="76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114723000</v>
      </c>
    </row>
    <row r="1380" spans="1:8" x14ac:dyDescent="0.3">
      <c r="A1380" s="73" t="s">
        <v>308</v>
      </c>
      <c r="B1380" s="73">
        <f t="shared" si="2675"/>
        <v>14</v>
      </c>
      <c r="C1380" s="73">
        <f t="shared" si="2571"/>
        <v>14</v>
      </c>
      <c r="E1380" s="73">
        <f t="shared" ref="E1380" si="2698">plan_id</f>
        <v>1005</v>
      </c>
      <c r="F1380" s="73">
        <f t="shared" ca="1" si="2643"/>
        <v>2011</v>
      </c>
      <c r="G1380" s="73">
        <f t="shared" ref="G1380" ca="1" si="2699">VLOOKUP(INDIRECT(CHAR(39)&amp;$A1380&amp;CHAR(39)&amp;"!r2c"&amp;$C1380,0),variables,2,0)</f>
        <v>10843</v>
      </c>
      <c r="H1380" s="76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0.14399999999999999</v>
      </c>
    </row>
    <row r="1381" spans="1:8" x14ac:dyDescent="0.3">
      <c r="A1381" s="73" t="s">
        <v>308</v>
      </c>
      <c r="B1381" s="73">
        <f t="shared" si="2675"/>
        <v>14</v>
      </c>
      <c r="C1381" s="73">
        <f t="shared" si="2571"/>
        <v>15</v>
      </c>
      <c r="E1381" s="73">
        <f t="shared" ref="E1381" si="2700">plan_id</f>
        <v>1005</v>
      </c>
      <c r="F1381" s="73">
        <f t="shared" ca="1" si="2643"/>
        <v>2011</v>
      </c>
      <c r="G1381" s="73">
        <f t="shared" ref="G1381" ca="1" si="2701">VLOOKUP(INDIRECT(CHAR(39)&amp;$A1381&amp;CHAR(39)&amp;"!r2c"&amp;$C1381,0),variables,2,0)</f>
        <v>10931</v>
      </c>
      <c r="H1381" s="76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73" t="s">
        <v>308</v>
      </c>
      <c r="B1382" s="73">
        <f t="shared" si="2675"/>
        <v>14</v>
      </c>
      <c r="C1382" s="73">
        <f t="shared" si="2571"/>
        <v>16</v>
      </c>
      <c r="E1382" s="73">
        <f t="shared" ref="E1382" si="2702">plan_id</f>
        <v>1005</v>
      </c>
      <c r="F1382" s="73">
        <f t="shared" ca="1" si="2643"/>
        <v>2011</v>
      </c>
      <c r="G1382" s="73">
        <f t="shared" ref="G1382" ca="1" si="2703">VLOOKUP(INDIRECT(CHAR(39)&amp;$A1382&amp;CHAR(39)&amp;"!r2c"&amp;$C1382,0),variables,2,0)</f>
        <v>10932</v>
      </c>
      <c r="H1382" s="76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73" t="s">
        <v>308</v>
      </c>
      <c r="B1383" s="73">
        <f t="shared" si="2675"/>
        <v>14</v>
      </c>
      <c r="C1383" s="73">
        <f t="shared" ref="C1383:C1446" si="2704">C1292</f>
        <v>17</v>
      </c>
      <c r="E1383" s="73">
        <f t="shared" ref="E1383" si="2705">plan_id</f>
        <v>1005</v>
      </c>
      <c r="F1383" s="73">
        <f t="shared" ca="1" si="2643"/>
        <v>2011</v>
      </c>
      <c r="G1383" s="73">
        <f t="shared" ref="G1383" ca="1" si="2706">VLOOKUP(INDIRECT(CHAR(39)&amp;$A1383&amp;CHAR(39)&amp;"!r2c"&amp;$C1383,0),variables,2,0)</f>
        <v>10933</v>
      </c>
      <c r="H1383" s="76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0.14399999999999999</v>
      </c>
    </row>
    <row r="1384" spans="1:8" x14ac:dyDescent="0.3">
      <c r="A1384" s="73" t="s">
        <v>308</v>
      </c>
      <c r="B1384" s="73">
        <f t="shared" si="2675"/>
        <v>14</v>
      </c>
      <c r="C1384" s="73">
        <f t="shared" si="2704"/>
        <v>18</v>
      </c>
      <c r="E1384" s="73">
        <f t="shared" ref="E1384" si="2707">plan_id</f>
        <v>1005</v>
      </c>
      <c r="F1384" s="73">
        <f t="shared" ca="1" si="2643"/>
        <v>2011</v>
      </c>
      <c r="G1384" s="73">
        <f t="shared" ref="G1384" ca="1" si="2708">VLOOKUP(INDIRECT(CHAR(39)&amp;$A1384&amp;CHAR(39)&amp;"!r2c"&amp;$C1384,0),variables,2,0)</f>
        <v>10934</v>
      </c>
      <c r="H1384" s="76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9.6000000000000002E-2</v>
      </c>
    </row>
    <row r="1385" spans="1:8" x14ac:dyDescent="0.3">
      <c r="A1385" s="73" t="s">
        <v>308</v>
      </c>
      <c r="B1385" s="73">
        <f t="shared" si="2675"/>
        <v>14</v>
      </c>
      <c r="C1385" s="73">
        <f t="shared" si="2704"/>
        <v>19</v>
      </c>
      <c r="E1385" s="73">
        <f t="shared" ref="E1385" si="2709">plan_id</f>
        <v>1005</v>
      </c>
      <c r="F1385" s="73">
        <f t="shared" ca="1" si="2643"/>
        <v>2011</v>
      </c>
      <c r="G1385" s="73">
        <f t="shared" ref="G1385" ca="1" si="2710">VLOOKUP(INDIRECT(CHAR(39)&amp;$A1385&amp;CHAR(39)&amp;"!r2c"&amp;$C1385,0),variables,2,0)</f>
        <v>10935</v>
      </c>
      <c r="H1385" s="76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Single Rate</v>
      </c>
    </row>
    <row r="1386" spans="1:8" x14ac:dyDescent="0.3">
      <c r="A1386" s="73" t="s">
        <v>308</v>
      </c>
      <c r="B1386" s="73">
        <f t="shared" si="2675"/>
        <v>14</v>
      </c>
      <c r="C1386" s="73">
        <f t="shared" si="2704"/>
        <v>20</v>
      </c>
      <c r="E1386" s="73">
        <f t="shared" ref="E1386" si="2711">plan_id</f>
        <v>1005</v>
      </c>
      <c r="F1386" s="73">
        <f t="shared" ca="1" si="2643"/>
        <v>2011</v>
      </c>
      <c r="G1386" s="73">
        <f t="shared" ref="G1386" ca="1" si="2712">VLOOKUP(INDIRECT(CHAR(39)&amp;$A1386&amp;CHAR(39)&amp;"!r2c"&amp;$C1386,0),variables,2,0)</f>
        <v>10937</v>
      </c>
      <c r="H1386" s="76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73" t="s">
        <v>308</v>
      </c>
      <c r="B1387" s="73">
        <f t="shared" si="2675"/>
        <v>14</v>
      </c>
      <c r="C1387" s="73">
        <f t="shared" si="2704"/>
        <v>21</v>
      </c>
      <c r="E1387" s="73">
        <f t="shared" ref="E1387" si="2713">plan_id</f>
        <v>1005</v>
      </c>
      <c r="F1387" s="73">
        <f t="shared" ca="1" si="2643"/>
        <v>2011</v>
      </c>
      <c r="G1387" s="73">
        <f t="shared" ref="G1387" ca="1" si="2714">VLOOKUP(INDIRECT(CHAR(39)&amp;$A1387&amp;CHAR(39)&amp;"!r2c"&amp;$C1387,0),variables,2,0)</f>
        <v>10938</v>
      </c>
      <c r="H1387" s="76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73" t="s">
        <v>308</v>
      </c>
      <c r="B1388" s="73">
        <f t="shared" si="2675"/>
        <v>14</v>
      </c>
      <c r="C1388" s="73">
        <f t="shared" si="2704"/>
        <v>22</v>
      </c>
      <c r="E1388" s="73">
        <f t="shared" ref="E1388" si="2715">plan_id</f>
        <v>1005</v>
      </c>
      <c r="F1388" s="73">
        <f t="shared" ca="1" si="2643"/>
        <v>2011</v>
      </c>
      <c r="G1388" s="73">
        <f t="shared" ref="G1388" ca="1" si="2716">VLOOKUP(INDIRECT(CHAR(39)&amp;$A1388&amp;CHAR(39)&amp;"!r2c"&amp;$C1388,0),variables,2,0)</f>
        <v>11007</v>
      </c>
      <c r="H1388" s="76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0.03</v>
      </c>
    </row>
    <row r="1389" spans="1:8" x14ac:dyDescent="0.3">
      <c r="A1389" s="73" t="s">
        <v>308</v>
      </c>
      <c r="B1389" s="73">
        <f t="shared" si="2675"/>
        <v>14</v>
      </c>
      <c r="C1389" s="73">
        <f t="shared" si="2704"/>
        <v>23</v>
      </c>
      <c r="E1389" s="73">
        <f t="shared" ref="E1389" si="2717">plan_id</f>
        <v>1005</v>
      </c>
      <c r="F1389" s="73">
        <f t="shared" ca="1" si="2643"/>
        <v>2011</v>
      </c>
      <c r="G1389" s="73">
        <f t="shared" ref="G1389" ca="1" si="2718">VLOOKUP(INDIRECT(CHAR(39)&amp;$A1389&amp;CHAR(39)&amp;"!r2c"&amp;$C1389,0),variables,2,0)</f>
        <v>10941</v>
      </c>
      <c r="H1389" s="76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PBI</v>
      </c>
    </row>
    <row r="1390" spans="1:8" x14ac:dyDescent="0.3">
      <c r="A1390" s="73" t="s">
        <v>308</v>
      </c>
      <c r="B1390" s="73">
        <f t="shared" si="2675"/>
        <v>14</v>
      </c>
      <c r="C1390" s="73">
        <f t="shared" si="2704"/>
        <v>24</v>
      </c>
      <c r="E1390" s="73">
        <f t="shared" ref="E1390" si="2719">plan_id</f>
        <v>1005</v>
      </c>
      <c r="F1390" s="73">
        <f t="shared" ca="1" si="2643"/>
        <v>2011</v>
      </c>
      <c r="G1390" s="73">
        <f t="shared" ref="G1390" ca="1" si="2720">VLOOKUP(INDIRECT(CHAR(39)&amp;$A1390&amp;CHAR(39)&amp;"!r2c"&amp;$C1390,0),variables,2,0)</f>
        <v>10942</v>
      </c>
      <c r="H1390" s="76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 xml:space="preserve">Percentage </v>
      </c>
    </row>
    <row r="1391" spans="1:8" x14ac:dyDescent="0.3">
      <c r="A1391" s="73" t="s">
        <v>308</v>
      </c>
      <c r="B1391" s="73">
        <f t="shared" si="2675"/>
        <v>14</v>
      </c>
      <c r="C1391" s="73">
        <f t="shared" si="2704"/>
        <v>25</v>
      </c>
      <c r="E1391" s="73">
        <f t="shared" ref="E1391" si="2721">plan_id</f>
        <v>1005</v>
      </c>
      <c r="F1391" s="73">
        <f t="shared" ca="1" si="2643"/>
        <v>2011</v>
      </c>
      <c r="G1391" s="73">
        <f t="shared" ref="G1391" ca="1" si="2722">VLOOKUP(INDIRECT(CHAR(39)&amp;$A1391&amp;CHAR(39)&amp;"!r2c"&amp;$C1391,0),variables,2,0)</f>
        <v>10701</v>
      </c>
      <c r="H1391" s="76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0.01</v>
      </c>
    </row>
    <row r="1392" spans="1:8" x14ac:dyDescent="0.3">
      <c r="A1392" s="73" t="s">
        <v>308</v>
      </c>
      <c r="B1392" s="73">
        <f t="shared" si="2675"/>
        <v>14</v>
      </c>
      <c r="C1392" s="73">
        <f t="shared" si="2704"/>
        <v>26</v>
      </c>
      <c r="E1392" s="73">
        <f t="shared" ref="E1392" si="2723">plan_id</f>
        <v>1005</v>
      </c>
      <c r="F1392" s="73">
        <f t="shared" ca="1" si="2643"/>
        <v>2011</v>
      </c>
      <c r="G1392" s="73">
        <f t="shared" ref="G1392" ca="1" si="2724">VLOOKUP(INDIRECT(CHAR(39)&amp;$A1392&amp;CHAR(39)&amp;"!r2c"&amp;$C1392,0),variables,2,0)</f>
        <v>10702</v>
      </c>
      <c r="H1392" s="76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73" t="s">
        <v>308</v>
      </c>
      <c r="B1393" s="73">
        <f t="shared" si="2675"/>
        <v>14</v>
      </c>
      <c r="C1393" s="73">
        <f t="shared" si="2704"/>
        <v>27</v>
      </c>
      <c r="E1393" s="73">
        <f t="shared" ref="E1393" si="2725">plan_id</f>
        <v>1005</v>
      </c>
      <c r="F1393" s="73">
        <f t="shared" ca="1" si="2643"/>
        <v>2011</v>
      </c>
      <c r="G1393" s="73">
        <f t="shared" ref="G1393" ca="1" si="2726">VLOOKUP(INDIRECT(CHAR(39)&amp;$A1393&amp;CHAR(39)&amp;"!r2c"&amp;$C1393,0),variables,2,0)</f>
        <v>10943</v>
      </c>
      <c r="H1393" s="76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2.5000000000000001E-2</v>
      </c>
    </row>
    <row r="1394" spans="1:8" x14ac:dyDescent="0.3">
      <c r="A1394" s="73" t="s">
        <v>308</v>
      </c>
      <c r="B1394" s="73">
        <f t="shared" si="2675"/>
        <v>14</v>
      </c>
      <c r="C1394" s="73">
        <f t="shared" si="2704"/>
        <v>28</v>
      </c>
      <c r="E1394" s="73">
        <f t="shared" ref="E1394" si="2727">plan_id</f>
        <v>1005</v>
      </c>
      <c r="F1394" s="73">
        <f t="shared" ca="1" si="2643"/>
        <v>2011</v>
      </c>
      <c r="G1394" s="73">
        <f t="shared" ref="G1394" ca="1" si="2728">VLOOKUP(INDIRECT(CHAR(39)&amp;$A1394&amp;CHAR(39)&amp;"!r2c"&amp;$C1394,0),variables,2,0)</f>
        <v>10944</v>
      </c>
      <c r="H1394" s="76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73" t="s">
        <v>308</v>
      </c>
      <c r="B1395" s="73">
        <f t="shared" si="2675"/>
        <v>14</v>
      </c>
      <c r="C1395" s="73">
        <f t="shared" si="2704"/>
        <v>29</v>
      </c>
      <c r="E1395" s="73">
        <f t="shared" ref="E1395" si="2729">plan_id</f>
        <v>1005</v>
      </c>
      <c r="F1395" s="73">
        <f t="shared" ca="1" si="2643"/>
        <v>2011</v>
      </c>
      <c r="G1395" s="73">
        <f t="shared" ref="G1395" ca="1" si="2730">VLOOKUP(INDIRECT(CHAR(39)&amp;$A1395&amp;CHAR(39)&amp;"!r2c"&amp;$C1395,0),variables,2,0)</f>
        <v>10945</v>
      </c>
      <c r="H1395" s="76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73" t="s">
        <v>308</v>
      </c>
      <c r="B1396" s="73">
        <f t="shared" si="2675"/>
        <v>14</v>
      </c>
      <c r="C1396" s="73">
        <f t="shared" si="2704"/>
        <v>30</v>
      </c>
      <c r="E1396" s="73">
        <f t="shared" ref="E1396" si="2731">plan_id</f>
        <v>1005</v>
      </c>
      <c r="F1396" s="73">
        <f t="shared" ca="1" si="2643"/>
        <v>2011</v>
      </c>
      <c r="G1396" s="73">
        <f t="shared" ref="G1396" ca="1" si="2732">VLOOKUP(INDIRECT(CHAR(39)&amp;$A1396&amp;CHAR(39)&amp;"!r2c"&amp;$C1396,0),variables,2,0)</f>
        <v>10947</v>
      </c>
      <c r="H1396" s="76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73" t="s">
        <v>308</v>
      </c>
      <c r="B1397" s="73">
        <f t="shared" si="2675"/>
        <v>14</v>
      </c>
      <c r="C1397" s="73">
        <f t="shared" si="2704"/>
        <v>31</v>
      </c>
      <c r="E1397" s="73">
        <f t="shared" ref="E1397" si="2733">plan_id</f>
        <v>1005</v>
      </c>
      <c r="F1397" s="73">
        <f t="shared" ca="1" si="2643"/>
        <v>2011</v>
      </c>
      <c r="G1397" s="73">
        <f t="shared" ref="G1397" ca="1" si="2734">VLOOKUP(INDIRECT(CHAR(39)&amp;$A1397&amp;CHAR(39)&amp;"!r2c"&amp;$C1397,0),variables,2,0)</f>
        <v>10948</v>
      </c>
      <c r="H1397" s="76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73" t="s">
        <v>308</v>
      </c>
      <c r="B1398" s="73">
        <f t="shared" si="2675"/>
        <v>14</v>
      </c>
      <c r="C1398" s="73">
        <f t="shared" si="2704"/>
        <v>32</v>
      </c>
      <c r="E1398" s="73">
        <f t="shared" ref="E1398" si="2735">plan_id</f>
        <v>1005</v>
      </c>
      <c r="F1398" s="73">
        <f t="shared" ca="1" si="2643"/>
        <v>2011</v>
      </c>
      <c r="G1398" s="73">
        <f t="shared" ref="G1398" ca="1" si="2736">VLOOKUP(INDIRECT(CHAR(39)&amp;$A1398&amp;CHAR(39)&amp;"!r2c"&amp;$C1398,0),variables,2,0)</f>
        <v>10949</v>
      </c>
      <c r="H1398" s="76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73" t="s">
        <v>308</v>
      </c>
      <c r="B1399" s="73">
        <f t="shared" si="2675"/>
        <v>14</v>
      </c>
      <c r="C1399" s="73">
        <f t="shared" si="2704"/>
        <v>33</v>
      </c>
      <c r="E1399" s="73">
        <f t="shared" ref="E1399" si="2737">plan_id</f>
        <v>1005</v>
      </c>
      <c r="F1399" s="73">
        <f t="shared" ca="1" si="2643"/>
        <v>2011</v>
      </c>
      <c r="G1399" s="73">
        <f t="shared" ref="G1399" ca="1" si="2738">VLOOKUP(INDIRECT(CHAR(39)&amp;$A1399&amp;CHAR(39)&amp;"!r2c"&amp;$C1399,0),variables,2,0)</f>
        <v>10951</v>
      </c>
      <c r="H1399" s="76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">
      <c r="A1400" s="73" t="s">
        <v>308</v>
      </c>
      <c r="B1400" s="73">
        <f t="shared" si="2675"/>
        <v>14</v>
      </c>
      <c r="C1400" s="73">
        <f t="shared" si="2704"/>
        <v>34</v>
      </c>
      <c r="E1400" s="73">
        <f t="shared" ref="E1400" si="2739">plan_id</f>
        <v>1005</v>
      </c>
      <c r="F1400" s="73">
        <f t="shared" ca="1" si="2643"/>
        <v>2011</v>
      </c>
      <c r="G1400" s="73">
        <f t="shared" ref="G1400" ca="1" si="2740">VLOOKUP(INDIRECT(CHAR(39)&amp;$A1400&amp;CHAR(39)&amp;"!r2c"&amp;$C1400,0),variables,2,0)</f>
        <v>10950</v>
      </c>
      <c r="H1400" s="76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Yes</v>
      </c>
    </row>
    <row r="1401" spans="1:8" x14ac:dyDescent="0.3">
      <c r="A1401" s="73" t="s">
        <v>308</v>
      </c>
      <c r="B1401" s="73">
        <f t="shared" si="2675"/>
        <v>14</v>
      </c>
      <c r="C1401" s="73">
        <f t="shared" si="2704"/>
        <v>35</v>
      </c>
      <c r="E1401" s="73">
        <f t="shared" ref="E1401" si="2741">plan_id</f>
        <v>1005</v>
      </c>
      <c r="F1401" s="73">
        <f t="shared" ca="1" si="2643"/>
        <v>2011</v>
      </c>
      <c r="G1401" s="73">
        <f t="shared" ref="G1401" ca="1" si="2742">VLOOKUP(INDIRECT(CHAR(39)&amp;$A1401&amp;CHAR(39)&amp;"!r2c"&amp;$C1401,0),variables,2,0)</f>
        <v>10954</v>
      </c>
      <c r="H1401" s="76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0.03</v>
      </c>
    </row>
    <row r="1402" spans="1:8" x14ac:dyDescent="0.3">
      <c r="A1402" s="73" t="s">
        <v>308</v>
      </c>
      <c r="B1402" s="73">
        <f t="shared" si="2675"/>
        <v>14</v>
      </c>
      <c r="C1402" s="73">
        <f t="shared" si="2704"/>
        <v>36</v>
      </c>
      <c r="E1402" s="73">
        <f t="shared" ref="E1402" si="2743">plan_id</f>
        <v>1005</v>
      </c>
      <c r="F1402" s="73">
        <f t="shared" ca="1" si="2643"/>
        <v>2011</v>
      </c>
      <c r="G1402" s="73">
        <f t="shared" ref="G1402" ca="1" si="2744">VLOOKUP(INDIRECT(CHAR(39)&amp;$A1402&amp;CHAR(39)&amp;"!r2c"&amp;$C1402,0),variables,2,0)</f>
        <v>10955</v>
      </c>
      <c r="H1402" s="76" t="str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Pre-retirement: 8.50% &amp; Post-retirement: 7.00%</v>
      </c>
    </row>
    <row r="1403" spans="1:8" x14ac:dyDescent="0.3">
      <c r="A1403" s="73" t="s">
        <v>308</v>
      </c>
      <c r="B1403" s="73">
        <f t="shared" si="2675"/>
        <v>14</v>
      </c>
      <c r="C1403" s="73">
        <f t="shared" si="2704"/>
        <v>37</v>
      </c>
      <c r="E1403" s="73">
        <f t="shared" ref="E1403" si="2745">plan_id</f>
        <v>1005</v>
      </c>
      <c r="F1403" s="73">
        <f t="shared" ca="1" si="2643"/>
        <v>2011</v>
      </c>
      <c r="G1403" s="73">
        <f t="shared" ref="G1403" ca="1" si="2746">VLOOKUP(INDIRECT(CHAR(39)&amp;$A1403&amp;CHAR(39)&amp;"!r2c"&amp;$C1403,0),variables,2,0)</f>
        <v>10956</v>
      </c>
      <c r="H1403" s="76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3.7499999999999999E-2</v>
      </c>
    </row>
    <row r="1404" spans="1:8" x14ac:dyDescent="0.3">
      <c r="A1404" s="73" t="s">
        <v>308</v>
      </c>
      <c r="B1404" s="73">
        <f t="shared" si="2675"/>
        <v>14</v>
      </c>
      <c r="C1404" s="73">
        <f t="shared" si="2704"/>
        <v>38</v>
      </c>
      <c r="E1404" s="73">
        <f t="shared" ref="E1404" si="2747">plan_id</f>
        <v>1005</v>
      </c>
      <c r="F1404" s="73">
        <f t="shared" ca="1" si="2643"/>
        <v>2011</v>
      </c>
      <c r="G1404" s="73">
        <f t="shared" ref="G1404" ca="1" si="2748">VLOOKUP(INDIRECT(CHAR(39)&amp;$A1404&amp;CHAR(39)&amp;"!r2c"&amp;$C1404,0),variables,2,0)</f>
        <v>10959</v>
      </c>
      <c r="H1404" s="76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4.50%-13.00%</v>
      </c>
    </row>
    <row r="1405" spans="1:8" x14ac:dyDescent="0.3">
      <c r="A1405" s="73" t="s">
        <v>308</v>
      </c>
      <c r="B1405" s="73">
        <f t="shared" si="2675"/>
        <v>14</v>
      </c>
      <c r="C1405" s="73">
        <f t="shared" si="2704"/>
        <v>39</v>
      </c>
      <c r="E1405" s="73">
        <f t="shared" ref="E1405" si="2749">plan_id</f>
        <v>1005</v>
      </c>
      <c r="F1405" s="73">
        <f t="shared" ca="1" si="2643"/>
        <v>2011</v>
      </c>
      <c r="G1405" s="73">
        <f t="shared" ref="G1405" ca="1" si="2750">VLOOKUP(INDIRECT(CHAR(39)&amp;$A1405&amp;CHAR(39)&amp;"!r2c"&amp;$C1405,0),variables,2,0)</f>
        <v>10962</v>
      </c>
      <c r="H1405" s="76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 30</v>
      </c>
    </row>
    <row r="1406" spans="1:8" x14ac:dyDescent="0.3">
      <c r="A1406" s="73" t="s">
        <v>308</v>
      </c>
      <c r="B1406" s="73">
        <f t="shared" si="2675"/>
        <v>14</v>
      </c>
      <c r="C1406" s="73">
        <f t="shared" si="2704"/>
        <v>40</v>
      </c>
      <c r="E1406" s="73">
        <f t="shared" ref="E1406" si="2751">plan_id</f>
        <v>1005</v>
      </c>
      <c r="F1406" s="73">
        <f t="shared" ca="1" si="2643"/>
        <v>2011</v>
      </c>
      <c r="G1406" s="73">
        <f t="shared" ref="G1406" ca="1" si="2752">VLOOKUP(INDIRECT(CHAR(39)&amp;$A1406&amp;CHAR(39)&amp;"!r2c"&amp;$C1406,0),variables,2,0)</f>
        <v>10964</v>
      </c>
      <c r="H1406" s="76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 27</v>
      </c>
    </row>
    <row r="1407" spans="1:8" x14ac:dyDescent="0.3">
      <c r="A1407" s="73" t="s">
        <v>308</v>
      </c>
      <c r="B1407" s="73">
        <f t="shared" si="2675"/>
        <v>14</v>
      </c>
      <c r="C1407" s="73">
        <f t="shared" si="2704"/>
        <v>41</v>
      </c>
      <c r="E1407" s="73">
        <f t="shared" ref="E1407" si="2753">plan_id</f>
        <v>1005</v>
      </c>
      <c r="F1407" s="73">
        <f t="shared" ca="1" si="2643"/>
        <v>2011</v>
      </c>
      <c r="G1407" s="73">
        <f t="shared" ref="G1407" ca="1" si="2754">VLOOKUP(INDIRECT(CHAR(39)&amp;$A1407&amp;CHAR(39)&amp;"!r2c"&amp;$C1407,0),variables,2,0)</f>
        <v>10967</v>
      </c>
      <c r="H1407" s="76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 2000 Annuitant Generational Mortality, White Collar Adjustment</v>
      </c>
    </row>
    <row r="1408" spans="1:8" x14ac:dyDescent="0.3">
      <c r="A1408" s="73" t="s">
        <v>308</v>
      </c>
      <c r="B1408" s="73">
        <f t="shared" si="2675"/>
        <v>14</v>
      </c>
      <c r="C1408" s="73">
        <f t="shared" si="2704"/>
        <v>42</v>
      </c>
      <c r="E1408" s="73">
        <f t="shared" ref="E1408" si="2755">plan_id</f>
        <v>1005</v>
      </c>
      <c r="F1408" s="73">
        <f t="shared" ca="1" si="2643"/>
        <v>2011</v>
      </c>
      <c r="G1408" s="73">
        <f t="shared" ref="G1408" ca="1" si="2756">VLOOKUP(INDIRECT(CHAR(39)&amp;$A1408&amp;CHAR(39)&amp;"!r2c"&amp;$C1408,0),variables,2,0)</f>
        <v>10968</v>
      </c>
      <c r="H1408" s="76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</row>
    <row r="1409" spans="1:8" x14ac:dyDescent="0.3">
      <c r="A1409" s="73" t="s">
        <v>308</v>
      </c>
      <c r="B1409" s="73">
        <f t="shared" si="2675"/>
        <v>14</v>
      </c>
      <c r="C1409" s="73">
        <f t="shared" si="2704"/>
        <v>43</v>
      </c>
      <c r="E1409" s="73">
        <f t="shared" ref="E1409" si="2757">plan_id</f>
        <v>1005</v>
      </c>
      <c r="F1409" s="73">
        <f t="shared" ca="1" si="2643"/>
        <v>2011</v>
      </c>
      <c r="G1409" s="73">
        <f t="shared" ref="G1409" ca="1" si="2758">VLOOKUP(INDIRECT(CHAR(39)&amp;$A1409&amp;CHAR(39)&amp;"!r2c"&amp;$C1409,0),variables,2,0)</f>
        <v>10969</v>
      </c>
      <c r="H1409" s="76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73" t="s">
        <v>308</v>
      </c>
      <c r="B1410" s="73">
        <f t="shared" si="2675"/>
        <v>14</v>
      </c>
      <c r="C1410" s="73">
        <f t="shared" si="2704"/>
        <v>44</v>
      </c>
      <c r="E1410" s="73">
        <f t="shared" ref="E1410" si="2759">plan_id</f>
        <v>1005</v>
      </c>
      <c r="F1410" s="73">
        <f t="shared" ca="1" si="2643"/>
        <v>2011</v>
      </c>
      <c r="G1410" s="73">
        <f t="shared" ref="G1410" ca="1" si="2760">VLOOKUP(INDIRECT(CHAR(39)&amp;$A1410&amp;CHAR(39)&amp;"!r2c"&amp;$C1410,0),variables,2,0)</f>
        <v>10970</v>
      </c>
      <c r="H1410" s="76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73" t="s">
        <v>308</v>
      </c>
      <c r="B1411" s="73">
        <f t="shared" si="2675"/>
        <v>14</v>
      </c>
      <c r="C1411" s="73">
        <f t="shared" si="2704"/>
        <v>45</v>
      </c>
      <c r="E1411" s="73">
        <f t="shared" ref="E1411" si="2761">plan_id</f>
        <v>1005</v>
      </c>
      <c r="F1411" s="73">
        <f t="shared" ca="1" si="2643"/>
        <v>2011</v>
      </c>
      <c r="G1411" s="73">
        <f t="shared" ref="G1411" ca="1" si="2762">VLOOKUP(INDIRECT(CHAR(39)&amp;$A1411&amp;CHAR(39)&amp;"!r2c"&amp;$C1411,0),variables,2,0)</f>
        <v>10971</v>
      </c>
      <c r="H1411" s="76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73" t="s">
        <v>308</v>
      </c>
      <c r="B1412" s="73">
        <f t="shared" si="2675"/>
        <v>14</v>
      </c>
      <c r="C1412" s="73">
        <f t="shared" si="2704"/>
        <v>46</v>
      </c>
      <c r="E1412" s="73">
        <f t="shared" ref="E1412" si="2763">plan_id</f>
        <v>1005</v>
      </c>
      <c r="F1412" s="73">
        <f t="shared" ca="1" si="2643"/>
        <v>2011</v>
      </c>
      <c r="G1412" s="73">
        <f t="shared" ref="G1412" ca="1" si="2764">VLOOKUP(INDIRECT(CHAR(39)&amp;$A1412&amp;CHAR(39)&amp;"!r2c"&amp;$C1412,0),variables,2,0)</f>
        <v>10972</v>
      </c>
      <c r="H1412" s="76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Percentage of Payroll</v>
      </c>
    </row>
    <row r="1413" spans="1:8" x14ac:dyDescent="0.3">
      <c r="A1413" s="73" t="s">
        <v>308</v>
      </c>
      <c r="B1413" s="73">
        <f t="shared" si="2675"/>
        <v>14</v>
      </c>
      <c r="C1413" s="73">
        <f t="shared" si="2704"/>
        <v>47</v>
      </c>
      <c r="E1413" s="73">
        <f t="shared" ref="E1413" si="2765">plan_id</f>
        <v>1005</v>
      </c>
      <c r="F1413" s="73">
        <f t="shared" ca="1" si="2643"/>
        <v>2011</v>
      </c>
      <c r="G1413" s="73">
        <f t="shared" ref="G1413" ca="1" si="2766">VLOOKUP(INDIRECT(CHAR(39)&amp;$A1413&amp;CHAR(39)&amp;"!r2c"&amp;$C1413,0),variables,2,0)</f>
        <v>10973</v>
      </c>
      <c r="H1413" s="76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30 Years</v>
      </c>
    </row>
    <row r="1414" spans="1:8" x14ac:dyDescent="0.3">
      <c r="A1414" s="73" t="s">
        <v>308</v>
      </c>
      <c r="B1414" s="73">
        <f t="shared" si="2675"/>
        <v>14</v>
      </c>
      <c r="C1414" s="73">
        <f t="shared" si="2704"/>
        <v>48</v>
      </c>
      <c r="E1414" s="73">
        <f t="shared" ref="E1414" si="2767">plan_id</f>
        <v>1005</v>
      </c>
      <c r="F1414" s="73">
        <f t="shared" ca="1" si="2643"/>
        <v>2011</v>
      </c>
      <c r="G1414" s="73">
        <f t="shared" ref="G1414" ca="1" si="2768">VLOOKUP(INDIRECT(CHAR(39)&amp;$A1414&amp;CHAR(39)&amp;"!r2c"&amp;$C1414,0),variables,2,0)</f>
        <v>10975</v>
      </c>
      <c r="H1414" s="76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EAN</v>
      </c>
    </row>
    <row r="1415" spans="1:8" x14ac:dyDescent="0.3">
      <c r="A1415" s="73" t="s">
        <v>308</v>
      </c>
      <c r="B1415" s="73">
        <f t="shared" si="2675"/>
        <v>14</v>
      </c>
      <c r="C1415" s="73">
        <f t="shared" si="2704"/>
        <v>49</v>
      </c>
      <c r="E1415" s="73">
        <f t="shared" ref="E1415" si="2769">plan_id</f>
        <v>1005</v>
      </c>
      <c r="F1415" s="73">
        <f t="shared" ca="1" si="2643"/>
        <v>2011</v>
      </c>
      <c r="G1415" s="73">
        <f t="shared" ref="G1415" ca="1" si="2770">VLOOKUP(INDIRECT(CHAR(39)&amp;$A1415&amp;CHAR(39)&amp;"!r2c"&amp;$C1415,0),variables,2,0)</f>
        <v>10976</v>
      </c>
      <c r="H1415" s="76" t="str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Pre-retirement: 8.50% &amp; Post-retirement: 7.00%</v>
      </c>
    </row>
    <row r="1416" spans="1:8" x14ac:dyDescent="0.3">
      <c r="A1416" s="73" t="s">
        <v>308</v>
      </c>
      <c r="B1416" s="73">
        <f t="shared" si="2675"/>
        <v>14</v>
      </c>
      <c r="C1416" s="73">
        <f t="shared" si="2704"/>
        <v>50</v>
      </c>
      <c r="E1416" s="73">
        <f t="shared" ref="E1416" si="2771">plan_id</f>
        <v>1005</v>
      </c>
      <c r="F1416" s="73">
        <f t="shared" ca="1" si="2643"/>
        <v>2011</v>
      </c>
      <c r="G1416" s="73">
        <f t="shared" ref="G1416" ca="1" si="2772">VLOOKUP(INDIRECT(CHAR(39)&amp;$A1416&amp;CHAR(39)&amp;"!r2c"&amp;$C1416,0),variables,2,0)</f>
        <v>10977</v>
      </c>
      <c r="H1416" s="76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73" t="s">
        <v>308</v>
      </c>
      <c r="B1417" s="73">
        <f t="shared" si="2675"/>
        <v>14</v>
      </c>
      <c r="C1417" s="73">
        <f t="shared" si="2704"/>
        <v>51</v>
      </c>
      <c r="E1417" s="73">
        <f t="shared" ref="E1417" si="2773">plan_id</f>
        <v>1005</v>
      </c>
      <c r="F1417" s="73">
        <f t="shared" ca="1" si="2643"/>
        <v>2011</v>
      </c>
      <c r="G1417" s="73">
        <f t="shared" ref="G1417" ca="1" si="2774">VLOOKUP(INDIRECT(CHAR(39)&amp;$A1417&amp;CHAR(39)&amp;"!r2c"&amp;$C1417,0),variables,2,0)</f>
        <v>10978</v>
      </c>
      <c r="H1417" s="76" t="str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Pre-retirement: 8.50% &amp; Post-retirement: 7.00%</v>
      </c>
    </row>
    <row r="1418" spans="1:8" x14ac:dyDescent="0.3">
      <c r="A1418" s="73" t="s">
        <v>308</v>
      </c>
      <c r="B1418" s="73">
        <f t="shared" si="2675"/>
        <v>14</v>
      </c>
      <c r="C1418" s="73">
        <f t="shared" si="2704"/>
        <v>52</v>
      </c>
      <c r="E1418" s="73">
        <f t="shared" ref="E1418" si="2775">plan_id</f>
        <v>1005</v>
      </c>
      <c r="F1418" s="73">
        <f t="shared" ca="1" si="2643"/>
        <v>2011</v>
      </c>
      <c r="G1418" s="73">
        <f t="shared" ref="G1418" ca="1" si="2776">VLOOKUP(INDIRECT(CHAR(39)&amp;$A1418&amp;CHAR(39)&amp;"!r2c"&amp;$C1418,0),variables,2,0)</f>
        <v>10979</v>
      </c>
      <c r="H1418" s="76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 years</v>
      </c>
    </row>
    <row r="1419" spans="1:8" x14ac:dyDescent="0.3">
      <c r="A1419" s="73" t="s">
        <v>308</v>
      </c>
      <c r="B1419" s="73">
        <f t="shared" si="2675"/>
        <v>14</v>
      </c>
      <c r="C1419" s="73">
        <f t="shared" si="2704"/>
        <v>53</v>
      </c>
      <c r="E1419" s="73">
        <f t="shared" ref="E1419" si="2777">plan_id</f>
        <v>1005</v>
      </c>
      <c r="F1419" s="73">
        <f t="shared" ca="1" si="2643"/>
        <v>2011</v>
      </c>
      <c r="G1419" s="73">
        <f t="shared" ref="G1419" ca="1" si="2778">VLOOKUP(INDIRECT(CHAR(39)&amp;$A1419&amp;CHAR(39)&amp;"!r2c"&amp;$C1419,0),variables,2,0)</f>
        <v>10980</v>
      </c>
      <c r="H1419" s="76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73" t="s">
        <v>308</v>
      </c>
      <c r="B1420" s="73">
        <f t="shared" si="2675"/>
        <v>14</v>
      </c>
      <c r="C1420" s="73">
        <f t="shared" si="2704"/>
        <v>54</v>
      </c>
      <c r="E1420" s="73">
        <f t="shared" ref="E1420" si="2779">plan_id</f>
        <v>1005</v>
      </c>
      <c r="F1420" s="73">
        <f t="shared" ca="1" si="2643"/>
        <v>2011</v>
      </c>
      <c r="G1420" s="73">
        <f t="shared" ref="G1420" ca="1" si="2780">VLOOKUP(INDIRECT(CHAR(39)&amp;$A1420&amp;CHAR(39)&amp;"!r2c"&amp;$C1420,0),variables,2,0)</f>
        <v>10981</v>
      </c>
      <c r="H1420" s="76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73" t="s">
        <v>308</v>
      </c>
      <c r="B1421" s="73">
        <f t="shared" si="2675"/>
        <v>14</v>
      </c>
      <c r="C1421" s="73">
        <f t="shared" si="2704"/>
        <v>55</v>
      </c>
      <c r="E1421" s="73">
        <f t="shared" ref="E1421" si="2781">plan_id</f>
        <v>1005</v>
      </c>
      <c r="F1421" s="73">
        <f t="shared" ca="1" si="2643"/>
        <v>2011</v>
      </c>
      <c r="G1421" s="73">
        <f t="shared" ref="G1421" ca="1" si="2782">VLOOKUP(INDIRECT(CHAR(39)&amp;$A1421&amp;CHAR(39)&amp;"!r2c"&amp;$C1421,0),variables,2,0)</f>
        <v>10706</v>
      </c>
      <c r="H1421" s="76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1.4331303629543701E-4</v>
      </c>
    </row>
    <row r="1422" spans="1:8" x14ac:dyDescent="0.3">
      <c r="A1422" s="73" t="s">
        <v>308</v>
      </c>
      <c r="B1422" s="73">
        <f t="shared" si="2675"/>
        <v>14</v>
      </c>
      <c r="C1422" s="73">
        <f t="shared" si="2704"/>
        <v>56</v>
      </c>
      <c r="E1422" s="73">
        <f t="shared" ref="E1422" si="2783">plan_id</f>
        <v>1005</v>
      </c>
      <c r="F1422" s="73">
        <f t="shared" ca="1" si="2643"/>
        <v>2011</v>
      </c>
      <c r="G1422" s="73">
        <f t="shared" ref="G1422" ca="1" si="2784">VLOOKUP(INDIRECT(CHAR(39)&amp;$A1422&amp;CHAR(39)&amp;"!r2c"&amp;$C1422,0),variables,2,0)</f>
        <v>10983</v>
      </c>
      <c r="H1422" s="76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73" t="s">
        <v>308</v>
      </c>
      <c r="B1423" s="73">
        <f t="shared" si="2675"/>
        <v>14</v>
      </c>
      <c r="C1423" s="73">
        <f t="shared" si="2704"/>
        <v>57</v>
      </c>
      <c r="E1423" s="73">
        <f t="shared" ref="E1423" si="2785">plan_id</f>
        <v>1005</v>
      </c>
      <c r="F1423" s="73">
        <f t="shared" ca="1" si="2643"/>
        <v>2011</v>
      </c>
      <c r="G1423" s="73">
        <f t="shared" ref="G1423" ca="1" si="2786">VLOOKUP(INDIRECT(CHAR(39)&amp;$A1423&amp;CHAR(39)&amp;"!r2c"&amp;$C1423,0),variables,2,0)</f>
        <v>10989</v>
      </c>
      <c r="H1423" s="76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5274602000</v>
      </c>
    </row>
    <row r="1424" spans="1:8" x14ac:dyDescent="0.3">
      <c r="A1424" s="73" t="s">
        <v>308</v>
      </c>
      <c r="B1424" s="73">
        <f t="shared" si="2675"/>
        <v>14</v>
      </c>
      <c r="C1424" s="73">
        <f t="shared" si="2704"/>
        <v>58</v>
      </c>
      <c r="E1424" s="73">
        <f t="shared" ref="E1424" si="2787">plan_id</f>
        <v>1005</v>
      </c>
      <c r="F1424" s="73">
        <f t="shared" ca="1" si="2643"/>
        <v>2011</v>
      </c>
      <c r="G1424" s="73">
        <f t="shared" ref="G1424" ca="1" si="2788">VLOOKUP(INDIRECT(CHAR(39)&amp;$A1424&amp;CHAR(39)&amp;"!r2c"&amp;$C1424,0),variables,2,0)</f>
        <v>10990</v>
      </c>
      <c r="H1424" s="76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6363546000</v>
      </c>
    </row>
    <row r="1425" spans="1:8" x14ac:dyDescent="0.3">
      <c r="A1425" s="73" t="s">
        <v>308</v>
      </c>
      <c r="B1425" s="73">
        <f t="shared" si="2675"/>
        <v>14</v>
      </c>
      <c r="C1425" s="73">
        <f t="shared" si="2704"/>
        <v>59</v>
      </c>
      <c r="E1425" s="73">
        <f t="shared" ref="E1425" si="2789">plan_id</f>
        <v>1005</v>
      </c>
      <c r="F1425" s="73">
        <f t="shared" ca="1" si="2643"/>
        <v>2011</v>
      </c>
      <c r="G1425" s="73">
        <f t="shared" ref="G1425" ca="1" si="2790">VLOOKUP(INDIRECT(CHAR(39)&amp;$A1425&amp;CHAR(39)&amp;"!r2c"&amp;$C1425,0),variables,2,0)</f>
        <v>10991</v>
      </c>
      <c r="H1425" s="76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1088944000</v>
      </c>
    </row>
    <row r="1426" spans="1:8" x14ac:dyDescent="0.3">
      <c r="A1426" s="73" t="s">
        <v>308</v>
      </c>
      <c r="B1426" s="73">
        <f t="shared" si="2675"/>
        <v>14</v>
      </c>
      <c r="C1426" s="73">
        <f t="shared" si="2704"/>
        <v>60</v>
      </c>
      <c r="E1426" s="73">
        <f t="shared" ref="E1426" si="2791">plan_id</f>
        <v>1005</v>
      </c>
      <c r="F1426" s="73">
        <f t="shared" ca="1" si="2643"/>
        <v>2011</v>
      </c>
      <c r="G1426" s="73">
        <f t="shared" ref="G1426" ca="1" si="2792">VLOOKUP(INDIRECT(CHAR(39)&amp;$A1426&amp;CHAR(39)&amp;"!r2c"&amp;$C1426,0),variables,2,0)</f>
        <v>10992</v>
      </c>
      <c r="H1426" s="76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0.82887779863616917</v>
      </c>
    </row>
    <row r="1427" spans="1:8" x14ac:dyDescent="0.3">
      <c r="A1427" s="73" t="s">
        <v>308</v>
      </c>
      <c r="B1427" s="73">
        <f t="shared" si="2675"/>
        <v>14</v>
      </c>
      <c r="C1427" s="73">
        <f t="shared" si="2704"/>
        <v>61</v>
      </c>
      <c r="E1427" s="73">
        <f t="shared" ref="E1427" si="2793">plan_id</f>
        <v>1005</v>
      </c>
      <c r="F1427" s="73">
        <f t="shared" ca="1" si="2643"/>
        <v>2011</v>
      </c>
      <c r="G1427" s="73">
        <f t="shared" ref="G1427" ca="1" si="2794">VLOOKUP(INDIRECT(CHAR(39)&amp;$A1427&amp;CHAR(39)&amp;"!r2c"&amp;$C1427,0),variables,2,0)</f>
        <v>10993</v>
      </c>
      <c r="H1427" s="76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775806000</v>
      </c>
    </row>
    <row r="1428" spans="1:8" x14ac:dyDescent="0.3">
      <c r="A1428" s="73" t="s">
        <v>308</v>
      </c>
      <c r="B1428" s="73">
        <f t="shared" si="2675"/>
        <v>14</v>
      </c>
      <c r="C1428" s="73">
        <f t="shared" si="2704"/>
        <v>62</v>
      </c>
      <c r="E1428" s="73">
        <f t="shared" ref="E1428" si="2795">plan_id</f>
        <v>1005</v>
      </c>
      <c r="F1428" s="73">
        <f t="shared" ca="1" si="2643"/>
        <v>2011</v>
      </c>
      <c r="G1428" s="73">
        <f t="shared" ref="G1428" ca="1" si="2796">VLOOKUP(INDIRECT(CHAR(39)&amp;$A1428&amp;CHAR(39)&amp;"!r2c"&amp;$C1428,0),variables,2,0)</f>
        <v>10801</v>
      </c>
      <c r="H1428" s="76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186982000</v>
      </c>
    </row>
    <row r="1429" spans="1:8" x14ac:dyDescent="0.3">
      <c r="A1429" s="73" t="s">
        <v>308</v>
      </c>
      <c r="B1429" s="73">
        <f t="shared" si="2675"/>
        <v>14</v>
      </c>
      <c r="C1429" s="73">
        <f t="shared" si="2704"/>
        <v>63</v>
      </c>
      <c r="E1429" s="73">
        <f t="shared" ref="E1429" si="2797">plan_id</f>
        <v>1005</v>
      </c>
      <c r="F1429" s="73">
        <f t="shared" ca="1" si="2643"/>
        <v>2011</v>
      </c>
      <c r="G1429" s="73">
        <f t="shared" ref="G1429" ca="1" si="2798">VLOOKUP(INDIRECT(CHAR(39)&amp;$A1429&amp;CHAR(39)&amp;"!r2c"&amp;$C1429,0),variables,2,0)</f>
        <v>10802</v>
      </c>
      <c r="H1429" s="76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73" t="s">
        <v>308</v>
      </c>
      <c r="B1430" s="73">
        <f t="shared" si="2675"/>
        <v>14</v>
      </c>
      <c r="C1430" s="73">
        <f t="shared" si="2704"/>
        <v>64</v>
      </c>
      <c r="E1430" s="73">
        <f t="shared" ref="E1430" si="2799">plan_id</f>
        <v>1005</v>
      </c>
      <c r="F1430" s="73">
        <f t="shared" ca="1" si="2643"/>
        <v>2011</v>
      </c>
      <c r="G1430" s="73">
        <f t="shared" ref="G1430" ca="1" si="2800">VLOOKUP(INDIRECT(CHAR(39)&amp;$A1430&amp;CHAR(39)&amp;"!r2c"&amp;$C1430,0),variables,2,0)</f>
        <v>10803</v>
      </c>
      <c r="H1430" s="76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73" t="s">
        <v>308</v>
      </c>
      <c r="B1431" s="73">
        <f t="shared" si="2675"/>
        <v>14</v>
      </c>
      <c r="C1431" s="73">
        <f t="shared" si="2704"/>
        <v>65</v>
      </c>
      <c r="E1431" s="73">
        <f t="shared" ref="E1431" si="2801">plan_id</f>
        <v>1005</v>
      </c>
      <c r="F1431" s="73">
        <f t="shared" ca="1" si="2643"/>
        <v>2011</v>
      </c>
      <c r="G1431" s="73">
        <f t="shared" ref="G1431" ca="1" si="2802">VLOOKUP(INDIRECT(CHAR(39)&amp;$A1431&amp;CHAR(39)&amp;"!r2c"&amp;$C1431,0),variables,2,0)</f>
        <v>10804</v>
      </c>
      <c r="H1431" s="76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73" t="s">
        <v>308</v>
      </c>
      <c r="B1432" s="73">
        <f t="shared" si="2675"/>
        <v>14</v>
      </c>
      <c r="C1432" s="73">
        <f t="shared" si="2704"/>
        <v>66</v>
      </c>
      <c r="E1432" s="73">
        <f t="shared" ref="E1432" si="2803">plan_id</f>
        <v>1005</v>
      </c>
      <c r="F1432" s="73">
        <f t="shared" ca="1" si="2643"/>
        <v>2011</v>
      </c>
      <c r="G1432" s="73">
        <f t="shared" ref="G1432" ca="1" si="2804">VLOOKUP(INDIRECT(CHAR(39)&amp;$A1432&amp;CHAR(39)&amp;"!r2c"&amp;$C1432,0),variables,2,0)</f>
        <v>10805</v>
      </c>
      <c r="H1432" s="76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73" t="s">
        <v>308</v>
      </c>
      <c r="B1433" s="73">
        <f t="shared" ref="B1433" si="2805">B1368+1</f>
        <v>14</v>
      </c>
      <c r="C1433" s="73">
        <f t="shared" si="2704"/>
        <v>67</v>
      </c>
      <c r="E1433" s="73">
        <f t="shared" ref="E1433" si="2806">plan_id</f>
        <v>1005</v>
      </c>
      <c r="F1433" s="73">
        <f t="shared" ca="1" si="2643"/>
        <v>2011</v>
      </c>
      <c r="G1433" s="73">
        <f t="shared" ref="G1433" ca="1" si="2807">VLOOKUP(INDIRECT(CHAR(39)&amp;$A1433&amp;CHAR(39)&amp;"!r2c"&amp;$C1433,0),variables,2,0)</f>
        <v>10806</v>
      </c>
      <c r="H1433" s="76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73" t="s">
        <v>308</v>
      </c>
      <c r="B1434" s="73">
        <f>B1433</f>
        <v>14</v>
      </c>
      <c r="C1434" s="73">
        <f t="shared" si="2704"/>
        <v>68</v>
      </c>
      <c r="E1434" s="73">
        <f t="shared" ref="E1434" si="2808">plan_id</f>
        <v>1005</v>
      </c>
      <c r="F1434" s="73">
        <f t="shared" ca="1" si="2643"/>
        <v>2011</v>
      </c>
      <c r="G1434" s="73">
        <f t="shared" ref="G1434" ca="1" si="2809">VLOOKUP(INDIRECT(CHAR(39)&amp;$A1434&amp;CHAR(39)&amp;"!r2c"&amp;$C1434,0),variables,2,0)</f>
        <v>10807</v>
      </c>
      <c r="H1434" s="76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73" t="s">
        <v>308</v>
      </c>
      <c r="B1435" s="73">
        <f t="shared" ref="B1435:B1459" si="2810">B1434</f>
        <v>14</v>
      </c>
      <c r="C1435" s="73">
        <f t="shared" si="2704"/>
        <v>69</v>
      </c>
      <c r="E1435" s="73">
        <f t="shared" ref="E1435" si="2811">plan_id</f>
        <v>1005</v>
      </c>
      <c r="F1435" s="73">
        <f t="shared" ca="1" si="2643"/>
        <v>2011</v>
      </c>
      <c r="G1435" s="73">
        <f t="shared" ref="G1435" ca="1" si="2812">VLOOKUP(INDIRECT(CHAR(39)&amp;$A1435&amp;CHAR(39)&amp;"!r2c"&amp;$C1435,0),variables,2,0)</f>
        <v>10808</v>
      </c>
      <c r="H1435" s="76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73" t="s">
        <v>308</v>
      </c>
      <c r="B1436" s="73">
        <f t="shared" si="2810"/>
        <v>14</v>
      </c>
      <c r="C1436" s="73">
        <f t="shared" si="2704"/>
        <v>70</v>
      </c>
      <c r="E1436" s="73">
        <f t="shared" ref="E1436" si="2813">plan_id</f>
        <v>1005</v>
      </c>
      <c r="F1436" s="73">
        <f t="shared" ca="1" si="2643"/>
        <v>2011</v>
      </c>
      <c r="G1436" s="73">
        <f t="shared" ref="G1436" ca="1" si="2814">VLOOKUP(INDIRECT(CHAR(39)&amp;$A1436&amp;CHAR(39)&amp;"!r2c"&amp;$C1436,0),variables,2,0)</f>
        <v>10809</v>
      </c>
      <c r="H1436" s="76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16038000</v>
      </c>
    </row>
    <row r="1437" spans="1:8" x14ac:dyDescent="0.3">
      <c r="A1437" s="73" t="s">
        <v>308</v>
      </c>
      <c r="B1437" s="73">
        <f t="shared" si="2810"/>
        <v>14</v>
      </c>
      <c r="C1437" s="73">
        <f t="shared" si="2704"/>
        <v>71</v>
      </c>
      <c r="E1437" s="73">
        <f t="shared" ref="E1437" si="2815">plan_id</f>
        <v>1005</v>
      </c>
      <c r="F1437" s="73">
        <f t="shared" ca="1" si="2643"/>
        <v>2011</v>
      </c>
      <c r="G1437" s="73">
        <f t="shared" ref="G1437" ca="1" si="2816">VLOOKUP(INDIRECT(CHAR(39)&amp;$A1437&amp;CHAR(39)&amp;"!r2c"&amp;$C1437,0),variables,2,0)</f>
        <v>10810</v>
      </c>
      <c r="H1437" s="76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73" t="s">
        <v>308</v>
      </c>
      <c r="B1438" s="73">
        <f t="shared" si="2810"/>
        <v>14</v>
      </c>
      <c r="C1438" s="73">
        <f t="shared" si="2704"/>
        <v>72</v>
      </c>
      <c r="E1438" s="73">
        <f t="shared" ref="E1438" si="2817">plan_id</f>
        <v>1005</v>
      </c>
      <c r="F1438" s="73">
        <f t="shared" ca="1" si="2643"/>
        <v>2011</v>
      </c>
      <c r="G1438" s="73">
        <f t="shared" ref="G1438" ca="1" si="2818">VLOOKUP(INDIRECT(CHAR(39)&amp;$A1438&amp;CHAR(39)&amp;"!r2c"&amp;$C1438,0),variables,2,0)</f>
        <v>10811</v>
      </c>
      <c r="H1438" s="76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73" t="s">
        <v>308</v>
      </c>
      <c r="B1439" s="73">
        <f t="shared" si="2810"/>
        <v>14</v>
      </c>
      <c r="C1439" s="73">
        <f t="shared" si="2704"/>
        <v>73</v>
      </c>
      <c r="E1439" s="73">
        <f t="shared" ref="E1439" si="2819">plan_id</f>
        <v>1005</v>
      </c>
      <c r="F1439" s="73">
        <f t="shared" ca="1" si="2643"/>
        <v>2011</v>
      </c>
      <c r="G1439" s="73">
        <f t="shared" ref="G1439" ca="1" si="2820">VLOOKUP(INDIRECT(CHAR(39)&amp;$A1439&amp;CHAR(39)&amp;"!r2c"&amp;$C1439,0),variables,2,0)</f>
        <v>10812</v>
      </c>
      <c r="H1439" s="76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73" t="s">
        <v>308</v>
      </c>
      <c r="B1440" s="73">
        <f t="shared" si="2810"/>
        <v>14</v>
      </c>
      <c r="C1440" s="73">
        <f t="shared" si="2704"/>
        <v>74</v>
      </c>
      <c r="E1440" s="73">
        <f t="shared" ref="E1440" si="2821">plan_id</f>
        <v>1005</v>
      </c>
      <c r="F1440" s="73">
        <f t="shared" ca="1" si="2643"/>
        <v>2011</v>
      </c>
      <c r="G1440" s="73">
        <f t="shared" ref="G1440" ca="1" si="2822">VLOOKUP(INDIRECT(CHAR(39)&amp;$A1440&amp;CHAR(39)&amp;"!r2c"&amp;$C1440,0),variables,2,0)</f>
        <v>10813</v>
      </c>
      <c r="H1440" s="76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73" t="s">
        <v>308</v>
      </c>
      <c r="B1441" s="73">
        <f t="shared" si="2810"/>
        <v>14</v>
      </c>
      <c r="C1441" s="73">
        <f t="shared" si="2704"/>
        <v>75</v>
      </c>
      <c r="E1441" s="73">
        <f t="shared" ref="E1441" si="2823">plan_id</f>
        <v>1005</v>
      </c>
      <c r="F1441" s="73">
        <f t="shared" ca="1" si="2643"/>
        <v>2011</v>
      </c>
      <c r="G1441" s="73">
        <f t="shared" ref="G1441" ca="1" si="2824">VLOOKUP(INDIRECT(CHAR(39)&amp;$A1441&amp;CHAR(39)&amp;"!r2c"&amp;$C1441,0),variables,2,0)</f>
        <v>10814</v>
      </c>
      <c r="H1441" s="76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73" t="s">
        <v>308</v>
      </c>
      <c r="B1442" s="73">
        <f t="shared" si="2810"/>
        <v>14</v>
      </c>
      <c r="C1442" s="73">
        <f t="shared" si="2704"/>
        <v>76</v>
      </c>
      <c r="E1442" s="73">
        <f t="shared" ref="E1442" si="2825">plan_id</f>
        <v>1005</v>
      </c>
      <c r="F1442" s="73">
        <f t="shared" ca="1" si="2643"/>
        <v>2011</v>
      </c>
      <c r="G1442" s="73">
        <f t="shared" ref="G1442" ca="1" si="2826">VLOOKUP(INDIRECT(CHAR(39)&amp;$A1442&amp;CHAR(39)&amp;"!r2c"&amp;$C1442,0),variables,2,0)</f>
        <v>10815</v>
      </c>
      <c r="H1442" s="76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73" t="s">
        <v>308</v>
      </c>
      <c r="B1443" s="73">
        <f t="shared" si="2810"/>
        <v>14</v>
      </c>
      <c r="C1443" s="73">
        <f t="shared" si="2704"/>
        <v>77</v>
      </c>
      <c r="E1443" s="73">
        <f t="shared" ref="E1443" si="2827">plan_id</f>
        <v>1005</v>
      </c>
      <c r="F1443" s="73">
        <f t="shared" ca="1" si="2643"/>
        <v>2011</v>
      </c>
      <c r="G1443" s="73">
        <f t="shared" ref="G1443" ca="1" si="2828">VLOOKUP(INDIRECT(CHAR(39)&amp;$A1443&amp;CHAR(39)&amp;"!r2c"&amp;$C1443,0),variables,2,0)</f>
        <v>10816</v>
      </c>
      <c r="H1443" s="76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-67490000</v>
      </c>
    </row>
    <row r="1444" spans="1:8" x14ac:dyDescent="0.3">
      <c r="A1444" s="73" t="s">
        <v>308</v>
      </c>
      <c r="B1444" s="73">
        <f t="shared" si="2810"/>
        <v>14</v>
      </c>
      <c r="C1444" s="73">
        <f t="shared" si="2704"/>
        <v>78</v>
      </c>
      <c r="E1444" s="73">
        <f t="shared" ref="E1444" si="2829">plan_id</f>
        <v>1005</v>
      </c>
      <c r="F1444" s="73">
        <f t="shared" ca="1" si="2643"/>
        <v>2011</v>
      </c>
      <c r="G1444" s="73">
        <f t="shared" ref="G1444" ca="1" si="2830">VLOOKUP(INDIRECT(CHAR(39)&amp;$A1444&amp;CHAR(39)&amp;"!r2c"&amp;$C1444,0),variables,2,0)</f>
        <v>10817</v>
      </c>
      <c r="H1444" s="76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73" t="s">
        <v>308</v>
      </c>
      <c r="B1445" s="73">
        <f t="shared" si="2810"/>
        <v>14</v>
      </c>
      <c r="C1445" s="73">
        <f t="shared" si="2704"/>
        <v>79</v>
      </c>
      <c r="E1445" s="73">
        <f t="shared" ref="E1445" si="2831">plan_id</f>
        <v>1005</v>
      </c>
      <c r="F1445" s="73">
        <f t="shared" ca="1" si="2643"/>
        <v>2011</v>
      </c>
      <c r="G1445" s="73">
        <f t="shared" ref="G1445" ca="1" si="2832">VLOOKUP(INDIRECT(CHAR(39)&amp;$A1445&amp;CHAR(39)&amp;"!r2c"&amp;$C1445,0),variables,2,0)</f>
        <v>10818</v>
      </c>
      <c r="H1445" s="76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73" t="s">
        <v>308</v>
      </c>
      <c r="B1446" s="73">
        <f t="shared" si="2810"/>
        <v>14</v>
      </c>
      <c r="C1446" s="73">
        <f t="shared" si="2704"/>
        <v>80</v>
      </c>
      <c r="E1446" s="73">
        <f t="shared" ref="E1446" si="2833">plan_id</f>
        <v>1005</v>
      </c>
      <c r="F1446" s="73">
        <f t="shared" ref="F1446:F1538" ca="1" si="2834">INDIRECT(CHAR(39)&amp;$A1446&amp;CHAR(39)&amp;"!r"&amp;$B1446&amp;"c2",0)</f>
        <v>2011</v>
      </c>
      <c r="G1446" s="73">
        <f t="shared" ref="G1446" ca="1" si="2835">VLOOKUP(INDIRECT(CHAR(39)&amp;$A1446&amp;CHAR(39)&amp;"!r2c"&amp;$C1446,0),variables,2,0)</f>
        <v>10819</v>
      </c>
      <c r="H1446" s="76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73" t="s">
        <v>308</v>
      </c>
      <c r="B1447" s="73">
        <f t="shared" si="2810"/>
        <v>14</v>
      </c>
      <c r="C1447" s="73">
        <f t="shared" ref="C1447:C1510" si="2836">C1356</f>
        <v>81</v>
      </c>
      <c r="E1447" s="73">
        <f t="shared" ref="E1447" si="2837">plan_id</f>
        <v>1005</v>
      </c>
      <c r="F1447" s="73">
        <f t="shared" ca="1" si="2834"/>
        <v>2011</v>
      </c>
      <c r="G1447" s="73">
        <f t="shared" ref="G1447" ca="1" si="2838">VLOOKUP(INDIRECT(CHAR(39)&amp;$A1447&amp;CHAR(39)&amp;"!r2c"&amp;$C1447,0),variables,2,0)</f>
        <v>10820</v>
      </c>
      <c r="H1447" s="76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-8804000</v>
      </c>
    </row>
    <row r="1448" spans="1:8" x14ac:dyDescent="0.3">
      <c r="A1448" s="73" t="s">
        <v>308</v>
      </c>
      <c r="B1448" s="73">
        <f t="shared" si="2810"/>
        <v>14</v>
      </c>
      <c r="C1448" s="73">
        <f t="shared" si="2836"/>
        <v>82</v>
      </c>
      <c r="E1448" s="73">
        <f t="shared" ref="E1448" si="2839">plan_id</f>
        <v>1005</v>
      </c>
      <c r="F1448" s="73">
        <f t="shared" ca="1" si="2834"/>
        <v>2011</v>
      </c>
      <c r="G1448" s="73">
        <f t="shared" ref="G1448" ca="1" si="2840">VLOOKUP(INDIRECT(CHAR(39)&amp;$A1448&amp;CHAR(39)&amp;"!r2c"&amp;$C1448,0),variables,2,0)</f>
        <v>10821</v>
      </c>
      <c r="H1448" s="76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73" t="s">
        <v>308</v>
      </c>
      <c r="B1449" s="73">
        <f t="shared" si="2810"/>
        <v>14</v>
      </c>
      <c r="C1449" s="73">
        <f t="shared" si="2836"/>
        <v>83</v>
      </c>
      <c r="E1449" s="73">
        <f t="shared" ref="E1449" si="2841">plan_id</f>
        <v>1005</v>
      </c>
      <c r="F1449" s="73">
        <f t="shared" ca="1" si="2834"/>
        <v>2011</v>
      </c>
      <c r="G1449" s="73">
        <f t="shared" ref="G1449" ca="1" si="2842">VLOOKUP(INDIRECT(CHAR(39)&amp;$A1449&amp;CHAR(39)&amp;"!r2c"&amp;$C1449,0),variables,2,0)</f>
        <v>10822</v>
      </c>
      <c r="H1449" s="76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73" t="s">
        <v>308</v>
      </c>
      <c r="B1450" s="73">
        <f t="shared" si="2810"/>
        <v>14</v>
      </c>
      <c r="C1450" s="73">
        <f t="shared" si="2836"/>
        <v>84</v>
      </c>
      <c r="E1450" s="73">
        <f t="shared" ref="E1450" si="2843">plan_id</f>
        <v>1005</v>
      </c>
      <c r="F1450" s="73">
        <f t="shared" ca="1" si="2834"/>
        <v>2011</v>
      </c>
      <c r="G1450" s="73">
        <f t="shared" ref="G1450" ca="1" si="2844">VLOOKUP(INDIRECT(CHAR(39)&amp;$A1450&amp;CHAR(39)&amp;"!r2c"&amp;$C1450,0),variables,2,0)</f>
        <v>10829</v>
      </c>
      <c r="H1450" s="76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157006000</v>
      </c>
    </row>
    <row r="1451" spans="1:8" x14ac:dyDescent="0.3">
      <c r="A1451" s="73" t="s">
        <v>308</v>
      </c>
      <c r="B1451" s="73">
        <f t="shared" si="2810"/>
        <v>14</v>
      </c>
      <c r="C1451" s="73">
        <f t="shared" si="2836"/>
        <v>85</v>
      </c>
      <c r="E1451" s="73">
        <f t="shared" ref="E1451" si="2845">plan_id</f>
        <v>1005</v>
      </c>
      <c r="F1451" s="73">
        <f t="shared" ca="1" si="2834"/>
        <v>2011</v>
      </c>
      <c r="G1451" s="73">
        <f t="shared" ref="G1451" ca="1" si="2846">VLOOKUP(INDIRECT(CHAR(39)&amp;$A1451&amp;CHAR(39)&amp;"!r2c"&amp;$C1451,0),variables,2,0)</f>
        <v>10823</v>
      </c>
      <c r="H1451" s="76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313611000</v>
      </c>
    </row>
    <row r="1452" spans="1:8" x14ac:dyDescent="0.3">
      <c r="A1452" s="73" t="s">
        <v>308</v>
      </c>
      <c r="B1452" s="73">
        <f t="shared" si="2810"/>
        <v>14</v>
      </c>
      <c r="C1452" s="73">
        <f t="shared" si="2836"/>
        <v>86</v>
      </c>
      <c r="E1452" s="73">
        <f t="shared" ref="E1452" si="2847">plan_id</f>
        <v>1005</v>
      </c>
      <c r="F1452" s="73">
        <f t="shared" ca="1" si="2834"/>
        <v>2011</v>
      </c>
      <c r="G1452" s="73">
        <f t="shared" ref="G1452" ca="1" si="2848">VLOOKUP(INDIRECT(CHAR(39)&amp;$A1452&amp;CHAR(39)&amp;"!r2c"&amp;$C1452,0),variables,2,0)</f>
        <v>10798</v>
      </c>
      <c r="H1452" s="76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73" t="s">
        <v>308</v>
      </c>
      <c r="B1453" s="73">
        <f t="shared" si="2810"/>
        <v>14</v>
      </c>
      <c r="C1453" s="73">
        <f t="shared" si="2836"/>
        <v>87</v>
      </c>
      <c r="E1453" s="73">
        <f t="shared" ref="E1453" si="2849">plan_id</f>
        <v>1005</v>
      </c>
      <c r="F1453" s="73">
        <f t="shared" ca="1" si="2834"/>
        <v>2011</v>
      </c>
      <c r="G1453" s="73">
        <f t="shared" ref="G1453" ca="1" si="2850">VLOOKUP(INDIRECT(CHAR(39)&amp;$A1453&amp;CHAR(39)&amp;"!r2c"&amp;$C1453,0),variables,2,0)</f>
        <v>10799</v>
      </c>
      <c r="H1453" s="76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73" t="s">
        <v>308</v>
      </c>
      <c r="B1454" s="73">
        <f t="shared" si="2810"/>
        <v>14</v>
      </c>
      <c r="C1454" s="73">
        <f t="shared" si="2836"/>
        <v>88</v>
      </c>
      <c r="E1454" s="73">
        <f t="shared" ref="E1454" si="2851">plan_id</f>
        <v>1005</v>
      </c>
      <c r="F1454" s="73">
        <f t="shared" ca="1" si="2834"/>
        <v>2011</v>
      </c>
      <c r="G1454" s="73">
        <f t="shared" ref="G1454" ca="1" si="2852">VLOOKUP(INDIRECT(CHAR(39)&amp;$A1454&amp;CHAR(39)&amp;"!r2c"&amp;$C1454,0),variables,2,0)</f>
        <v>10800</v>
      </c>
      <c r="H1454" s="76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73" t="s">
        <v>308</v>
      </c>
      <c r="B1455" s="73">
        <f t="shared" si="2810"/>
        <v>14</v>
      </c>
      <c r="C1455" s="73">
        <f t="shared" si="2836"/>
        <v>89</v>
      </c>
      <c r="E1455" s="73">
        <f t="shared" ref="E1455" si="2853">plan_id</f>
        <v>1005</v>
      </c>
      <c r="F1455" s="73">
        <f t="shared" ca="1" si="2834"/>
        <v>2011</v>
      </c>
      <c r="G1455" s="73">
        <f t="shared" ref="G1455" ca="1" si="2854">VLOOKUP(INDIRECT(CHAR(39)&amp;$A1455&amp;CHAR(39)&amp;"!r2c"&amp;$C1455,0),variables,2,0)</f>
        <v>10824</v>
      </c>
      <c r="H1455" s="76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73" t="s">
        <v>308</v>
      </c>
      <c r="B1456" s="73">
        <f t="shared" si="2810"/>
        <v>14</v>
      </c>
      <c r="C1456" s="73">
        <f t="shared" si="2836"/>
        <v>90</v>
      </c>
      <c r="E1456" s="73">
        <f t="shared" ref="E1456" si="2855">plan_id</f>
        <v>1005</v>
      </c>
      <c r="F1456" s="73">
        <f t="shared" ca="1" si="2834"/>
        <v>2011</v>
      </c>
      <c r="G1456" s="73">
        <f t="shared" ref="G1456" ca="1" si="2856">VLOOKUP(INDIRECT(CHAR(39)&amp;$A1456&amp;CHAR(39)&amp;"!r2c"&amp;$C1456,0),variables,2,0)</f>
        <v>10825</v>
      </c>
      <c r="H1456" s="76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148399000</v>
      </c>
    </row>
    <row r="1457" spans="1:8" x14ac:dyDescent="0.3">
      <c r="A1457" s="73" t="s">
        <v>308</v>
      </c>
      <c r="B1457" s="73">
        <f t="shared" si="2810"/>
        <v>14</v>
      </c>
      <c r="C1457" s="73">
        <f t="shared" si="2836"/>
        <v>91</v>
      </c>
      <c r="E1457" s="73">
        <f t="shared" ref="E1457" si="2857">plan_id</f>
        <v>1005</v>
      </c>
      <c r="F1457" s="73">
        <f t="shared" ca="1" si="2834"/>
        <v>2011</v>
      </c>
      <c r="G1457" s="73">
        <f t="shared" ref="G1457" ca="1" si="2858">VLOOKUP(INDIRECT(CHAR(39)&amp;$A1457&amp;CHAR(39)&amp;"!r2c"&amp;$C1457,0),variables,2,0)</f>
        <v>10826</v>
      </c>
      <c r="H1457" s="76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64786000</v>
      </c>
    </row>
    <row r="1458" spans="1:8" x14ac:dyDescent="0.3">
      <c r="A1458" s="73" t="s">
        <v>308</v>
      </c>
      <c r="B1458" s="73">
        <f t="shared" si="2810"/>
        <v>14</v>
      </c>
      <c r="C1458" s="73">
        <f t="shared" si="2836"/>
        <v>92</v>
      </c>
      <c r="E1458" s="73">
        <f t="shared" ref="E1458" si="2859">plan_id</f>
        <v>1005</v>
      </c>
      <c r="F1458" s="73">
        <f t="shared" ca="1" si="2834"/>
        <v>2011</v>
      </c>
      <c r="G1458" s="73">
        <f t="shared" ref="G1458" ca="1" si="2860">VLOOKUP(INDIRECT(CHAR(39)&amp;$A1458&amp;CHAR(39)&amp;"!r2c"&amp;$C1458,0),variables,2,0)</f>
        <v>10828</v>
      </c>
      <c r="H1458" s="76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73" t="s">
        <v>308</v>
      </c>
      <c r="B1459" s="73">
        <f t="shared" si="2810"/>
        <v>14</v>
      </c>
      <c r="C1459" s="73">
        <f t="shared" si="2836"/>
        <v>93</v>
      </c>
      <c r="E1459" s="73">
        <f t="shared" ref="E1459" si="2861">plan_id</f>
        <v>1005</v>
      </c>
      <c r="F1459" s="73">
        <f t="shared" ca="1" si="2834"/>
        <v>2011</v>
      </c>
      <c r="G1459" s="73">
        <f t="shared" ref="G1459" ca="1" si="2862">VLOOKUP(INDIRECT(CHAR(39)&amp;$A1459&amp;CHAR(39)&amp;"!r2c"&amp;$C1459,0),variables,2,0)</f>
        <v>10827</v>
      </c>
      <c r="H1459" s="76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73" t="s">
        <v>308</v>
      </c>
      <c r="B1460" s="73">
        <f t="shared" ref="B1460:B1523" si="2863">B1395+1</f>
        <v>15</v>
      </c>
      <c r="C1460" s="73">
        <f t="shared" si="2836"/>
        <v>3</v>
      </c>
      <c r="E1460" s="73">
        <f t="shared" ref="E1460" si="2864">plan_id</f>
        <v>1005</v>
      </c>
      <c r="F1460" s="73">
        <f t="shared" ca="1" si="2834"/>
        <v>2012</v>
      </c>
      <c r="G1460" s="73">
        <f t="shared" ref="G1460" ca="1" si="2865">VLOOKUP(INDIRECT(CHAR(39)&amp;$A1460&amp;CHAR(39)&amp;"!r2c"&amp;$C1460,0),variables,2,0)</f>
        <v>10703</v>
      </c>
      <c r="H1460" s="76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2013</v>
      </c>
    </row>
    <row r="1461" spans="1:8" x14ac:dyDescent="0.3">
      <c r="A1461" s="73" t="s">
        <v>308</v>
      </c>
      <c r="B1461" s="73">
        <f t="shared" si="2863"/>
        <v>15</v>
      </c>
      <c r="C1461" s="73">
        <f t="shared" si="2836"/>
        <v>4</v>
      </c>
      <c r="E1461" s="73">
        <f t="shared" ref="E1461" si="2866">plan_id</f>
        <v>1005</v>
      </c>
      <c r="F1461" s="73">
        <f t="shared" ca="1" si="2834"/>
        <v>2012</v>
      </c>
      <c r="G1461" s="73">
        <f t="shared" ref="G1461" ca="1" si="2867">VLOOKUP(INDIRECT(CHAR(39)&amp;$A1461&amp;CHAR(39)&amp;"!r2c"&amp;$C1461,0),variables,2,0)</f>
        <v>10845</v>
      </c>
      <c r="H1461" s="76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Gabriel Roeder Smith &amp; Company</v>
      </c>
    </row>
    <row r="1462" spans="1:8" x14ac:dyDescent="0.3">
      <c r="A1462" s="73" t="s">
        <v>308</v>
      </c>
      <c r="B1462" s="73">
        <f t="shared" si="2863"/>
        <v>15</v>
      </c>
      <c r="C1462" s="73">
        <f t="shared" si="2836"/>
        <v>5</v>
      </c>
      <c r="E1462" s="73">
        <f t="shared" ref="E1462" si="2868">plan_id</f>
        <v>1005</v>
      </c>
      <c r="F1462" s="73">
        <f t="shared" ca="1" si="2834"/>
        <v>2012</v>
      </c>
      <c r="G1462" s="73">
        <f t="shared" ref="G1462" ca="1" si="2869">VLOOKUP(INDIRECT(CHAR(39)&amp;$A1462&amp;CHAR(39)&amp;"!r2c"&amp;$C1462,0),variables,2,0)</f>
        <v>10924</v>
      </c>
      <c r="H1462" s="76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0.2056</v>
      </c>
    </row>
    <row r="1463" spans="1:8" x14ac:dyDescent="0.3">
      <c r="A1463" s="73" t="s">
        <v>308</v>
      </c>
      <c r="B1463" s="73">
        <f t="shared" si="2863"/>
        <v>15</v>
      </c>
      <c r="C1463" s="73">
        <f t="shared" si="2836"/>
        <v>6</v>
      </c>
      <c r="E1463" s="73">
        <f t="shared" ref="E1463" si="2870">plan_id</f>
        <v>1005</v>
      </c>
      <c r="F1463" s="73">
        <f t="shared" ca="1" si="2834"/>
        <v>2012</v>
      </c>
      <c r="G1463" s="73">
        <f t="shared" ref="G1463" ca="1" si="2871">VLOOKUP(INDIRECT(CHAR(39)&amp;$A1463&amp;CHAR(39)&amp;"!r2c"&amp;$C1463,0),variables,2,0)</f>
        <v>10925</v>
      </c>
      <c r="H1463" s="76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73" t="s">
        <v>308</v>
      </c>
      <c r="B1464" s="73">
        <f t="shared" si="2863"/>
        <v>15</v>
      </c>
      <c r="C1464" s="73">
        <f t="shared" si="2836"/>
        <v>7</v>
      </c>
      <c r="E1464" s="73">
        <f t="shared" ref="E1464" si="2872">plan_id</f>
        <v>1005</v>
      </c>
      <c r="F1464" s="73">
        <f t="shared" ca="1" si="2834"/>
        <v>2012</v>
      </c>
      <c r="G1464" s="73">
        <f t="shared" ref="G1464" ca="1" si="2873">VLOOKUP(INDIRECT(CHAR(39)&amp;$A1464&amp;CHAR(39)&amp;"!r2c"&amp;$C1464,0),variables,2,0)</f>
        <v>10926</v>
      </c>
      <c r="H1464" s="76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73" t="s">
        <v>308</v>
      </c>
      <c r="B1465" s="73">
        <f t="shared" si="2863"/>
        <v>15</v>
      </c>
      <c r="C1465" s="73">
        <f t="shared" si="2836"/>
        <v>8</v>
      </c>
      <c r="E1465" s="73">
        <f t="shared" ref="E1465" si="2874">plan_id</f>
        <v>1005</v>
      </c>
      <c r="F1465" s="73">
        <f t="shared" ca="1" si="2834"/>
        <v>2012</v>
      </c>
      <c r="G1465" s="73">
        <f t="shared" ref="G1465" ca="1" si="2875">VLOOKUP(INDIRECT(CHAR(39)&amp;$A1465&amp;CHAR(39)&amp;"!r2c"&amp;$C1465,0),variables,2,0)</f>
        <v>10704</v>
      </c>
      <c r="H1465" s="76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102512000</v>
      </c>
    </row>
    <row r="1466" spans="1:8" x14ac:dyDescent="0.3">
      <c r="A1466" s="73" t="s">
        <v>308</v>
      </c>
      <c r="B1466" s="73">
        <f t="shared" si="2863"/>
        <v>15</v>
      </c>
      <c r="C1466" s="73">
        <f t="shared" si="2836"/>
        <v>9</v>
      </c>
      <c r="E1466" s="73">
        <f t="shared" ref="E1466" si="2876">plan_id</f>
        <v>1005</v>
      </c>
      <c r="F1466" s="73">
        <f t="shared" ca="1" si="2834"/>
        <v>2012</v>
      </c>
      <c r="G1466" s="73">
        <f t="shared" ref="G1466" ca="1" si="2877">VLOOKUP(INDIRECT(CHAR(39)&amp;$A1466&amp;CHAR(39)&amp;"!r2c"&amp;$C1466,0),variables,2,0)</f>
        <v>10928</v>
      </c>
      <c r="H1466" s="76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0.127</v>
      </c>
    </row>
    <row r="1467" spans="1:8" x14ac:dyDescent="0.3">
      <c r="A1467" s="73" t="s">
        <v>308</v>
      </c>
      <c r="B1467" s="73">
        <f t="shared" si="2863"/>
        <v>15</v>
      </c>
      <c r="C1467" s="73">
        <f t="shared" si="2836"/>
        <v>10</v>
      </c>
      <c r="E1467" s="73">
        <f t="shared" ref="E1467" si="2878">plan_id</f>
        <v>1005</v>
      </c>
      <c r="F1467" s="73">
        <f t="shared" ca="1" si="2834"/>
        <v>2012</v>
      </c>
      <c r="G1467" s="73">
        <f t="shared" ref="G1467" ca="1" si="2879">VLOOKUP(INDIRECT(CHAR(39)&amp;$A1467&amp;CHAR(39)&amp;"!r2c"&amp;$C1467,0),variables,2,0)</f>
        <v>10929</v>
      </c>
      <c r="H1467" s="76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73" t="s">
        <v>308</v>
      </c>
      <c r="B1468" s="73">
        <f t="shared" si="2863"/>
        <v>15</v>
      </c>
      <c r="C1468" s="73">
        <f t="shared" si="2836"/>
        <v>11</v>
      </c>
      <c r="E1468" s="73">
        <f t="shared" ref="E1468" si="2880">plan_id</f>
        <v>1005</v>
      </c>
      <c r="F1468" s="73">
        <f t="shared" ca="1" si="2834"/>
        <v>2012</v>
      </c>
      <c r="G1468" s="73">
        <f t="shared" ref="G1468" ca="1" si="2881">VLOOKUP(INDIRECT(CHAR(39)&amp;$A1468&amp;CHAR(39)&amp;"!r2c"&amp;$C1468,0),variables,2,0)</f>
        <v>10930</v>
      </c>
      <c r="H1468" s="76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73" t="s">
        <v>308</v>
      </c>
      <c r="B1469" s="73">
        <f t="shared" si="2863"/>
        <v>15</v>
      </c>
      <c r="C1469" s="73">
        <f t="shared" si="2836"/>
        <v>12</v>
      </c>
      <c r="E1469" s="73">
        <f t="shared" ref="E1469" si="2882">plan_id</f>
        <v>1005</v>
      </c>
      <c r="F1469" s="73">
        <f t="shared" ca="1" si="2834"/>
        <v>2012</v>
      </c>
      <c r="G1469" s="73">
        <f t="shared" ref="G1469" ca="1" si="2883">VLOOKUP(INDIRECT(CHAR(39)&amp;$A1469&amp;CHAR(39)&amp;"!r2c"&amp;$C1469,0),variables,2,0)</f>
        <v>10705</v>
      </c>
      <c r="H1469" s="76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76264000</v>
      </c>
    </row>
    <row r="1470" spans="1:8" x14ac:dyDescent="0.3">
      <c r="A1470" s="73" t="s">
        <v>308</v>
      </c>
      <c r="B1470" s="73">
        <f t="shared" si="2863"/>
        <v>15</v>
      </c>
      <c r="C1470" s="73">
        <f t="shared" si="2836"/>
        <v>13</v>
      </c>
      <c r="E1470" s="73">
        <f t="shared" ref="E1470" si="2884">plan_id</f>
        <v>1005</v>
      </c>
      <c r="F1470" s="73">
        <f t="shared" ca="1" si="2834"/>
        <v>2012</v>
      </c>
      <c r="G1470" s="73">
        <f t="shared" ref="G1470" ca="1" si="2885">VLOOKUP(INDIRECT(CHAR(39)&amp;$A1470&amp;CHAR(39)&amp;"!r2c"&amp;$C1470,0),variables,2,0)</f>
        <v>10842</v>
      </c>
      <c r="H1470" s="76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116234000</v>
      </c>
    </row>
    <row r="1471" spans="1:8" x14ac:dyDescent="0.3">
      <c r="A1471" s="73" t="s">
        <v>308</v>
      </c>
      <c r="B1471" s="73">
        <f t="shared" si="2863"/>
        <v>15</v>
      </c>
      <c r="C1471" s="73">
        <f t="shared" si="2836"/>
        <v>14</v>
      </c>
      <c r="E1471" s="73">
        <f t="shared" ref="E1471" si="2886">plan_id</f>
        <v>1005</v>
      </c>
      <c r="F1471" s="73">
        <f t="shared" ca="1" si="2834"/>
        <v>2012</v>
      </c>
      <c r="G1471" s="73">
        <f t="shared" ref="G1471" ca="1" si="2887">VLOOKUP(INDIRECT(CHAR(39)&amp;$A1471&amp;CHAR(39)&amp;"!r2c"&amp;$C1471,0),variables,2,0)</f>
        <v>10843</v>
      </c>
      <c r="H1471" s="76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0.14399999999999999</v>
      </c>
    </row>
    <row r="1472" spans="1:8" x14ac:dyDescent="0.3">
      <c r="A1472" s="73" t="s">
        <v>308</v>
      </c>
      <c r="B1472" s="73">
        <f t="shared" si="2863"/>
        <v>15</v>
      </c>
      <c r="C1472" s="73">
        <f t="shared" si="2836"/>
        <v>15</v>
      </c>
      <c r="E1472" s="73">
        <f t="shared" ref="E1472" si="2888">plan_id</f>
        <v>1005</v>
      </c>
      <c r="F1472" s="73">
        <f t="shared" ca="1" si="2834"/>
        <v>2012</v>
      </c>
      <c r="G1472" s="73">
        <f t="shared" ref="G1472" ca="1" si="2889">VLOOKUP(INDIRECT(CHAR(39)&amp;$A1472&amp;CHAR(39)&amp;"!r2c"&amp;$C1472,0),variables,2,0)</f>
        <v>10931</v>
      </c>
      <c r="H1472" s="76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73" t="s">
        <v>308</v>
      </c>
      <c r="B1473" s="73">
        <f t="shared" si="2863"/>
        <v>15</v>
      </c>
      <c r="C1473" s="73">
        <f t="shared" si="2836"/>
        <v>16</v>
      </c>
      <c r="E1473" s="73">
        <f t="shared" ref="E1473" si="2890">plan_id</f>
        <v>1005</v>
      </c>
      <c r="F1473" s="73">
        <f t="shared" ca="1" si="2834"/>
        <v>2012</v>
      </c>
      <c r="G1473" s="73">
        <f t="shared" ref="G1473" ca="1" si="2891">VLOOKUP(INDIRECT(CHAR(39)&amp;$A1473&amp;CHAR(39)&amp;"!r2c"&amp;$C1473,0),variables,2,0)</f>
        <v>10932</v>
      </c>
      <c r="H1473" s="76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73" t="s">
        <v>308</v>
      </c>
      <c r="B1474" s="73">
        <f t="shared" si="2863"/>
        <v>15</v>
      </c>
      <c r="C1474" s="73">
        <f t="shared" si="2836"/>
        <v>17</v>
      </c>
      <c r="E1474" s="73">
        <f t="shared" ref="E1474" si="2892">plan_id</f>
        <v>1005</v>
      </c>
      <c r="F1474" s="73">
        <f t="shared" ca="1" si="2834"/>
        <v>2012</v>
      </c>
      <c r="G1474" s="73">
        <f t="shared" ref="G1474" ca="1" si="2893">VLOOKUP(INDIRECT(CHAR(39)&amp;$A1474&amp;CHAR(39)&amp;"!r2c"&amp;$C1474,0),variables,2,0)</f>
        <v>10933</v>
      </c>
      <c r="H1474" s="76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0.14399999999999999</v>
      </c>
    </row>
    <row r="1475" spans="1:8" x14ac:dyDescent="0.3">
      <c r="A1475" s="73" t="s">
        <v>308</v>
      </c>
      <c r="B1475" s="73">
        <f t="shared" si="2863"/>
        <v>15</v>
      </c>
      <c r="C1475" s="73">
        <f t="shared" si="2836"/>
        <v>18</v>
      </c>
      <c r="E1475" s="73">
        <f t="shared" ref="E1475" si="2894">plan_id</f>
        <v>1005</v>
      </c>
      <c r="F1475" s="73">
        <f t="shared" ca="1" si="2834"/>
        <v>2012</v>
      </c>
      <c r="G1475" s="73">
        <f t="shared" ref="G1475" ca="1" si="2895">VLOOKUP(INDIRECT(CHAR(39)&amp;$A1475&amp;CHAR(39)&amp;"!r2c"&amp;$C1475,0),variables,2,0)</f>
        <v>10934</v>
      </c>
      <c r="H1475" s="76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9.6000000000000002E-2</v>
      </c>
    </row>
    <row r="1476" spans="1:8" x14ac:dyDescent="0.3">
      <c r="A1476" s="73" t="s">
        <v>308</v>
      </c>
      <c r="B1476" s="73">
        <f t="shared" si="2863"/>
        <v>15</v>
      </c>
      <c r="C1476" s="73">
        <f t="shared" si="2836"/>
        <v>19</v>
      </c>
      <c r="E1476" s="73">
        <f t="shared" ref="E1476" si="2896">plan_id</f>
        <v>1005</v>
      </c>
      <c r="F1476" s="73">
        <f t="shared" ca="1" si="2834"/>
        <v>2012</v>
      </c>
      <c r="G1476" s="73">
        <f t="shared" ref="G1476" ca="1" si="2897">VLOOKUP(INDIRECT(CHAR(39)&amp;$A1476&amp;CHAR(39)&amp;"!r2c"&amp;$C1476,0),variables,2,0)</f>
        <v>10935</v>
      </c>
      <c r="H1476" s="76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Single Rate</v>
      </c>
    </row>
    <row r="1477" spans="1:8" x14ac:dyDescent="0.3">
      <c r="A1477" s="73" t="s">
        <v>308</v>
      </c>
      <c r="B1477" s="73">
        <f t="shared" si="2863"/>
        <v>15</v>
      </c>
      <c r="C1477" s="73">
        <f t="shared" si="2836"/>
        <v>20</v>
      </c>
      <c r="E1477" s="73">
        <f t="shared" ref="E1477" si="2898">plan_id</f>
        <v>1005</v>
      </c>
      <c r="F1477" s="73">
        <f t="shared" ca="1" si="2834"/>
        <v>2012</v>
      </c>
      <c r="G1477" s="73">
        <f t="shared" ref="G1477" ca="1" si="2899">VLOOKUP(INDIRECT(CHAR(39)&amp;$A1477&amp;CHAR(39)&amp;"!r2c"&amp;$C1477,0),variables,2,0)</f>
        <v>10937</v>
      </c>
      <c r="H1477" s="76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73" t="s">
        <v>308</v>
      </c>
      <c r="B1478" s="73">
        <f t="shared" si="2863"/>
        <v>15</v>
      </c>
      <c r="C1478" s="73">
        <f t="shared" si="2836"/>
        <v>21</v>
      </c>
      <c r="E1478" s="73">
        <f t="shared" ref="E1478" si="2900">plan_id</f>
        <v>1005</v>
      </c>
      <c r="F1478" s="73">
        <f t="shared" ca="1" si="2834"/>
        <v>2012</v>
      </c>
      <c r="G1478" s="73">
        <f t="shared" ref="G1478" ca="1" si="2901">VLOOKUP(INDIRECT(CHAR(39)&amp;$A1478&amp;CHAR(39)&amp;"!r2c"&amp;$C1478,0),variables,2,0)</f>
        <v>10938</v>
      </c>
      <c r="H1478" s="76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73" t="s">
        <v>308</v>
      </c>
      <c r="B1479" s="73">
        <f t="shared" si="2863"/>
        <v>15</v>
      </c>
      <c r="C1479" s="73">
        <f t="shared" si="2836"/>
        <v>22</v>
      </c>
      <c r="E1479" s="73">
        <f t="shared" ref="E1479" si="2902">plan_id</f>
        <v>1005</v>
      </c>
      <c r="F1479" s="73">
        <f t="shared" ca="1" si="2834"/>
        <v>2012</v>
      </c>
      <c r="G1479" s="73">
        <f t="shared" ref="G1479" ca="1" si="2903">VLOOKUP(INDIRECT(CHAR(39)&amp;$A1479&amp;CHAR(39)&amp;"!r2c"&amp;$C1479,0),variables,2,0)</f>
        <v>11007</v>
      </c>
      <c r="H1479" s="76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0.03</v>
      </c>
    </row>
    <row r="1480" spans="1:8" x14ac:dyDescent="0.3">
      <c r="A1480" s="73" t="s">
        <v>308</v>
      </c>
      <c r="B1480" s="73">
        <f t="shared" si="2863"/>
        <v>15</v>
      </c>
      <c r="C1480" s="73">
        <f t="shared" si="2836"/>
        <v>23</v>
      </c>
      <c r="E1480" s="73">
        <f t="shared" ref="E1480" si="2904">plan_id</f>
        <v>1005</v>
      </c>
      <c r="F1480" s="73">
        <f t="shared" ca="1" si="2834"/>
        <v>2012</v>
      </c>
      <c r="G1480" s="73">
        <f t="shared" ref="G1480" ca="1" si="2905">VLOOKUP(INDIRECT(CHAR(39)&amp;$A1480&amp;CHAR(39)&amp;"!r2c"&amp;$C1480,0),variables,2,0)</f>
        <v>10941</v>
      </c>
      <c r="H1480" s="76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PBI</v>
      </c>
    </row>
    <row r="1481" spans="1:8" x14ac:dyDescent="0.3">
      <c r="A1481" s="73" t="s">
        <v>308</v>
      </c>
      <c r="B1481" s="73">
        <f t="shared" si="2863"/>
        <v>15</v>
      </c>
      <c r="C1481" s="73">
        <f t="shared" si="2836"/>
        <v>24</v>
      </c>
      <c r="E1481" s="73">
        <f t="shared" ref="E1481" si="2906">plan_id</f>
        <v>1005</v>
      </c>
      <c r="F1481" s="73">
        <f t="shared" ca="1" si="2834"/>
        <v>2012</v>
      </c>
      <c r="G1481" s="73">
        <f t="shared" ref="G1481" ca="1" si="2907">VLOOKUP(INDIRECT(CHAR(39)&amp;$A1481&amp;CHAR(39)&amp;"!r2c"&amp;$C1481,0),variables,2,0)</f>
        <v>10942</v>
      </c>
      <c r="H1481" s="76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 xml:space="preserve">Percentage </v>
      </c>
    </row>
    <row r="1482" spans="1:8" x14ac:dyDescent="0.3">
      <c r="A1482" s="73" t="s">
        <v>308</v>
      </c>
      <c r="B1482" s="73">
        <f t="shared" si="2863"/>
        <v>15</v>
      </c>
      <c r="C1482" s="73">
        <f t="shared" si="2836"/>
        <v>25</v>
      </c>
      <c r="E1482" s="73">
        <f t="shared" ref="E1482" si="2908">plan_id</f>
        <v>1005</v>
      </c>
      <c r="F1482" s="73">
        <f t="shared" ca="1" si="2834"/>
        <v>2012</v>
      </c>
      <c r="G1482" s="73">
        <f t="shared" ref="G1482" ca="1" si="2909">VLOOKUP(INDIRECT(CHAR(39)&amp;$A1482&amp;CHAR(39)&amp;"!r2c"&amp;$C1482,0),variables,2,0)</f>
        <v>10701</v>
      </c>
      <c r="H1482" s="76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73" t="s">
        <v>308</v>
      </c>
      <c r="B1483" s="73">
        <f t="shared" si="2863"/>
        <v>15</v>
      </c>
      <c r="C1483" s="73">
        <f t="shared" si="2836"/>
        <v>26</v>
      </c>
      <c r="E1483" s="73">
        <f t="shared" ref="E1483" si="2910">plan_id</f>
        <v>1005</v>
      </c>
      <c r="F1483" s="73">
        <f t="shared" ca="1" si="2834"/>
        <v>2012</v>
      </c>
      <c r="G1483" s="73">
        <f t="shared" ref="G1483" ca="1" si="2911">VLOOKUP(INDIRECT(CHAR(39)&amp;$A1483&amp;CHAR(39)&amp;"!r2c"&amp;$C1483,0),variables,2,0)</f>
        <v>10702</v>
      </c>
      <c r="H1483" s="76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73" t="s">
        <v>308</v>
      </c>
      <c r="B1484" s="73">
        <f t="shared" si="2863"/>
        <v>15</v>
      </c>
      <c r="C1484" s="73">
        <f t="shared" si="2836"/>
        <v>27</v>
      </c>
      <c r="E1484" s="73">
        <f t="shared" ref="E1484" si="2912">plan_id</f>
        <v>1005</v>
      </c>
      <c r="F1484" s="73">
        <f t="shared" ca="1" si="2834"/>
        <v>2012</v>
      </c>
      <c r="G1484" s="73">
        <f t="shared" ref="G1484" ca="1" si="2913">VLOOKUP(INDIRECT(CHAR(39)&amp;$A1484&amp;CHAR(39)&amp;"!r2c"&amp;$C1484,0),variables,2,0)</f>
        <v>10943</v>
      </c>
      <c r="H1484" s="76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2.5000000000000001E-2</v>
      </c>
    </row>
    <row r="1485" spans="1:8" x14ac:dyDescent="0.3">
      <c r="A1485" s="73" t="s">
        <v>308</v>
      </c>
      <c r="B1485" s="73">
        <f t="shared" si="2863"/>
        <v>15</v>
      </c>
      <c r="C1485" s="73">
        <f t="shared" si="2836"/>
        <v>28</v>
      </c>
      <c r="E1485" s="73">
        <f t="shared" ref="E1485" si="2914">plan_id</f>
        <v>1005</v>
      </c>
      <c r="F1485" s="73">
        <f t="shared" ca="1" si="2834"/>
        <v>2012</v>
      </c>
      <c r="G1485" s="73">
        <f t="shared" ref="G1485" ca="1" si="2915">VLOOKUP(INDIRECT(CHAR(39)&amp;$A1485&amp;CHAR(39)&amp;"!r2c"&amp;$C1485,0),variables,2,0)</f>
        <v>10944</v>
      </c>
      <c r="H1485" s="76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73" t="s">
        <v>308</v>
      </c>
      <c r="B1486" s="73">
        <f t="shared" si="2863"/>
        <v>15</v>
      </c>
      <c r="C1486" s="73">
        <f t="shared" si="2836"/>
        <v>29</v>
      </c>
      <c r="E1486" s="73">
        <f t="shared" ref="E1486" si="2916">plan_id</f>
        <v>1005</v>
      </c>
      <c r="F1486" s="73">
        <f t="shared" ca="1" si="2834"/>
        <v>2012</v>
      </c>
      <c r="G1486" s="73">
        <f t="shared" ref="G1486" ca="1" si="2917">VLOOKUP(INDIRECT(CHAR(39)&amp;$A1486&amp;CHAR(39)&amp;"!r2c"&amp;$C1486,0),variables,2,0)</f>
        <v>10945</v>
      </c>
      <c r="H1486" s="76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73" t="s">
        <v>308</v>
      </c>
      <c r="B1487" s="73">
        <f t="shared" si="2863"/>
        <v>15</v>
      </c>
      <c r="C1487" s="73">
        <f t="shared" si="2836"/>
        <v>30</v>
      </c>
      <c r="E1487" s="73">
        <f t="shared" ref="E1487" si="2918">plan_id</f>
        <v>1005</v>
      </c>
      <c r="F1487" s="73">
        <f t="shared" ca="1" si="2834"/>
        <v>2012</v>
      </c>
      <c r="G1487" s="73">
        <f t="shared" ref="G1487" ca="1" si="2919">VLOOKUP(INDIRECT(CHAR(39)&amp;$A1487&amp;CHAR(39)&amp;"!r2c"&amp;$C1487,0),variables,2,0)</f>
        <v>10947</v>
      </c>
      <c r="H1487" s="76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73" t="s">
        <v>308</v>
      </c>
      <c r="B1488" s="73">
        <f t="shared" si="2863"/>
        <v>15</v>
      </c>
      <c r="C1488" s="73">
        <f t="shared" si="2836"/>
        <v>31</v>
      </c>
      <c r="E1488" s="73">
        <f t="shared" ref="E1488" si="2920">plan_id</f>
        <v>1005</v>
      </c>
      <c r="F1488" s="73">
        <f t="shared" ca="1" si="2834"/>
        <v>2012</v>
      </c>
      <c r="G1488" s="73">
        <f t="shared" ref="G1488" ca="1" si="2921">VLOOKUP(INDIRECT(CHAR(39)&amp;$A1488&amp;CHAR(39)&amp;"!r2c"&amp;$C1488,0),variables,2,0)</f>
        <v>10948</v>
      </c>
      <c r="H1488" s="76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73" t="s">
        <v>308</v>
      </c>
      <c r="B1489" s="73">
        <f t="shared" si="2863"/>
        <v>15</v>
      </c>
      <c r="C1489" s="73">
        <f t="shared" si="2836"/>
        <v>32</v>
      </c>
      <c r="E1489" s="73">
        <f t="shared" ref="E1489" si="2922">plan_id</f>
        <v>1005</v>
      </c>
      <c r="F1489" s="73">
        <f t="shared" ca="1" si="2834"/>
        <v>2012</v>
      </c>
      <c r="G1489" s="73">
        <f t="shared" ref="G1489" ca="1" si="2923">VLOOKUP(INDIRECT(CHAR(39)&amp;$A1489&amp;CHAR(39)&amp;"!r2c"&amp;$C1489,0),variables,2,0)</f>
        <v>10949</v>
      </c>
      <c r="H1489" s="76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73" t="s">
        <v>308</v>
      </c>
      <c r="B1490" s="73">
        <f t="shared" si="2863"/>
        <v>15</v>
      </c>
      <c r="C1490" s="73">
        <f t="shared" si="2836"/>
        <v>33</v>
      </c>
      <c r="E1490" s="73">
        <f t="shared" ref="E1490" si="2924">plan_id</f>
        <v>1005</v>
      </c>
      <c r="F1490" s="73">
        <f t="shared" ca="1" si="2834"/>
        <v>2012</v>
      </c>
      <c r="G1490" s="73">
        <f t="shared" ref="G1490" ca="1" si="2925">VLOOKUP(INDIRECT(CHAR(39)&amp;$A1490&amp;CHAR(39)&amp;"!r2c"&amp;$C1490,0),variables,2,0)</f>
        <v>10951</v>
      </c>
      <c r="H1490" s="76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">
      <c r="A1491" s="73" t="s">
        <v>308</v>
      </c>
      <c r="B1491" s="73">
        <f t="shared" si="2863"/>
        <v>15</v>
      </c>
      <c r="C1491" s="73">
        <f t="shared" si="2836"/>
        <v>34</v>
      </c>
      <c r="E1491" s="73">
        <f t="shared" ref="E1491" si="2926">plan_id</f>
        <v>1005</v>
      </c>
      <c r="F1491" s="73">
        <f t="shared" ca="1" si="2834"/>
        <v>2012</v>
      </c>
      <c r="G1491" s="73">
        <f t="shared" ref="G1491" ca="1" si="2927">VLOOKUP(INDIRECT(CHAR(39)&amp;$A1491&amp;CHAR(39)&amp;"!r2c"&amp;$C1491,0),variables,2,0)</f>
        <v>10950</v>
      </c>
      <c r="H1491" s="76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Yes</v>
      </c>
    </row>
    <row r="1492" spans="1:8" x14ac:dyDescent="0.3">
      <c r="A1492" s="73" t="s">
        <v>308</v>
      </c>
      <c r="B1492" s="73">
        <f t="shared" si="2863"/>
        <v>15</v>
      </c>
      <c r="C1492" s="73">
        <f t="shared" si="2836"/>
        <v>35</v>
      </c>
      <c r="E1492" s="73">
        <f t="shared" ref="E1492" si="2928">plan_id</f>
        <v>1005</v>
      </c>
      <c r="F1492" s="73">
        <f t="shared" ca="1" si="2834"/>
        <v>2012</v>
      </c>
      <c r="G1492" s="73">
        <f t="shared" ref="G1492" ca="1" si="2929">VLOOKUP(INDIRECT(CHAR(39)&amp;$A1492&amp;CHAR(39)&amp;"!r2c"&amp;$C1492,0),variables,2,0)</f>
        <v>10954</v>
      </c>
      <c r="H1492" s="76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0.03</v>
      </c>
    </row>
    <row r="1493" spans="1:8" x14ac:dyDescent="0.3">
      <c r="A1493" s="73" t="s">
        <v>308</v>
      </c>
      <c r="B1493" s="73">
        <f t="shared" si="2863"/>
        <v>15</v>
      </c>
      <c r="C1493" s="73">
        <f t="shared" si="2836"/>
        <v>36</v>
      </c>
      <c r="E1493" s="73">
        <f t="shared" ref="E1493" si="2930">plan_id</f>
        <v>1005</v>
      </c>
      <c r="F1493" s="73">
        <f t="shared" ca="1" si="2834"/>
        <v>2012</v>
      </c>
      <c r="G1493" s="73">
        <f t="shared" ref="G1493" ca="1" si="2931">VLOOKUP(INDIRECT(CHAR(39)&amp;$A1493&amp;CHAR(39)&amp;"!r2c"&amp;$C1493,0),variables,2,0)</f>
        <v>10955</v>
      </c>
      <c r="H1493" s="76" t="str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Pre-retirement: 8.00% &amp; Post-retirement: 6.5o%</v>
      </c>
    </row>
    <row r="1494" spans="1:8" x14ac:dyDescent="0.3">
      <c r="A1494" s="73" t="s">
        <v>308</v>
      </c>
      <c r="B1494" s="73">
        <f t="shared" si="2863"/>
        <v>15</v>
      </c>
      <c r="C1494" s="73">
        <f t="shared" si="2836"/>
        <v>37</v>
      </c>
      <c r="E1494" s="73">
        <f t="shared" ref="E1494" si="2932">plan_id</f>
        <v>1005</v>
      </c>
      <c r="F1494" s="73">
        <f t="shared" ca="1" si="2834"/>
        <v>2012</v>
      </c>
      <c r="G1494" s="73">
        <f t="shared" ref="G1494" ca="1" si="2933">VLOOKUP(INDIRECT(CHAR(39)&amp;$A1494&amp;CHAR(39)&amp;"!r2c"&amp;$C1494,0),variables,2,0)</f>
        <v>10956</v>
      </c>
      <c r="H1494" s="76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3.7499999999999999E-2</v>
      </c>
    </row>
    <row r="1495" spans="1:8" x14ac:dyDescent="0.3">
      <c r="A1495" s="73" t="s">
        <v>308</v>
      </c>
      <c r="B1495" s="73">
        <f t="shared" si="2863"/>
        <v>15</v>
      </c>
      <c r="C1495" s="73">
        <f t="shared" si="2836"/>
        <v>38</v>
      </c>
      <c r="E1495" s="73">
        <f t="shared" ref="E1495" si="2934">plan_id</f>
        <v>1005</v>
      </c>
      <c r="F1495" s="73">
        <f t="shared" ca="1" si="2834"/>
        <v>2012</v>
      </c>
      <c r="G1495" s="73">
        <f t="shared" ref="G1495" ca="1" si="2935">VLOOKUP(INDIRECT(CHAR(39)&amp;$A1495&amp;CHAR(39)&amp;"!r2c"&amp;$C1495,0),variables,2,0)</f>
        <v>10959</v>
      </c>
      <c r="H1495" s="76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4.50%-13.00%</v>
      </c>
    </row>
    <row r="1496" spans="1:8" x14ac:dyDescent="0.3">
      <c r="A1496" s="73" t="s">
        <v>308</v>
      </c>
      <c r="B1496" s="73">
        <f t="shared" si="2863"/>
        <v>15</v>
      </c>
      <c r="C1496" s="73">
        <f t="shared" si="2836"/>
        <v>39</v>
      </c>
      <c r="E1496" s="73">
        <f t="shared" ref="E1496" si="2936">plan_id</f>
        <v>1005</v>
      </c>
      <c r="F1496" s="73">
        <f t="shared" ca="1" si="2834"/>
        <v>2012</v>
      </c>
      <c r="G1496" s="73">
        <f t="shared" ref="G1496" ca="1" si="2937">VLOOKUP(INDIRECT(CHAR(39)&amp;$A1496&amp;CHAR(39)&amp;"!r2c"&amp;$C1496,0),variables,2,0)</f>
        <v>10962</v>
      </c>
      <c r="H1496" s="76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 32</v>
      </c>
    </row>
    <row r="1497" spans="1:8" x14ac:dyDescent="0.3">
      <c r="A1497" s="73" t="s">
        <v>308</v>
      </c>
      <c r="B1497" s="73">
        <f t="shared" si="2863"/>
        <v>15</v>
      </c>
      <c r="C1497" s="73">
        <f t="shared" si="2836"/>
        <v>40</v>
      </c>
      <c r="E1497" s="73">
        <f t="shared" ref="E1497" si="2938">plan_id</f>
        <v>1005</v>
      </c>
      <c r="F1497" s="73">
        <f t="shared" ca="1" si="2834"/>
        <v>2012</v>
      </c>
      <c r="G1497" s="73">
        <f t="shared" ref="G1497" ca="1" si="2939">VLOOKUP(INDIRECT(CHAR(39)&amp;$A1497&amp;CHAR(39)&amp;"!r2c"&amp;$C1497,0),variables,2,0)</f>
        <v>10964</v>
      </c>
      <c r="H1497" s="76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 33</v>
      </c>
    </row>
    <row r="1498" spans="1:8" x14ac:dyDescent="0.3">
      <c r="A1498" s="73" t="s">
        <v>308</v>
      </c>
      <c r="B1498" s="73">
        <f t="shared" si="2863"/>
        <v>15</v>
      </c>
      <c r="C1498" s="73">
        <f t="shared" si="2836"/>
        <v>41</v>
      </c>
      <c r="E1498" s="73">
        <f t="shared" ref="E1498" si="2940">plan_id</f>
        <v>1005</v>
      </c>
      <c r="F1498" s="73">
        <f t="shared" ca="1" si="2834"/>
        <v>2012</v>
      </c>
      <c r="G1498" s="73">
        <f t="shared" ref="G1498" ca="1" si="2941">VLOOKUP(INDIRECT(CHAR(39)&amp;$A1498&amp;CHAR(39)&amp;"!r2c"&amp;$C1498,0),variables,2,0)</f>
        <v>10967</v>
      </c>
      <c r="H1498" s="76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 2000 Annuitant Generational Mortality, White Collar Adjustment</v>
      </c>
    </row>
    <row r="1499" spans="1:8" x14ac:dyDescent="0.3">
      <c r="A1499" s="73" t="s">
        <v>308</v>
      </c>
      <c r="B1499" s="73">
        <f t="shared" si="2863"/>
        <v>15</v>
      </c>
      <c r="C1499" s="73">
        <f t="shared" si="2836"/>
        <v>42</v>
      </c>
      <c r="E1499" s="73">
        <f t="shared" ref="E1499" si="2942">plan_id</f>
        <v>1005</v>
      </c>
      <c r="F1499" s="73">
        <f t="shared" ca="1" si="2834"/>
        <v>2012</v>
      </c>
      <c r="G1499" s="73">
        <f t="shared" ref="G1499" ca="1" si="2943">VLOOKUP(INDIRECT(CHAR(39)&amp;$A1499&amp;CHAR(39)&amp;"!r2c"&amp;$C1499,0),variables,2,0)</f>
        <v>10968</v>
      </c>
      <c r="H1499" s="76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">
      <c r="A1500" s="73" t="s">
        <v>308</v>
      </c>
      <c r="B1500" s="73">
        <f t="shared" si="2863"/>
        <v>15</v>
      </c>
      <c r="C1500" s="73">
        <f t="shared" si="2836"/>
        <v>43</v>
      </c>
      <c r="E1500" s="73">
        <f t="shared" ref="E1500" si="2944">plan_id</f>
        <v>1005</v>
      </c>
      <c r="F1500" s="73">
        <f t="shared" ca="1" si="2834"/>
        <v>2012</v>
      </c>
      <c r="G1500" s="73">
        <f t="shared" ref="G1500" ca="1" si="2945">VLOOKUP(INDIRECT(CHAR(39)&amp;$A1500&amp;CHAR(39)&amp;"!r2c"&amp;$C1500,0),variables,2,0)</f>
        <v>10969</v>
      </c>
      <c r="H1500" s="76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73" t="s">
        <v>308</v>
      </c>
      <c r="B1501" s="73">
        <f t="shared" si="2863"/>
        <v>15</v>
      </c>
      <c r="C1501" s="73">
        <f t="shared" si="2836"/>
        <v>44</v>
      </c>
      <c r="E1501" s="73">
        <f t="shared" ref="E1501" si="2946">plan_id</f>
        <v>1005</v>
      </c>
      <c r="F1501" s="73">
        <f t="shared" ca="1" si="2834"/>
        <v>2012</v>
      </c>
      <c r="G1501" s="73">
        <f t="shared" ref="G1501" ca="1" si="2947">VLOOKUP(INDIRECT(CHAR(39)&amp;$A1501&amp;CHAR(39)&amp;"!r2c"&amp;$C1501,0),variables,2,0)</f>
        <v>10970</v>
      </c>
      <c r="H1501" s="76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73" t="s">
        <v>308</v>
      </c>
      <c r="B1502" s="73">
        <f t="shared" si="2863"/>
        <v>15</v>
      </c>
      <c r="C1502" s="73">
        <f t="shared" si="2836"/>
        <v>45</v>
      </c>
      <c r="E1502" s="73">
        <f t="shared" ref="E1502" si="2948">plan_id</f>
        <v>1005</v>
      </c>
      <c r="F1502" s="73">
        <f t="shared" ca="1" si="2834"/>
        <v>2012</v>
      </c>
      <c r="G1502" s="73">
        <f t="shared" ref="G1502" ca="1" si="2949">VLOOKUP(INDIRECT(CHAR(39)&amp;$A1502&amp;CHAR(39)&amp;"!r2c"&amp;$C1502,0),variables,2,0)</f>
        <v>10971</v>
      </c>
      <c r="H1502" s="76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73" t="s">
        <v>308</v>
      </c>
      <c r="B1503" s="73">
        <f t="shared" si="2863"/>
        <v>15</v>
      </c>
      <c r="C1503" s="73">
        <f t="shared" si="2836"/>
        <v>46</v>
      </c>
      <c r="E1503" s="73">
        <f t="shared" ref="E1503" si="2950">plan_id</f>
        <v>1005</v>
      </c>
      <c r="F1503" s="73">
        <f t="shared" ca="1" si="2834"/>
        <v>2012</v>
      </c>
      <c r="G1503" s="73">
        <f t="shared" ref="G1503" ca="1" si="2951">VLOOKUP(INDIRECT(CHAR(39)&amp;$A1503&amp;CHAR(39)&amp;"!r2c"&amp;$C1503,0),variables,2,0)</f>
        <v>10972</v>
      </c>
      <c r="H1503" s="76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Percentage of Payroll</v>
      </c>
    </row>
    <row r="1504" spans="1:8" x14ac:dyDescent="0.3">
      <c r="A1504" s="73" t="s">
        <v>308</v>
      </c>
      <c r="B1504" s="73">
        <f t="shared" si="2863"/>
        <v>15</v>
      </c>
      <c r="C1504" s="73">
        <f t="shared" si="2836"/>
        <v>47</v>
      </c>
      <c r="E1504" s="73">
        <f t="shared" ref="E1504" si="2952">plan_id</f>
        <v>1005</v>
      </c>
      <c r="F1504" s="73">
        <f t="shared" ca="1" si="2834"/>
        <v>2012</v>
      </c>
      <c r="G1504" s="73">
        <f t="shared" ref="G1504" ca="1" si="2953">VLOOKUP(INDIRECT(CHAR(39)&amp;$A1504&amp;CHAR(39)&amp;"!r2c"&amp;$C1504,0),variables,2,0)</f>
        <v>10973</v>
      </c>
      <c r="H1504" s="76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30 Years</v>
      </c>
    </row>
    <row r="1505" spans="1:8" x14ac:dyDescent="0.3">
      <c r="A1505" s="73" t="s">
        <v>308</v>
      </c>
      <c r="B1505" s="73">
        <f t="shared" si="2863"/>
        <v>15</v>
      </c>
      <c r="C1505" s="73">
        <f t="shared" si="2836"/>
        <v>48</v>
      </c>
      <c r="E1505" s="73">
        <f t="shared" ref="E1505" si="2954">plan_id</f>
        <v>1005</v>
      </c>
      <c r="F1505" s="73">
        <f t="shared" ca="1" si="2834"/>
        <v>2012</v>
      </c>
      <c r="G1505" s="73">
        <f t="shared" ref="G1505" ca="1" si="2955">VLOOKUP(INDIRECT(CHAR(39)&amp;$A1505&amp;CHAR(39)&amp;"!r2c"&amp;$C1505,0),variables,2,0)</f>
        <v>10975</v>
      </c>
      <c r="H1505" s="76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EAN</v>
      </c>
    </row>
    <row r="1506" spans="1:8" x14ac:dyDescent="0.3">
      <c r="A1506" s="73" t="s">
        <v>308</v>
      </c>
      <c r="B1506" s="73">
        <f t="shared" si="2863"/>
        <v>15</v>
      </c>
      <c r="C1506" s="73">
        <f t="shared" si="2836"/>
        <v>49</v>
      </c>
      <c r="E1506" s="73">
        <f t="shared" ref="E1506" si="2956">plan_id</f>
        <v>1005</v>
      </c>
      <c r="F1506" s="73">
        <f t="shared" ca="1" si="2834"/>
        <v>2012</v>
      </c>
      <c r="G1506" s="73">
        <f t="shared" ref="G1506" ca="1" si="2957">VLOOKUP(INDIRECT(CHAR(39)&amp;$A1506&amp;CHAR(39)&amp;"!r2c"&amp;$C1506,0),variables,2,0)</f>
        <v>10976</v>
      </c>
      <c r="H1506" s="76" t="str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Pre-retirement: 8.00% &amp; Post-retirement: 6.5o%</v>
      </c>
    </row>
    <row r="1507" spans="1:8" x14ac:dyDescent="0.3">
      <c r="A1507" s="73" t="s">
        <v>308</v>
      </c>
      <c r="B1507" s="73">
        <f t="shared" si="2863"/>
        <v>15</v>
      </c>
      <c r="C1507" s="73">
        <f t="shared" si="2836"/>
        <v>50</v>
      </c>
      <c r="E1507" s="73">
        <f t="shared" ref="E1507" si="2958">plan_id</f>
        <v>1005</v>
      </c>
      <c r="F1507" s="73">
        <f t="shared" ca="1" si="2834"/>
        <v>2012</v>
      </c>
      <c r="G1507" s="73">
        <f t="shared" ref="G1507" ca="1" si="2959">VLOOKUP(INDIRECT(CHAR(39)&amp;$A1507&amp;CHAR(39)&amp;"!r2c"&amp;$C1507,0),variables,2,0)</f>
        <v>10977</v>
      </c>
      <c r="H1507" s="76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73" t="s">
        <v>308</v>
      </c>
      <c r="B1508" s="73">
        <f t="shared" si="2863"/>
        <v>15</v>
      </c>
      <c r="C1508" s="73">
        <f t="shared" si="2836"/>
        <v>51</v>
      </c>
      <c r="E1508" s="73">
        <f t="shared" ref="E1508" si="2960">plan_id</f>
        <v>1005</v>
      </c>
      <c r="F1508" s="73">
        <f t="shared" ca="1" si="2834"/>
        <v>2012</v>
      </c>
      <c r="G1508" s="73">
        <f t="shared" ref="G1508" ca="1" si="2961">VLOOKUP(INDIRECT(CHAR(39)&amp;$A1508&amp;CHAR(39)&amp;"!r2c"&amp;$C1508,0),variables,2,0)</f>
        <v>10978</v>
      </c>
      <c r="H1508" s="76" t="str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Pre-retirement: 8.00% &amp; Post-retirement: 6.5o%</v>
      </c>
    </row>
    <row r="1509" spans="1:8" x14ac:dyDescent="0.3">
      <c r="A1509" s="73" t="s">
        <v>308</v>
      </c>
      <c r="B1509" s="73">
        <f t="shared" si="2863"/>
        <v>15</v>
      </c>
      <c r="C1509" s="73">
        <f t="shared" si="2836"/>
        <v>52</v>
      </c>
      <c r="E1509" s="73">
        <f t="shared" ref="E1509" si="2962">plan_id</f>
        <v>1005</v>
      </c>
      <c r="F1509" s="73">
        <f t="shared" ca="1" si="2834"/>
        <v>2012</v>
      </c>
      <c r="G1509" s="73">
        <f t="shared" ref="G1509" ca="1" si="2963">VLOOKUP(INDIRECT(CHAR(39)&amp;$A1509&amp;CHAR(39)&amp;"!r2c"&amp;$C1509,0),variables,2,0)</f>
        <v>10979</v>
      </c>
      <c r="H1509" s="76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years</v>
      </c>
    </row>
    <row r="1510" spans="1:8" x14ac:dyDescent="0.3">
      <c r="A1510" s="73" t="s">
        <v>308</v>
      </c>
      <c r="B1510" s="73">
        <f t="shared" si="2863"/>
        <v>15</v>
      </c>
      <c r="C1510" s="73">
        <f t="shared" si="2836"/>
        <v>53</v>
      </c>
      <c r="E1510" s="73">
        <f t="shared" ref="E1510" si="2964">plan_id</f>
        <v>1005</v>
      </c>
      <c r="F1510" s="73">
        <f t="shared" ca="1" si="2834"/>
        <v>2012</v>
      </c>
      <c r="G1510" s="73">
        <f t="shared" ref="G1510" ca="1" si="2965">VLOOKUP(INDIRECT(CHAR(39)&amp;$A1510&amp;CHAR(39)&amp;"!r2c"&amp;$C1510,0),variables,2,0)</f>
        <v>10980</v>
      </c>
      <c r="H1510" s="76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4.2999999999999997E-2</v>
      </c>
    </row>
    <row r="1511" spans="1:8" x14ac:dyDescent="0.3">
      <c r="A1511" s="73" t="s">
        <v>308</v>
      </c>
      <c r="B1511" s="73">
        <f t="shared" si="2863"/>
        <v>15</v>
      </c>
      <c r="C1511" s="73">
        <f t="shared" ref="C1511:C1574" si="2966">C1420</f>
        <v>54</v>
      </c>
      <c r="E1511" s="73">
        <f t="shared" ref="E1511" si="2967">plan_id</f>
        <v>1005</v>
      </c>
      <c r="F1511" s="73">
        <f t="shared" ca="1" si="2834"/>
        <v>2012</v>
      </c>
      <c r="G1511" s="73">
        <f t="shared" ref="G1511" ca="1" si="2968">VLOOKUP(INDIRECT(CHAR(39)&amp;$A1511&amp;CHAR(39)&amp;"!r2c"&amp;$C1511,0),variables,2,0)</f>
        <v>10981</v>
      </c>
      <c r="H1511" s="76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2.4E-2</v>
      </c>
    </row>
    <row r="1512" spans="1:8" x14ac:dyDescent="0.3">
      <c r="A1512" s="73" t="s">
        <v>308</v>
      </c>
      <c r="B1512" s="73">
        <f t="shared" si="2863"/>
        <v>15</v>
      </c>
      <c r="C1512" s="73">
        <f t="shared" si="2966"/>
        <v>55</v>
      </c>
      <c r="E1512" s="73">
        <f t="shared" ref="E1512" si="2969">plan_id</f>
        <v>1005</v>
      </c>
      <c r="F1512" s="73">
        <f t="shared" ca="1" si="2834"/>
        <v>2012</v>
      </c>
      <c r="G1512" s="73">
        <f t="shared" ref="G1512" ca="1" si="2970">VLOOKUP(INDIRECT(CHAR(39)&amp;$A1512&amp;CHAR(39)&amp;"!r2c"&amp;$C1512,0),variables,2,0)</f>
        <v>10706</v>
      </c>
      <c r="H1512" s="76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1.4812769196092824E-4</v>
      </c>
    </row>
    <row r="1513" spans="1:8" x14ac:dyDescent="0.3">
      <c r="A1513" s="73" t="s">
        <v>308</v>
      </c>
      <c r="B1513" s="73">
        <f t="shared" si="2863"/>
        <v>15</v>
      </c>
      <c r="C1513" s="73">
        <f t="shared" si="2966"/>
        <v>56</v>
      </c>
      <c r="E1513" s="73">
        <f t="shared" ref="E1513" si="2971">plan_id</f>
        <v>1005</v>
      </c>
      <c r="F1513" s="73">
        <f t="shared" ca="1" si="2834"/>
        <v>2012</v>
      </c>
      <c r="G1513" s="73">
        <f t="shared" ref="G1513" ca="1" si="2972">VLOOKUP(INDIRECT(CHAR(39)&amp;$A1513&amp;CHAR(39)&amp;"!r2c"&amp;$C1513,0),variables,2,0)</f>
        <v>10983</v>
      </c>
      <c r="H1513" s="76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73" t="s">
        <v>308</v>
      </c>
      <c r="B1514" s="73">
        <f t="shared" si="2863"/>
        <v>15</v>
      </c>
      <c r="C1514" s="73">
        <f t="shared" si="2966"/>
        <v>57</v>
      </c>
      <c r="E1514" s="73">
        <f t="shared" ref="E1514" si="2973">plan_id</f>
        <v>1005</v>
      </c>
      <c r="F1514" s="73">
        <f t="shared" ca="1" si="2834"/>
        <v>2012</v>
      </c>
      <c r="G1514" s="73">
        <f t="shared" ref="G1514" ca="1" si="2974">VLOOKUP(INDIRECT(CHAR(39)&amp;$A1514&amp;CHAR(39)&amp;"!r2c"&amp;$C1514,0),variables,2,0)</f>
        <v>10989</v>
      </c>
      <c r="H1514" s="76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5797868000</v>
      </c>
    </row>
    <row r="1515" spans="1:8" x14ac:dyDescent="0.3">
      <c r="A1515" s="73" t="s">
        <v>308</v>
      </c>
      <c r="B1515" s="73">
        <f t="shared" si="2863"/>
        <v>15</v>
      </c>
      <c r="C1515" s="73">
        <f t="shared" si="2966"/>
        <v>58</v>
      </c>
      <c r="E1515" s="73">
        <f t="shared" ref="E1515" si="2975">plan_id</f>
        <v>1005</v>
      </c>
      <c r="F1515" s="73">
        <f t="shared" ca="1" si="2834"/>
        <v>2012</v>
      </c>
      <c r="G1515" s="73">
        <f t="shared" ref="G1515" ca="1" si="2976">VLOOKUP(INDIRECT(CHAR(39)&amp;$A1515&amp;CHAR(39)&amp;"!r2c"&amp;$C1515,0),variables,2,0)</f>
        <v>10990</v>
      </c>
      <c r="H1515" s="76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7403295000</v>
      </c>
    </row>
    <row r="1516" spans="1:8" x14ac:dyDescent="0.3">
      <c r="A1516" s="73" t="s">
        <v>308</v>
      </c>
      <c r="B1516" s="73">
        <f t="shared" si="2863"/>
        <v>15</v>
      </c>
      <c r="C1516" s="73">
        <f t="shared" si="2966"/>
        <v>59</v>
      </c>
      <c r="E1516" s="73">
        <f t="shared" ref="E1516" si="2977">plan_id</f>
        <v>1005</v>
      </c>
      <c r="F1516" s="73">
        <f t="shared" ca="1" si="2834"/>
        <v>2012</v>
      </c>
      <c r="G1516" s="73">
        <f t="shared" ref="G1516" ca="1" si="2978">VLOOKUP(INDIRECT(CHAR(39)&amp;$A1516&amp;CHAR(39)&amp;"!r2c"&amp;$C1516,0),variables,2,0)</f>
        <v>10991</v>
      </c>
      <c r="H1516" s="76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1605427000</v>
      </c>
    </row>
    <row r="1517" spans="1:8" x14ac:dyDescent="0.3">
      <c r="A1517" s="73" t="s">
        <v>308</v>
      </c>
      <c r="B1517" s="73">
        <f t="shared" si="2863"/>
        <v>15</v>
      </c>
      <c r="C1517" s="73">
        <f t="shared" si="2966"/>
        <v>60</v>
      </c>
      <c r="E1517" s="73">
        <f t="shared" ref="E1517" si="2979">plan_id</f>
        <v>1005</v>
      </c>
      <c r="F1517" s="73">
        <f t="shared" ca="1" si="2834"/>
        <v>2012</v>
      </c>
      <c r="G1517" s="73">
        <f t="shared" ref="G1517" ca="1" si="2980">VLOOKUP(INDIRECT(CHAR(39)&amp;$A1517&amp;CHAR(39)&amp;"!r2c"&amp;$C1517,0),variables,2,0)</f>
        <v>10992</v>
      </c>
      <c r="H1517" s="76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0.78314696361552527</v>
      </c>
    </row>
    <row r="1518" spans="1:8" x14ac:dyDescent="0.3">
      <c r="A1518" s="73" t="s">
        <v>308</v>
      </c>
      <c r="B1518" s="73">
        <f t="shared" si="2863"/>
        <v>15</v>
      </c>
      <c r="C1518" s="73">
        <f t="shared" si="2966"/>
        <v>61</v>
      </c>
      <c r="E1518" s="73">
        <f t="shared" ref="E1518" si="2981">plan_id</f>
        <v>1005</v>
      </c>
      <c r="F1518" s="73">
        <f t="shared" ca="1" si="2834"/>
        <v>2012</v>
      </c>
      <c r="G1518" s="73">
        <f t="shared" ref="G1518" ca="1" si="2982">VLOOKUP(INDIRECT(CHAR(39)&amp;$A1518&amp;CHAR(39)&amp;"!r2c"&amp;$C1518,0),variables,2,0)</f>
        <v>10993</v>
      </c>
      <c r="H1518" s="76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794417000</v>
      </c>
    </row>
    <row r="1519" spans="1:8" x14ac:dyDescent="0.3">
      <c r="A1519" s="73" t="s">
        <v>308</v>
      </c>
      <c r="B1519" s="73">
        <f t="shared" si="2863"/>
        <v>15</v>
      </c>
      <c r="C1519" s="73">
        <f t="shared" si="2966"/>
        <v>62</v>
      </c>
      <c r="E1519" s="73">
        <f t="shared" ref="E1519" si="2983">plan_id</f>
        <v>1005</v>
      </c>
      <c r="F1519" s="73">
        <f t="shared" ca="1" si="2834"/>
        <v>2012</v>
      </c>
      <c r="G1519" s="73">
        <f t="shared" ref="G1519" ca="1" si="2984">VLOOKUP(INDIRECT(CHAR(39)&amp;$A1519&amp;CHAR(39)&amp;"!r2c"&amp;$C1519,0),variables,2,0)</f>
        <v>10801</v>
      </c>
      <c r="H1519" s="76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234741000</v>
      </c>
    </row>
    <row r="1520" spans="1:8" x14ac:dyDescent="0.3">
      <c r="A1520" s="73" t="s">
        <v>308</v>
      </c>
      <c r="B1520" s="73">
        <f t="shared" si="2863"/>
        <v>15</v>
      </c>
      <c r="C1520" s="73">
        <f t="shared" si="2966"/>
        <v>63</v>
      </c>
      <c r="E1520" s="73">
        <f t="shared" ref="E1520" si="2985">plan_id</f>
        <v>1005</v>
      </c>
      <c r="F1520" s="73">
        <f t="shared" ca="1" si="2834"/>
        <v>2012</v>
      </c>
      <c r="G1520" s="73">
        <f t="shared" ref="G1520" ca="1" si="2986">VLOOKUP(INDIRECT(CHAR(39)&amp;$A1520&amp;CHAR(39)&amp;"!r2c"&amp;$C1520,0),variables,2,0)</f>
        <v>10802</v>
      </c>
      <c r="H1520" s="76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1075000</v>
      </c>
    </row>
    <row r="1521" spans="1:8" x14ac:dyDescent="0.3">
      <c r="A1521" s="73" t="s">
        <v>308</v>
      </c>
      <c r="B1521" s="73">
        <f t="shared" si="2863"/>
        <v>15</v>
      </c>
      <c r="C1521" s="73">
        <f t="shared" si="2966"/>
        <v>64</v>
      </c>
      <c r="E1521" s="73">
        <f t="shared" ref="E1521" si="2987">plan_id</f>
        <v>1005</v>
      </c>
      <c r="F1521" s="73">
        <f t="shared" ca="1" si="2834"/>
        <v>2012</v>
      </c>
      <c r="G1521" s="73">
        <f t="shared" ref="G1521" ca="1" si="2988">VLOOKUP(INDIRECT(CHAR(39)&amp;$A1521&amp;CHAR(39)&amp;"!r2c"&amp;$C1521,0),variables,2,0)</f>
        <v>10803</v>
      </c>
      <c r="H1521" s="76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73" t="s">
        <v>308</v>
      </c>
      <c r="B1522" s="73">
        <f t="shared" si="2863"/>
        <v>15</v>
      </c>
      <c r="C1522" s="73">
        <f t="shared" si="2966"/>
        <v>65</v>
      </c>
      <c r="E1522" s="73">
        <f t="shared" ref="E1522" si="2989">plan_id</f>
        <v>1005</v>
      </c>
      <c r="F1522" s="73">
        <f t="shared" ca="1" si="2834"/>
        <v>2012</v>
      </c>
      <c r="G1522" s="73">
        <f t="shared" ref="G1522" ca="1" si="2990">VLOOKUP(INDIRECT(CHAR(39)&amp;$A1522&amp;CHAR(39)&amp;"!r2c"&amp;$C1522,0),variables,2,0)</f>
        <v>10804</v>
      </c>
      <c r="H1522" s="76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73" t="s">
        <v>308</v>
      </c>
      <c r="B1523" s="73">
        <f t="shared" si="2863"/>
        <v>15</v>
      </c>
      <c r="C1523" s="73">
        <f t="shared" si="2966"/>
        <v>66</v>
      </c>
      <c r="E1523" s="73">
        <f t="shared" ref="E1523" si="2991">plan_id</f>
        <v>1005</v>
      </c>
      <c r="F1523" s="73">
        <f t="shared" ca="1" si="2834"/>
        <v>2012</v>
      </c>
      <c r="G1523" s="73">
        <f t="shared" ref="G1523" ca="1" si="2992">VLOOKUP(INDIRECT(CHAR(39)&amp;$A1523&amp;CHAR(39)&amp;"!r2c"&amp;$C1523,0),variables,2,0)</f>
        <v>10805</v>
      </c>
      <c r="H1523" s="76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-4584000</v>
      </c>
    </row>
    <row r="1524" spans="1:8" x14ac:dyDescent="0.3">
      <c r="A1524" s="73" t="s">
        <v>308</v>
      </c>
      <c r="B1524" s="73">
        <f t="shared" ref="B1524" si="2993">B1459+1</f>
        <v>15</v>
      </c>
      <c r="C1524" s="73">
        <f t="shared" si="2966"/>
        <v>67</v>
      </c>
      <c r="E1524" s="73">
        <f t="shared" ref="E1524" si="2994">plan_id</f>
        <v>1005</v>
      </c>
      <c r="F1524" s="73">
        <f t="shared" ca="1" si="2834"/>
        <v>2012</v>
      </c>
      <c r="G1524" s="73">
        <f t="shared" ref="G1524" ca="1" si="2995">VLOOKUP(INDIRECT(CHAR(39)&amp;$A1524&amp;CHAR(39)&amp;"!r2c"&amp;$C1524,0),variables,2,0)</f>
        <v>10806</v>
      </c>
      <c r="H1524" s="76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73" t="s">
        <v>308</v>
      </c>
      <c r="B1525" s="73">
        <f>B1524</f>
        <v>15</v>
      </c>
      <c r="C1525" s="73">
        <f t="shared" si="2966"/>
        <v>68</v>
      </c>
      <c r="E1525" s="73">
        <f t="shared" ref="E1525" si="2996">plan_id</f>
        <v>1005</v>
      </c>
      <c r="F1525" s="73">
        <f t="shared" ca="1" si="2834"/>
        <v>2012</v>
      </c>
      <c r="G1525" s="73">
        <f t="shared" ref="G1525" ca="1" si="2997">VLOOKUP(INDIRECT(CHAR(39)&amp;$A1525&amp;CHAR(39)&amp;"!r2c"&amp;$C1525,0),variables,2,0)</f>
        <v>10807</v>
      </c>
      <c r="H1525" s="76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73" t="s">
        <v>308</v>
      </c>
      <c r="B1526" s="73">
        <f t="shared" ref="B1526:B1550" si="2998">B1525</f>
        <v>15</v>
      </c>
      <c r="C1526" s="73">
        <f t="shared" si="2966"/>
        <v>69</v>
      </c>
      <c r="E1526" s="73">
        <f t="shared" ref="E1526" si="2999">plan_id</f>
        <v>1005</v>
      </c>
      <c r="F1526" s="73">
        <f t="shared" ca="1" si="2834"/>
        <v>2012</v>
      </c>
      <c r="G1526" s="73">
        <f t="shared" ref="G1526" ca="1" si="3000">VLOOKUP(INDIRECT(CHAR(39)&amp;$A1526&amp;CHAR(39)&amp;"!r2c"&amp;$C1526,0),variables,2,0)</f>
        <v>10808</v>
      </c>
      <c r="H1526" s="76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73" t="s">
        <v>308</v>
      </c>
      <c r="B1527" s="73">
        <f t="shared" si="2998"/>
        <v>15</v>
      </c>
      <c r="C1527" s="73">
        <f t="shared" si="2966"/>
        <v>70</v>
      </c>
      <c r="E1527" s="73">
        <f t="shared" ref="E1527" si="3001">plan_id</f>
        <v>1005</v>
      </c>
      <c r="F1527" s="73">
        <f t="shared" ca="1" si="2834"/>
        <v>2012</v>
      </c>
      <c r="G1527" s="73">
        <f t="shared" ref="G1527" ca="1" si="3002">VLOOKUP(INDIRECT(CHAR(39)&amp;$A1527&amp;CHAR(39)&amp;"!r2c"&amp;$C1527,0),variables,2,0)</f>
        <v>10809</v>
      </c>
      <c r="H1527" s="76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12792000</v>
      </c>
    </row>
    <row r="1528" spans="1:8" x14ac:dyDescent="0.3">
      <c r="A1528" s="73" t="s">
        <v>308</v>
      </c>
      <c r="B1528" s="73">
        <f t="shared" si="2998"/>
        <v>15</v>
      </c>
      <c r="C1528" s="73">
        <f t="shared" si="2966"/>
        <v>71</v>
      </c>
      <c r="E1528" s="73">
        <f t="shared" ref="E1528" si="3003">plan_id</f>
        <v>1005</v>
      </c>
      <c r="F1528" s="73">
        <f t="shared" ca="1" si="2834"/>
        <v>2012</v>
      </c>
      <c r="G1528" s="73">
        <f t="shared" ref="G1528" ca="1" si="3004">VLOOKUP(INDIRECT(CHAR(39)&amp;$A1528&amp;CHAR(39)&amp;"!r2c"&amp;$C1528,0),variables,2,0)</f>
        <v>10810</v>
      </c>
      <c r="H1528" s="76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73" t="s">
        <v>308</v>
      </c>
      <c r="B1529" s="73">
        <f t="shared" si="2998"/>
        <v>15</v>
      </c>
      <c r="C1529" s="73">
        <f t="shared" si="2966"/>
        <v>72</v>
      </c>
      <c r="E1529" s="73">
        <f t="shared" ref="E1529" si="3005">plan_id</f>
        <v>1005</v>
      </c>
      <c r="F1529" s="73">
        <f t="shared" ca="1" si="2834"/>
        <v>2012</v>
      </c>
      <c r="G1529" s="73">
        <f t="shared" ref="G1529" ca="1" si="3006">VLOOKUP(INDIRECT(CHAR(39)&amp;$A1529&amp;CHAR(39)&amp;"!r2c"&amp;$C1529,0),variables,2,0)</f>
        <v>10811</v>
      </c>
      <c r="H1529" s="76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73" t="s">
        <v>308</v>
      </c>
      <c r="B1530" s="73">
        <f t="shared" si="2998"/>
        <v>15</v>
      </c>
      <c r="C1530" s="73">
        <f t="shared" si="2966"/>
        <v>73</v>
      </c>
      <c r="E1530" s="73">
        <f t="shared" ref="E1530" si="3007">plan_id</f>
        <v>1005</v>
      </c>
      <c r="F1530" s="73">
        <f t="shared" ca="1" si="2834"/>
        <v>2012</v>
      </c>
      <c r="G1530" s="73">
        <f t="shared" ref="G1530" ca="1" si="3008">VLOOKUP(INDIRECT(CHAR(39)&amp;$A1530&amp;CHAR(39)&amp;"!r2c"&amp;$C1530,0),variables,2,0)</f>
        <v>10812</v>
      </c>
      <c r="H1530" s="76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73" t="s">
        <v>308</v>
      </c>
      <c r="B1531" s="73">
        <f t="shared" si="2998"/>
        <v>15</v>
      </c>
      <c r="C1531" s="73">
        <f t="shared" si="2966"/>
        <v>74</v>
      </c>
      <c r="E1531" s="73">
        <f t="shared" ref="E1531" si="3009">plan_id</f>
        <v>1005</v>
      </c>
      <c r="F1531" s="73">
        <f t="shared" ca="1" si="2834"/>
        <v>2012</v>
      </c>
      <c r="G1531" s="73">
        <f t="shared" ref="G1531" ca="1" si="3010">VLOOKUP(INDIRECT(CHAR(39)&amp;$A1531&amp;CHAR(39)&amp;"!r2c"&amp;$C1531,0),variables,2,0)</f>
        <v>10813</v>
      </c>
      <c r="H1531" s="76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73" t="s">
        <v>308</v>
      </c>
      <c r="B1532" s="73">
        <f t="shared" si="2998"/>
        <v>15</v>
      </c>
      <c r="C1532" s="73">
        <f t="shared" si="2966"/>
        <v>75</v>
      </c>
      <c r="E1532" s="73">
        <f t="shared" ref="E1532" si="3011">plan_id</f>
        <v>1005</v>
      </c>
      <c r="F1532" s="73">
        <f t="shared" ca="1" si="2834"/>
        <v>2012</v>
      </c>
      <c r="G1532" s="73">
        <f t="shared" ref="G1532" ca="1" si="3012">VLOOKUP(INDIRECT(CHAR(39)&amp;$A1532&amp;CHAR(39)&amp;"!r2c"&amp;$C1532,0),variables,2,0)</f>
        <v>10814</v>
      </c>
      <c r="H1532" s="76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1842000</v>
      </c>
    </row>
    <row r="1533" spans="1:8" x14ac:dyDescent="0.3">
      <c r="A1533" s="73" t="s">
        <v>308</v>
      </c>
      <c r="B1533" s="73">
        <f t="shared" si="2998"/>
        <v>15</v>
      </c>
      <c r="C1533" s="73">
        <f t="shared" si="2966"/>
        <v>76</v>
      </c>
      <c r="E1533" s="73">
        <f t="shared" ref="E1533" si="3013">plan_id</f>
        <v>1005</v>
      </c>
      <c r="F1533" s="73">
        <f t="shared" ca="1" si="2834"/>
        <v>2012</v>
      </c>
      <c r="G1533" s="73">
        <f t="shared" ref="G1533" ca="1" si="3014">VLOOKUP(INDIRECT(CHAR(39)&amp;$A1533&amp;CHAR(39)&amp;"!r2c"&amp;$C1533,0),variables,2,0)</f>
        <v>10815</v>
      </c>
      <c r="H1533" s="76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-5822000</v>
      </c>
    </row>
    <row r="1534" spans="1:8" x14ac:dyDescent="0.3">
      <c r="A1534" s="73" t="s">
        <v>308</v>
      </c>
      <c r="B1534" s="73">
        <f t="shared" si="2998"/>
        <v>15</v>
      </c>
      <c r="C1534" s="73">
        <f t="shared" si="2966"/>
        <v>77</v>
      </c>
      <c r="E1534" s="73">
        <f t="shared" ref="E1534" si="3015">plan_id</f>
        <v>1005</v>
      </c>
      <c r="F1534" s="73">
        <f t="shared" ca="1" si="2834"/>
        <v>2012</v>
      </c>
      <c r="G1534" s="73">
        <f t="shared" ref="G1534" ca="1" si="3016">VLOOKUP(INDIRECT(CHAR(39)&amp;$A1534&amp;CHAR(39)&amp;"!r2c"&amp;$C1534,0),variables,2,0)</f>
        <v>10816</v>
      </c>
      <c r="H1534" s="76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63598000</v>
      </c>
    </row>
    <row r="1535" spans="1:8" x14ac:dyDescent="0.3">
      <c r="A1535" s="73" t="s">
        <v>308</v>
      </c>
      <c r="B1535" s="73">
        <f t="shared" si="2998"/>
        <v>15</v>
      </c>
      <c r="C1535" s="73">
        <f t="shared" si="2966"/>
        <v>78</v>
      </c>
      <c r="E1535" s="73">
        <f t="shared" ref="E1535" si="3017">plan_id</f>
        <v>1005</v>
      </c>
      <c r="F1535" s="73">
        <f t="shared" ca="1" si="2834"/>
        <v>2012</v>
      </c>
      <c r="G1535" s="73">
        <f t="shared" ref="G1535" ca="1" si="3018">VLOOKUP(INDIRECT(CHAR(39)&amp;$A1535&amp;CHAR(39)&amp;"!r2c"&amp;$C1535,0),variables,2,0)</f>
        <v>10817</v>
      </c>
      <c r="H1535" s="76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73" t="s">
        <v>308</v>
      </c>
      <c r="B1536" s="73">
        <f t="shared" si="2998"/>
        <v>15</v>
      </c>
      <c r="C1536" s="73">
        <f t="shared" si="2966"/>
        <v>79</v>
      </c>
      <c r="E1536" s="73">
        <f t="shared" ref="E1536" si="3019">plan_id</f>
        <v>1005</v>
      </c>
      <c r="F1536" s="73">
        <f t="shared" ca="1" si="2834"/>
        <v>2012</v>
      </c>
      <c r="G1536" s="73">
        <f t="shared" ref="G1536" ca="1" si="3020">VLOOKUP(INDIRECT(CHAR(39)&amp;$A1536&amp;CHAR(39)&amp;"!r2c"&amp;$C1536,0),variables,2,0)</f>
        <v>10818</v>
      </c>
      <c r="H1536" s="76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73" t="s">
        <v>308</v>
      </c>
      <c r="B1537" s="73">
        <f t="shared" si="2998"/>
        <v>15</v>
      </c>
      <c r="C1537" s="73">
        <f t="shared" si="2966"/>
        <v>80</v>
      </c>
      <c r="E1537" s="73">
        <f t="shared" ref="E1537" si="3021">plan_id</f>
        <v>1005</v>
      </c>
      <c r="F1537" s="73">
        <f t="shared" ca="1" si="2834"/>
        <v>2012</v>
      </c>
      <c r="G1537" s="73">
        <f t="shared" ref="G1537" ca="1" si="3022">VLOOKUP(INDIRECT(CHAR(39)&amp;$A1537&amp;CHAR(39)&amp;"!r2c"&amp;$C1537,0),variables,2,0)</f>
        <v>10819</v>
      </c>
      <c r="H1537" s="76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73" t="s">
        <v>308</v>
      </c>
      <c r="B1538" s="73">
        <f t="shared" si="2998"/>
        <v>15</v>
      </c>
      <c r="C1538" s="73">
        <f t="shared" si="2966"/>
        <v>81</v>
      </c>
      <c r="E1538" s="73">
        <f t="shared" ref="E1538" si="3023">plan_id</f>
        <v>1005</v>
      </c>
      <c r="F1538" s="73">
        <f t="shared" ca="1" si="2834"/>
        <v>2012</v>
      </c>
      <c r="G1538" s="73">
        <f t="shared" ref="G1538" ca="1" si="3024">VLOOKUP(INDIRECT(CHAR(39)&amp;$A1538&amp;CHAR(39)&amp;"!r2c"&amp;$C1538,0),variables,2,0)</f>
        <v>10820</v>
      </c>
      <c r="H1538" s="76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174550000</v>
      </c>
    </row>
    <row r="1539" spans="1:8" x14ac:dyDescent="0.3">
      <c r="A1539" s="73" t="s">
        <v>308</v>
      </c>
      <c r="B1539" s="73">
        <f t="shared" si="2998"/>
        <v>15</v>
      </c>
      <c r="C1539" s="73">
        <f t="shared" si="2966"/>
        <v>82</v>
      </c>
      <c r="E1539" s="73">
        <f t="shared" ref="E1539" si="3025">plan_id</f>
        <v>1005</v>
      </c>
      <c r="F1539" s="73">
        <f t="shared" ref="F1539:F1658" ca="1" si="3026">INDIRECT(CHAR(39)&amp;$A1539&amp;CHAR(39)&amp;"!r"&amp;$B1539&amp;"c2",0)</f>
        <v>2012</v>
      </c>
      <c r="G1539" s="73">
        <f t="shared" ref="G1539" ca="1" si="3027">VLOOKUP(INDIRECT(CHAR(39)&amp;$A1539&amp;CHAR(39)&amp;"!r2c"&amp;$C1539,0),variables,2,0)</f>
        <v>10821</v>
      </c>
      <c r="H1539" s="76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73" t="s">
        <v>308</v>
      </c>
      <c r="B1540" s="73">
        <f t="shared" si="2998"/>
        <v>15</v>
      </c>
      <c r="C1540" s="73">
        <f t="shared" si="2966"/>
        <v>83</v>
      </c>
      <c r="E1540" s="73">
        <f t="shared" ref="E1540" si="3028">plan_id</f>
        <v>1005</v>
      </c>
      <c r="F1540" s="73">
        <f t="shared" ca="1" si="3026"/>
        <v>2012</v>
      </c>
      <c r="G1540" s="73">
        <f t="shared" ref="G1540" ca="1" si="3029">VLOOKUP(INDIRECT(CHAR(39)&amp;$A1540&amp;CHAR(39)&amp;"!r2c"&amp;$C1540,0),variables,2,0)</f>
        <v>10822</v>
      </c>
      <c r="H1540" s="76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73" t="s">
        <v>308</v>
      </c>
      <c r="B1541" s="73">
        <f t="shared" si="2998"/>
        <v>15</v>
      </c>
      <c r="C1541" s="73">
        <f t="shared" si="2966"/>
        <v>84</v>
      </c>
      <c r="E1541" s="73">
        <f t="shared" ref="E1541" si="3030">plan_id</f>
        <v>1005</v>
      </c>
      <c r="F1541" s="73">
        <f t="shared" ca="1" si="3026"/>
        <v>2012</v>
      </c>
      <c r="G1541" s="73">
        <f t="shared" ref="G1541" ca="1" si="3031">VLOOKUP(INDIRECT(CHAR(39)&amp;$A1541&amp;CHAR(39)&amp;"!r2c"&amp;$C1541,0),variables,2,0)</f>
        <v>10829</v>
      </c>
      <c r="H1541" s="76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158345000</v>
      </c>
    </row>
    <row r="1542" spans="1:8" x14ac:dyDescent="0.3">
      <c r="A1542" s="73" t="s">
        <v>308</v>
      </c>
      <c r="B1542" s="73">
        <f t="shared" si="2998"/>
        <v>15</v>
      </c>
      <c r="C1542" s="73">
        <f t="shared" si="2966"/>
        <v>85</v>
      </c>
      <c r="E1542" s="73">
        <f t="shared" ref="E1542" si="3032">plan_id</f>
        <v>1005</v>
      </c>
      <c r="F1542" s="73">
        <f t="shared" ca="1" si="3026"/>
        <v>2012</v>
      </c>
      <c r="G1542" s="73">
        <f t="shared" ref="G1542" ca="1" si="3033">VLOOKUP(INDIRECT(CHAR(39)&amp;$A1542&amp;CHAR(39)&amp;"!r2c"&amp;$C1542,0),variables,2,0)</f>
        <v>10823</v>
      </c>
      <c r="H1542" s="76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516483000</v>
      </c>
    </row>
    <row r="1543" spans="1:8" x14ac:dyDescent="0.3">
      <c r="A1543" s="73" t="s">
        <v>308</v>
      </c>
      <c r="B1543" s="73">
        <f t="shared" si="2998"/>
        <v>15</v>
      </c>
      <c r="C1543" s="73">
        <f t="shared" si="2966"/>
        <v>86</v>
      </c>
      <c r="E1543" s="73">
        <f t="shared" ref="E1543" si="3034">plan_id</f>
        <v>1005</v>
      </c>
      <c r="F1543" s="73">
        <f t="shared" ca="1" si="3026"/>
        <v>2012</v>
      </c>
      <c r="G1543" s="73">
        <f t="shared" ref="G1543" ca="1" si="3035">VLOOKUP(INDIRECT(CHAR(39)&amp;$A1543&amp;CHAR(39)&amp;"!r2c"&amp;$C1543,0),variables,2,0)</f>
        <v>10798</v>
      </c>
      <c r="H1543" s="76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73" t="s">
        <v>308</v>
      </c>
      <c r="B1544" s="73">
        <f t="shared" si="2998"/>
        <v>15</v>
      </c>
      <c r="C1544" s="73">
        <f t="shared" si="2966"/>
        <v>87</v>
      </c>
      <c r="E1544" s="73">
        <f t="shared" ref="E1544" si="3036">plan_id</f>
        <v>1005</v>
      </c>
      <c r="F1544" s="73">
        <f t="shared" ca="1" si="3026"/>
        <v>2012</v>
      </c>
      <c r="G1544" s="73">
        <f t="shared" ref="G1544" ca="1" si="3037">VLOOKUP(INDIRECT(CHAR(39)&amp;$A1544&amp;CHAR(39)&amp;"!r2c"&amp;$C1544,0),variables,2,0)</f>
        <v>10799</v>
      </c>
      <c r="H1544" s="76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73" t="s">
        <v>308</v>
      </c>
      <c r="B1545" s="73">
        <f t="shared" si="2998"/>
        <v>15</v>
      </c>
      <c r="C1545" s="73">
        <f t="shared" si="2966"/>
        <v>88</v>
      </c>
      <c r="E1545" s="73">
        <f t="shared" ref="E1545" si="3038">plan_id</f>
        <v>1005</v>
      </c>
      <c r="F1545" s="73">
        <f t="shared" ca="1" si="3026"/>
        <v>2012</v>
      </c>
      <c r="G1545" s="73">
        <f t="shared" ref="G1545" ca="1" si="3039">VLOOKUP(INDIRECT(CHAR(39)&amp;$A1545&amp;CHAR(39)&amp;"!r2c"&amp;$C1545,0),variables,2,0)</f>
        <v>10800</v>
      </c>
      <c r="H1545" s="76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73" t="s">
        <v>308</v>
      </c>
      <c r="B1546" s="73">
        <f t="shared" si="2998"/>
        <v>15</v>
      </c>
      <c r="C1546" s="73">
        <f t="shared" si="2966"/>
        <v>89</v>
      </c>
      <c r="E1546" s="73">
        <f t="shared" ref="E1546" si="3040">plan_id</f>
        <v>1005</v>
      </c>
      <c r="F1546" s="73">
        <f t="shared" ca="1" si="3026"/>
        <v>2012</v>
      </c>
      <c r="G1546" s="73">
        <f t="shared" ref="G1546" ca="1" si="3041">VLOOKUP(INDIRECT(CHAR(39)&amp;$A1546&amp;CHAR(39)&amp;"!r2c"&amp;$C1546,0),variables,2,0)</f>
        <v>10824</v>
      </c>
      <c r="H1546" s="76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73" t="s">
        <v>308</v>
      </c>
      <c r="B1547" s="73">
        <f t="shared" si="2998"/>
        <v>15</v>
      </c>
      <c r="C1547" s="73">
        <f t="shared" si="2966"/>
        <v>90</v>
      </c>
      <c r="E1547" s="73">
        <f t="shared" ref="E1547" si="3042">plan_id</f>
        <v>1005</v>
      </c>
      <c r="F1547" s="73">
        <f t="shared" ca="1" si="3026"/>
        <v>2012</v>
      </c>
      <c r="G1547" s="73">
        <f t="shared" ref="G1547" ca="1" si="3043">VLOOKUP(INDIRECT(CHAR(39)&amp;$A1547&amp;CHAR(39)&amp;"!r2c"&amp;$C1547,0),variables,2,0)</f>
        <v>10825</v>
      </c>
      <c r="H1547" s="76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106794000</v>
      </c>
    </row>
    <row r="1548" spans="1:8" x14ac:dyDescent="0.3">
      <c r="A1548" s="73" t="s">
        <v>308</v>
      </c>
      <c r="B1548" s="73">
        <f t="shared" si="2998"/>
        <v>15</v>
      </c>
      <c r="C1548" s="73">
        <f t="shared" si="2966"/>
        <v>91</v>
      </c>
      <c r="E1548" s="73">
        <f t="shared" ref="E1548" si="3044">plan_id</f>
        <v>1005</v>
      </c>
      <c r="F1548" s="73">
        <f t="shared" ca="1" si="3026"/>
        <v>2012</v>
      </c>
      <c r="G1548" s="73">
        <f t="shared" ref="G1548" ca="1" si="3045">VLOOKUP(INDIRECT(CHAR(39)&amp;$A1548&amp;CHAR(39)&amp;"!r2c"&amp;$C1548,0),variables,2,0)</f>
        <v>10826</v>
      </c>
      <c r="H1548" s="76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91180000</v>
      </c>
    </row>
    <row r="1549" spans="1:8" x14ac:dyDescent="0.3">
      <c r="A1549" s="73" t="s">
        <v>308</v>
      </c>
      <c r="B1549" s="73">
        <f t="shared" si="2998"/>
        <v>15</v>
      </c>
      <c r="C1549" s="73">
        <f t="shared" si="2966"/>
        <v>92</v>
      </c>
      <c r="E1549" s="73">
        <f t="shared" ref="E1549" si="3046">plan_id</f>
        <v>1005</v>
      </c>
      <c r="F1549" s="73">
        <f t="shared" ca="1" si="3026"/>
        <v>2012</v>
      </c>
      <c r="G1549" s="73">
        <f t="shared" ref="G1549" ca="1" si="3047">VLOOKUP(INDIRECT(CHAR(39)&amp;$A1549&amp;CHAR(39)&amp;"!r2c"&amp;$C1549,0),variables,2,0)</f>
        <v>10828</v>
      </c>
      <c r="H1549" s="76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73" t="s">
        <v>308</v>
      </c>
      <c r="B1550" s="73">
        <f t="shared" si="2998"/>
        <v>15</v>
      </c>
      <c r="C1550" s="73">
        <f t="shared" si="2966"/>
        <v>93</v>
      </c>
      <c r="E1550" s="73">
        <f t="shared" ref="E1550" si="3048">plan_id</f>
        <v>1005</v>
      </c>
      <c r="F1550" s="73">
        <f t="shared" ca="1" si="3026"/>
        <v>2012</v>
      </c>
      <c r="G1550" s="73">
        <f t="shared" ref="G1550" ca="1" si="3049">VLOOKUP(INDIRECT(CHAR(39)&amp;$A1550&amp;CHAR(39)&amp;"!r2c"&amp;$C1550,0),variables,2,0)</f>
        <v>10827</v>
      </c>
      <c r="H1550" s="76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73" t="s">
        <v>308</v>
      </c>
      <c r="B1551" s="73">
        <f t="shared" ref="B1551:B1614" si="3050">B1486+1</f>
        <v>16</v>
      </c>
      <c r="C1551" s="73">
        <f t="shared" si="2966"/>
        <v>3</v>
      </c>
      <c r="E1551" s="73">
        <f t="shared" ref="E1551" si="3051">plan_id</f>
        <v>1005</v>
      </c>
      <c r="F1551" s="73">
        <f t="shared" ca="1" si="3026"/>
        <v>2013</v>
      </c>
      <c r="G1551" s="73">
        <f t="shared" ref="G1551" ca="1" si="3052">VLOOKUP(INDIRECT(CHAR(39)&amp;$A1551&amp;CHAR(39)&amp;"!r2c"&amp;$C1551,0),variables,2,0)</f>
        <v>10703</v>
      </c>
      <c r="H1551" s="76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2014</v>
      </c>
    </row>
    <row r="1552" spans="1:8" x14ac:dyDescent="0.3">
      <c r="A1552" s="73" t="s">
        <v>308</v>
      </c>
      <c r="B1552" s="73">
        <f t="shared" si="3050"/>
        <v>16</v>
      </c>
      <c r="C1552" s="73">
        <f t="shared" si="2966"/>
        <v>4</v>
      </c>
      <c r="E1552" s="73">
        <f t="shared" ref="E1552" si="3053">plan_id</f>
        <v>1005</v>
      </c>
      <c r="F1552" s="73">
        <f t="shared" ca="1" si="3026"/>
        <v>2013</v>
      </c>
      <c r="G1552" s="73">
        <f t="shared" ref="G1552" ca="1" si="3054">VLOOKUP(INDIRECT(CHAR(39)&amp;$A1552&amp;CHAR(39)&amp;"!r2c"&amp;$C1552,0),variables,2,0)</f>
        <v>10845</v>
      </c>
      <c r="H1552" s="76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Gabriel Roeder Smith &amp; Company</v>
      </c>
    </row>
    <row r="1553" spans="1:8" x14ac:dyDescent="0.3">
      <c r="A1553" s="73" t="s">
        <v>308</v>
      </c>
      <c r="B1553" s="73">
        <f t="shared" si="3050"/>
        <v>16</v>
      </c>
      <c r="C1553" s="73">
        <f t="shared" si="2966"/>
        <v>5</v>
      </c>
      <c r="E1553" s="73">
        <f t="shared" ref="E1553" si="3055">plan_id</f>
        <v>1005</v>
      </c>
      <c r="F1553" s="73">
        <f t="shared" ca="1" si="3026"/>
        <v>2013</v>
      </c>
      <c r="G1553" s="73">
        <f t="shared" ref="G1553" ca="1" si="3056">VLOOKUP(INDIRECT(CHAR(39)&amp;$A1553&amp;CHAR(39)&amp;"!r2c"&amp;$C1553,0),variables,2,0)</f>
        <v>10924</v>
      </c>
      <c r="H1553" s="76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0.189</v>
      </c>
    </row>
    <row r="1554" spans="1:8" x14ac:dyDescent="0.3">
      <c r="A1554" s="73" t="s">
        <v>308</v>
      </c>
      <c r="B1554" s="73">
        <f t="shared" si="3050"/>
        <v>16</v>
      </c>
      <c r="C1554" s="73">
        <f t="shared" si="2966"/>
        <v>6</v>
      </c>
      <c r="E1554" s="73">
        <f t="shared" ref="E1554" si="3057">plan_id</f>
        <v>1005</v>
      </c>
      <c r="F1554" s="73">
        <f t="shared" ca="1" si="3026"/>
        <v>2013</v>
      </c>
      <c r="G1554" s="73">
        <f t="shared" ref="G1554" ca="1" si="3058">VLOOKUP(INDIRECT(CHAR(39)&amp;$A1554&amp;CHAR(39)&amp;"!r2c"&amp;$C1554,0),variables,2,0)</f>
        <v>10925</v>
      </c>
      <c r="H1554" s="76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73" t="s">
        <v>308</v>
      </c>
      <c r="B1555" s="73">
        <f t="shared" si="3050"/>
        <v>16</v>
      </c>
      <c r="C1555" s="73">
        <f t="shared" si="2966"/>
        <v>7</v>
      </c>
      <c r="E1555" s="73">
        <f t="shared" ref="E1555" si="3059">plan_id</f>
        <v>1005</v>
      </c>
      <c r="F1555" s="73">
        <f t="shared" ca="1" si="3026"/>
        <v>2013</v>
      </c>
      <c r="G1555" s="73">
        <f t="shared" ref="G1555" ca="1" si="3060">VLOOKUP(INDIRECT(CHAR(39)&amp;$A1555&amp;CHAR(39)&amp;"!r2c"&amp;$C1555,0),variables,2,0)</f>
        <v>10926</v>
      </c>
      <c r="H1555" s="76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73" t="s">
        <v>308</v>
      </c>
      <c r="B1556" s="73">
        <f t="shared" si="3050"/>
        <v>16</v>
      </c>
      <c r="C1556" s="73">
        <f t="shared" si="2966"/>
        <v>8</v>
      </c>
      <c r="E1556" s="73">
        <f t="shared" ref="E1556" si="3061">plan_id</f>
        <v>1005</v>
      </c>
      <c r="F1556" s="73">
        <f t="shared" ca="1" si="3026"/>
        <v>2013</v>
      </c>
      <c r="G1556" s="73">
        <f t="shared" ref="G1556" ca="1" si="3062">VLOOKUP(INDIRECT(CHAR(39)&amp;$A1556&amp;CHAR(39)&amp;"!r2c"&amp;$C1556,0),variables,2,0)</f>
        <v>10704</v>
      </c>
      <c r="H1556" s="76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89598000</v>
      </c>
    </row>
    <row r="1557" spans="1:8" x14ac:dyDescent="0.3">
      <c r="A1557" s="73" t="s">
        <v>308</v>
      </c>
      <c r="B1557" s="73">
        <f t="shared" si="3050"/>
        <v>16</v>
      </c>
      <c r="C1557" s="73">
        <f t="shared" si="2966"/>
        <v>9</v>
      </c>
      <c r="E1557" s="73">
        <f t="shared" ref="E1557" si="3063">plan_id</f>
        <v>1005</v>
      </c>
      <c r="F1557" s="73">
        <f t="shared" ca="1" si="3026"/>
        <v>2013</v>
      </c>
      <c r="G1557" s="73">
        <f t="shared" ref="G1557" ca="1" si="3064">VLOOKUP(INDIRECT(CHAR(39)&amp;$A1557&amp;CHAR(39)&amp;"!r2c"&amp;$C1557,0),variables,2,0)</f>
        <v>10928</v>
      </c>
      <c r="H1557" s="76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0.109</v>
      </c>
    </row>
    <row r="1558" spans="1:8" x14ac:dyDescent="0.3">
      <c r="A1558" s="73" t="s">
        <v>308</v>
      </c>
      <c r="B1558" s="73">
        <f t="shared" si="3050"/>
        <v>16</v>
      </c>
      <c r="C1558" s="73">
        <f t="shared" si="2966"/>
        <v>10</v>
      </c>
      <c r="E1558" s="73">
        <f t="shared" ref="E1558" si="3065">plan_id</f>
        <v>1005</v>
      </c>
      <c r="F1558" s="73">
        <f t="shared" ca="1" si="3026"/>
        <v>2013</v>
      </c>
      <c r="G1558" s="73">
        <f t="shared" ref="G1558" ca="1" si="3066">VLOOKUP(INDIRECT(CHAR(39)&amp;$A1558&amp;CHAR(39)&amp;"!r2c"&amp;$C1558,0),variables,2,0)</f>
        <v>10929</v>
      </c>
      <c r="H1558" s="76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73" t="s">
        <v>308</v>
      </c>
      <c r="B1559" s="73">
        <f t="shared" si="3050"/>
        <v>16</v>
      </c>
      <c r="C1559" s="73">
        <f t="shared" si="2966"/>
        <v>11</v>
      </c>
      <c r="E1559" s="73">
        <f t="shared" ref="E1559" si="3067">plan_id</f>
        <v>1005</v>
      </c>
      <c r="F1559" s="73">
        <f t="shared" ca="1" si="3026"/>
        <v>2013</v>
      </c>
      <c r="G1559" s="73">
        <f t="shared" ref="G1559" ca="1" si="3068">VLOOKUP(INDIRECT(CHAR(39)&amp;$A1559&amp;CHAR(39)&amp;"!r2c"&amp;$C1559,0),variables,2,0)</f>
        <v>10930</v>
      </c>
      <c r="H1559" s="76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73" t="s">
        <v>308</v>
      </c>
      <c r="B1560" s="73">
        <f t="shared" si="3050"/>
        <v>16</v>
      </c>
      <c r="C1560" s="73">
        <f t="shared" si="2966"/>
        <v>12</v>
      </c>
      <c r="E1560" s="73">
        <f t="shared" ref="E1560" si="3069">plan_id</f>
        <v>1005</v>
      </c>
      <c r="F1560" s="73">
        <f t="shared" ca="1" si="3026"/>
        <v>2013</v>
      </c>
      <c r="G1560" s="73">
        <f t="shared" ref="G1560" ca="1" si="3070">VLOOKUP(INDIRECT(CHAR(39)&amp;$A1560&amp;CHAR(39)&amp;"!r2c"&amp;$C1560,0),variables,2,0)</f>
        <v>10705</v>
      </c>
      <c r="H1560" s="76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76434000</v>
      </c>
    </row>
    <row r="1561" spans="1:8" x14ac:dyDescent="0.3">
      <c r="A1561" s="73" t="s">
        <v>308</v>
      </c>
      <c r="B1561" s="73">
        <f t="shared" si="3050"/>
        <v>16</v>
      </c>
      <c r="C1561" s="73">
        <f t="shared" si="2966"/>
        <v>13</v>
      </c>
      <c r="E1561" s="73">
        <f t="shared" ref="E1561" si="3071">plan_id</f>
        <v>1005</v>
      </c>
      <c r="F1561" s="73">
        <f t="shared" ca="1" si="3026"/>
        <v>2013</v>
      </c>
      <c r="G1561" s="73">
        <f t="shared" ref="G1561" ca="1" si="3072">VLOOKUP(INDIRECT(CHAR(39)&amp;$A1561&amp;CHAR(39)&amp;"!r2c"&amp;$C1561,0),variables,2,0)</f>
        <v>10842</v>
      </c>
      <c r="H1561" s="76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122067000</v>
      </c>
    </row>
    <row r="1562" spans="1:8" x14ac:dyDescent="0.3">
      <c r="A1562" s="73" t="s">
        <v>308</v>
      </c>
      <c r="B1562" s="73">
        <f t="shared" si="3050"/>
        <v>16</v>
      </c>
      <c r="C1562" s="73">
        <f t="shared" si="2966"/>
        <v>14</v>
      </c>
      <c r="E1562" s="73">
        <f t="shared" ref="E1562" si="3073">plan_id</f>
        <v>1005</v>
      </c>
      <c r="F1562" s="73">
        <f t="shared" ca="1" si="3026"/>
        <v>2013</v>
      </c>
      <c r="G1562" s="73">
        <f t="shared" ref="G1562" ca="1" si="3074">VLOOKUP(INDIRECT(CHAR(39)&amp;$A1562&amp;CHAR(39)&amp;"!r2c"&amp;$C1562,0),variables,2,0)</f>
        <v>10843</v>
      </c>
      <c r="H1562" s="76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0.14849999999999999</v>
      </c>
    </row>
    <row r="1563" spans="1:8" x14ac:dyDescent="0.3">
      <c r="A1563" s="73" t="s">
        <v>308</v>
      </c>
      <c r="B1563" s="73">
        <f t="shared" si="3050"/>
        <v>16</v>
      </c>
      <c r="C1563" s="73">
        <f t="shared" si="2966"/>
        <v>15</v>
      </c>
      <c r="E1563" s="73">
        <f t="shared" ref="E1563" si="3075">plan_id</f>
        <v>1005</v>
      </c>
      <c r="F1563" s="73">
        <f t="shared" ca="1" si="3026"/>
        <v>2013</v>
      </c>
      <c r="G1563" s="73">
        <f t="shared" ref="G1563" ca="1" si="3076">VLOOKUP(INDIRECT(CHAR(39)&amp;$A1563&amp;CHAR(39)&amp;"!r2c"&amp;$C1563,0),variables,2,0)</f>
        <v>10931</v>
      </c>
      <c r="H1563" s="76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73" t="s">
        <v>308</v>
      </c>
      <c r="B1564" s="73">
        <f t="shared" si="3050"/>
        <v>16</v>
      </c>
      <c r="C1564" s="73">
        <f t="shared" si="2966"/>
        <v>16</v>
      </c>
      <c r="E1564" s="73">
        <f t="shared" ref="E1564" si="3077">plan_id</f>
        <v>1005</v>
      </c>
      <c r="F1564" s="73">
        <f t="shared" ca="1" si="3026"/>
        <v>2013</v>
      </c>
      <c r="G1564" s="73">
        <f t="shared" ref="G1564" ca="1" si="3078">VLOOKUP(INDIRECT(CHAR(39)&amp;$A1564&amp;CHAR(39)&amp;"!r2c"&amp;$C1564,0),variables,2,0)</f>
        <v>10932</v>
      </c>
      <c r="H1564" s="76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73" t="s">
        <v>308</v>
      </c>
      <c r="B1565" s="73">
        <f t="shared" si="3050"/>
        <v>16</v>
      </c>
      <c r="C1565" s="73">
        <f t="shared" si="2966"/>
        <v>17</v>
      </c>
      <c r="E1565" s="73">
        <f t="shared" ref="E1565" si="3079">plan_id</f>
        <v>1005</v>
      </c>
      <c r="F1565" s="73">
        <f t="shared" ca="1" si="3026"/>
        <v>2013</v>
      </c>
      <c r="G1565" s="73">
        <f t="shared" ref="G1565" ca="1" si="3080">VLOOKUP(INDIRECT(CHAR(39)&amp;$A1565&amp;CHAR(39)&amp;"!r2c"&amp;$C1565,0),variables,2,0)</f>
        <v>10933</v>
      </c>
      <c r="H1565" s="76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0.14399999999999999</v>
      </c>
    </row>
    <row r="1566" spans="1:8" x14ac:dyDescent="0.3">
      <c r="A1566" s="73" t="s">
        <v>308</v>
      </c>
      <c r="B1566" s="73">
        <f t="shared" si="3050"/>
        <v>16</v>
      </c>
      <c r="C1566" s="73">
        <f t="shared" si="2966"/>
        <v>18</v>
      </c>
      <c r="E1566" s="73">
        <f t="shared" ref="E1566" si="3081">plan_id</f>
        <v>1005</v>
      </c>
      <c r="F1566" s="73">
        <f t="shared" ca="1" si="3026"/>
        <v>2013</v>
      </c>
      <c r="G1566" s="73">
        <f t="shared" ref="G1566" ca="1" si="3082">VLOOKUP(INDIRECT(CHAR(39)&amp;$A1566&amp;CHAR(39)&amp;"!r2c"&amp;$C1566,0),variables,2,0)</f>
        <v>10934</v>
      </c>
      <c r="H1566" s="76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9.6000000000000002E-2</v>
      </c>
    </row>
    <row r="1567" spans="1:8" x14ac:dyDescent="0.3">
      <c r="A1567" s="73" t="s">
        <v>308</v>
      </c>
      <c r="B1567" s="73">
        <f t="shared" si="3050"/>
        <v>16</v>
      </c>
      <c r="C1567" s="73">
        <f t="shared" si="2966"/>
        <v>19</v>
      </c>
      <c r="E1567" s="73">
        <f t="shared" ref="E1567" si="3083">plan_id</f>
        <v>1005</v>
      </c>
      <c r="F1567" s="73">
        <f t="shared" ca="1" si="3026"/>
        <v>2013</v>
      </c>
      <c r="G1567" s="73">
        <f t="shared" ref="G1567" ca="1" si="3084">VLOOKUP(INDIRECT(CHAR(39)&amp;$A1567&amp;CHAR(39)&amp;"!r2c"&amp;$C1567,0),variables,2,0)</f>
        <v>10935</v>
      </c>
      <c r="H1567" s="76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Single Rate</v>
      </c>
    </row>
    <row r="1568" spans="1:8" x14ac:dyDescent="0.3">
      <c r="A1568" s="73" t="s">
        <v>308</v>
      </c>
      <c r="B1568" s="73">
        <f t="shared" si="3050"/>
        <v>16</v>
      </c>
      <c r="C1568" s="73">
        <f t="shared" si="2966"/>
        <v>20</v>
      </c>
      <c r="E1568" s="73">
        <f t="shared" ref="E1568" si="3085">plan_id</f>
        <v>1005</v>
      </c>
      <c r="F1568" s="73">
        <f t="shared" ca="1" si="3026"/>
        <v>2013</v>
      </c>
      <c r="G1568" s="73">
        <f t="shared" ref="G1568" ca="1" si="3086">VLOOKUP(INDIRECT(CHAR(39)&amp;$A1568&amp;CHAR(39)&amp;"!r2c"&amp;$C1568,0),variables,2,0)</f>
        <v>10937</v>
      </c>
      <c r="H1568" s="76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73" t="s">
        <v>308</v>
      </c>
      <c r="B1569" s="73">
        <f t="shared" si="3050"/>
        <v>16</v>
      </c>
      <c r="C1569" s="73">
        <f t="shared" si="2966"/>
        <v>21</v>
      </c>
      <c r="E1569" s="73">
        <f t="shared" ref="E1569" si="3087">plan_id</f>
        <v>1005</v>
      </c>
      <c r="F1569" s="73">
        <f t="shared" ca="1" si="3026"/>
        <v>2013</v>
      </c>
      <c r="G1569" s="73">
        <f t="shared" ref="G1569" ca="1" si="3088">VLOOKUP(INDIRECT(CHAR(39)&amp;$A1569&amp;CHAR(39)&amp;"!r2c"&amp;$C1569,0),variables,2,0)</f>
        <v>10938</v>
      </c>
      <c r="H1569" s="76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73" t="s">
        <v>308</v>
      </c>
      <c r="B1570" s="73">
        <f t="shared" si="3050"/>
        <v>16</v>
      </c>
      <c r="C1570" s="73">
        <f t="shared" si="2966"/>
        <v>22</v>
      </c>
      <c r="E1570" s="73">
        <f t="shared" ref="E1570" si="3089">plan_id</f>
        <v>1005</v>
      </c>
      <c r="F1570" s="73">
        <f t="shared" ca="1" si="3026"/>
        <v>2013</v>
      </c>
      <c r="G1570" s="73">
        <f t="shared" ref="G1570" ca="1" si="3090">VLOOKUP(INDIRECT(CHAR(39)&amp;$A1570&amp;CHAR(39)&amp;"!r2c"&amp;$C1570,0),variables,2,0)</f>
        <v>11007</v>
      </c>
      <c r="H1570" s="76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0.03</v>
      </c>
    </row>
    <row r="1571" spans="1:8" x14ac:dyDescent="0.3">
      <c r="A1571" s="73" t="s">
        <v>308</v>
      </c>
      <c r="B1571" s="73">
        <f t="shared" si="3050"/>
        <v>16</v>
      </c>
      <c r="C1571" s="73">
        <f t="shared" si="2966"/>
        <v>23</v>
      </c>
      <c r="E1571" s="73">
        <f t="shared" ref="E1571" si="3091">plan_id</f>
        <v>1005</v>
      </c>
      <c r="F1571" s="73">
        <f t="shared" ca="1" si="3026"/>
        <v>2013</v>
      </c>
      <c r="G1571" s="73">
        <f t="shared" ref="G1571" ca="1" si="3092">VLOOKUP(INDIRECT(CHAR(39)&amp;$A1571&amp;CHAR(39)&amp;"!r2c"&amp;$C1571,0),variables,2,0)</f>
        <v>10941</v>
      </c>
      <c r="H1571" s="76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PBI</v>
      </c>
    </row>
    <row r="1572" spans="1:8" x14ac:dyDescent="0.3">
      <c r="A1572" s="73" t="s">
        <v>308</v>
      </c>
      <c r="B1572" s="73">
        <f t="shared" si="3050"/>
        <v>16</v>
      </c>
      <c r="C1572" s="73">
        <f t="shared" si="2966"/>
        <v>24</v>
      </c>
      <c r="E1572" s="73">
        <f t="shared" ref="E1572" si="3093">plan_id</f>
        <v>1005</v>
      </c>
      <c r="F1572" s="73">
        <f t="shared" ca="1" si="3026"/>
        <v>2013</v>
      </c>
      <c r="G1572" s="73">
        <f t="shared" ref="G1572" ca="1" si="3094">VLOOKUP(INDIRECT(CHAR(39)&amp;$A1572&amp;CHAR(39)&amp;"!r2c"&amp;$C1572,0),variables,2,0)</f>
        <v>10942</v>
      </c>
      <c r="H1572" s="76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 xml:space="preserve">Percentage </v>
      </c>
    </row>
    <row r="1573" spans="1:8" x14ac:dyDescent="0.3">
      <c r="A1573" s="73" t="s">
        <v>308</v>
      </c>
      <c r="B1573" s="73">
        <f t="shared" si="3050"/>
        <v>16</v>
      </c>
      <c r="C1573" s="73">
        <f t="shared" si="2966"/>
        <v>25</v>
      </c>
      <c r="E1573" s="73">
        <f t="shared" ref="E1573" si="3095">plan_id</f>
        <v>1005</v>
      </c>
      <c r="F1573" s="73">
        <f t="shared" ca="1" si="3026"/>
        <v>2013</v>
      </c>
      <c r="G1573" s="73">
        <f t="shared" ref="G1573" ca="1" si="3096">VLOOKUP(INDIRECT(CHAR(39)&amp;$A1573&amp;CHAR(39)&amp;"!r2c"&amp;$C1573,0),variables,2,0)</f>
        <v>10701</v>
      </c>
      <c r="H1573" s="76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0.01</v>
      </c>
    </row>
    <row r="1574" spans="1:8" x14ac:dyDescent="0.3">
      <c r="A1574" s="73" t="s">
        <v>308</v>
      </c>
      <c r="B1574" s="73">
        <f t="shared" si="3050"/>
        <v>16</v>
      </c>
      <c r="C1574" s="73">
        <f t="shared" si="2966"/>
        <v>26</v>
      </c>
      <c r="E1574" s="73">
        <f t="shared" ref="E1574" si="3097">plan_id</f>
        <v>1005</v>
      </c>
      <c r="F1574" s="73">
        <f t="shared" ca="1" si="3026"/>
        <v>2013</v>
      </c>
      <c r="G1574" s="73">
        <f t="shared" ref="G1574" ca="1" si="3098">VLOOKUP(INDIRECT(CHAR(39)&amp;$A1574&amp;CHAR(39)&amp;"!r2c"&amp;$C1574,0),variables,2,0)</f>
        <v>10702</v>
      </c>
      <c r="H1574" s="76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73" t="s">
        <v>308</v>
      </c>
      <c r="B1575" s="73">
        <f t="shared" si="3050"/>
        <v>16</v>
      </c>
      <c r="C1575" s="73">
        <f t="shared" ref="C1575:C1638" si="3099">C1484</f>
        <v>27</v>
      </c>
      <c r="E1575" s="73">
        <f t="shared" ref="E1575" si="3100">plan_id</f>
        <v>1005</v>
      </c>
      <c r="F1575" s="73">
        <f t="shared" ca="1" si="3026"/>
        <v>2013</v>
      </c>
      <c r="G1575" s="73">
        <f t="shared" ref="G1575" ca="1" si="3101">VLOOKUP(INDIRECT(CHAR(39)&amp;$A1575&amp;CHAR(39)&amp;"!r2c"&amp;$C1575,0),variables,2,0)</f>
        <v>10943</v>
      </c>
      <c r="H1575" s="76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2.5000000000000001E-2</v>
      </c>
    </row>
    <row r="1576" spans="1:8" x14ac:dyDescent="0.3">
      <c r="A1576" s="73" t="s">
        <v>308</v>
      </c>
      <c r="B1576" s="73">
        <f t="shared" si="3050"/>
        <v>16</v>
      </c>
      <c r="C1576" s="73">
        <f t="shared" si="3099"/>
        <v>28</v>
      </c>
      <c r="E1576" s="73">
        <f t="shared" ref="E1576" si="3102">plan_id</f>
        <v>1005</v>
      </c>
      <c r="F1576" s="73">
        <f t="shared" ca="1" si="3026"/>
        <v>2013</v>
      </c>
      <c r="G1576" s="73">
        <f t="shared" ref="G1576" ca="1" si="3103">VLOOKUP(INDIRECT(CHAR(39)&amp;$A1576&amp;CHAR(39)&amp;"!r2c"&amp;$C1576,0),variables,2,0)</f>
        <v>10944</v>
      </c>
      <c r="H1576" s="76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73" t="s">
        <v>308</v>
      </c>
      <c r="B1577" s="73">
        <f t="shared" si="3050"/>
        <v>16</v>
      </c>
      <c r="C1577" s="73">
        <f t="shared" si="3099"/>
        <v>29</v>
      </c>
      <c r="E1577" s="73">
        <f t="shared" ref="E1577" si="3104">plan_id</f>
        <v>1005</v>
      </c>
      <c r="F1577" s="73">
        <f t="shared" ca="1" si="3026"/>
        <v>2013</v>
      </c>
      <c r="G1577" s="73">
        <f t="shared" ref="G1577" ca="1" si="3105">VLOOKUP(INDIRECT(CHAR(39)&amp;$A1577&amp;CHAR(39)&amp;"!r2c"&amp;$C1577,0),variables,2,0)</f>
        <v>10945</v>
      </c>
      <c r="H1577" s="76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73" t="s">
        <v>308</v>
      </c>
      <c r="B1578" s="73">
        <f t="shared" si="3050"/>
        <v>16</v>
      </c>
      <c r="C1578" s="73">
        <f t="shared" si="3099"/>
        <v>30</v>
      </c>
      <c r="E1578" s="73">
        <f t="shared" ref="E1578" si="3106">plan_id</f>
        <v>1005</v>
      </c>
      <c r="F1578" s="73">
        <f t="shared" ca="1" si="3026"/>
        <v>2013</v>
      </c>
      <c r="G1578" s="73">
        <f t="shared" ref="G1578" ca="1" si="3107">VLOOKUP(INDIRECT(CHAR(39)&amp;$A1578&amp;CHAR(39)&amp;"!r2c"&amp;$C1578,0),variables,2,0)</f>
        <v>10947</v>
      </c>
      <c r="H1578" s="76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73" t="s">
        <v>308</v>
      </c>
      <c r="B1579" s="73">
        <f t="shared" si="3050"/>
        <v>16</v>
      </c>
      <c r="C1579" s="73">
        <f t="shared" si="3099"/>
        <v>31</v>
      </c>
      <c r="E1579" s="73">
        <f t="shared" ref="E1579" si="3108">plan_id</f>
        <v>1005</v>
      </c>
      <c r="F1579" s="73">
        <f t="shared" ca="1" si="3026"/>
        <v>2013</v>
      </c>
      <c r="G1579" s="73">
        <f t="shared" ref="G1579" ca="1" si="3109">VLOOKUP(INDIRECT(CHAR(39)&amp;$A1579&amp;CHAR(39)&amp;"!r2c"&amp;$C1579,0),variables,2,0)</f>
        <v>10948</v>
      </c>
      <c r="H1579" s="76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73" t="s">
        <v>308</v>
      </c>
      <c r="B1580" s="73">
        <f t="shared" si="3050"/>
        <v>16</v>
      </c>
      <c r="C1580" s="73">
        <f t="shared" si="3099"/>
        <v>32</v>
      </c>
      <c r="E1580" s="73">
        <f t="shared" ref="E1580" si="3110">plan_id</f>
        <v>1005</v>
      </c>
      <c r="F1580" s="73">
        <f t="shared" ca="1" si="3026"/>
        <v>2013</v>
      </c>
      <c r="G1580" s="73">
        <f t="shared" ref="G1580" ca="1" si="3111">VLOOKUP(INDIRECT(CHAR(39)&amp;$A1580&amp;CHAR(39)&amp;"!r2c"&amp;$C1580,0),variables,2,0)</f>
        <v>10949</v>
      </c>
      <c r="H1580" s="76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73" t="s">
        <v>308</v>
      </c>
      <c r="B1581" s="73">
        <f t="shared" si="3050"/>
        <v>16</v>
      </c>
      <c r="C1581" s="73">
        <f t="shared" si="3099"/>
        <v>33</v>
      </c>
      <c r="E1581" s="73">
        <f t="shared" ref="E1581" si="3112">plan_id</f>
        <v>1005</v>
      </c>
      <c r="F1581" s="73">
        <f t="shared" ca="1" si="3026"/>
        <v>2013</v>
      </c>
      <c r="G1581" s="73">
        <f t="shared" ref="G1581" ca="1" si="3113">VLOOKUP(INDIRECT(CHAR(39)&amp;$A1581&amp;CHAR(39)&amp;"!r2c"&amp;$C1581,0),variables,2,0)</f>
        <v>10951</v>
      </c>
      <c r="H1581" s="76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73" t="s">
        <v>308</v>
      </c>
      <c r="B1582" s="73">
        <f t="shared" si="3050"/>
        <v>16</v>
      </c>
      <c r="C1582" s="73">
        <f t="shared" si="3099"/>
        <v>34</v>
      </c>
      <c r="E1582" s="73">
        <f t="shared" ref="E1582" si="3114">plan_id</f>
        <v>1005</v>
      </c>
      <c r="F1582" s="73">
        <f t="shared" ca="1" si="3026"/>
        <v>2013</v>
      </c>
      <c r="G1582" s="73">
        <f t="shared" ref="G1582" ca="1" si="3115">VLOOKUP(INDIRECT(CHAR(39)&amp;$A1582&amp;CHAR(39)&amp;"!r2c"&amp;$C1582,0),variables,2,0)</f>
        <v>10950</v>
      </c>
      <c r="H1582" s="76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Yes</v>
      </c>
    </row>
    <row r="1583" spans="1:8" x14ac:dyDescent="0.3">
      <c r="A1583" s="73" t="s">
        <v>308</v>
      </c>
      <c r="B1583" s="73">
        <f t="shared" si="3050"/>
        <v>16</v>
      </c>
      <c r="C1583" s="73">
        <f t="shared" si="3099"/>
        <v>35</v>
      </c>
      <c r="E1583" s="73">
        <f t="shared" ref="E1583" si="3116">plan_id</f>
        <v>1005</v>
      </c>
      <c r="F1583" s="73">
        <f t="shared" ca="1" si="3026"/>
        <v>2013</v>
      </c>
      <c r="G1583" s="73">
        <f t="shared" ref="G1583" ca="1" si="3117">VLOOKUP(INDIRECT(CHAR(39)&amp;$A1583&amp;CHAR(39)&amp;"!r2c"&amp;$C1583,0),variables,2,0)</f>
        <v>10954</v>
      </c>
      <c r="H1583" s="76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0.03</v>
      </c>
    </row>
    <row r="1584" spans="1:8" x14ac:dyDescent="0.3">
      <c r="A1584" s="73" t="s">
        <v>308</v>
      </c>
      <c r="B1584" s="73">
        <f t="shared" si="3050"/>
        <v>16</v>
      </c>
      <c r="C1584" s="73">
        <f t="shared" si="3099"/>
        <v>36</v>
      </c>
      <c r="E1584" s="73">
        <f t="shared" ref="E1584" si="3118">plan_id</f>
        <v>1005</v>
      </c>
      <c r="F1584" s="73">
        <f t="shared" ca="1" si="3026"/>
        <v>2013</v>
      </c>
      <c r="G1584" s="73">
        <f t="shared" ref="G1584" ca="1" si="3119">VLOOKUP(INDIRECT(CHAR(39)&amp;$A1584&amp;CHAR(39)&amp;"!r2c"&amp;$C1584,0),variables,2,0)</f>
        <v>10955</v>
      </c>
      <c r="H1584" s="76" t="str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Pre-retirement: 8.00% &amp; Post-retirement: 7.00%</v>
      </c>
    </row>
    <row r="1585" spans="1:8" x14ac:dyDescent="0.3">
      <c r="A1585" s="73" t="s">
        <v>308</v>
      </c>
      <c r="B1585" s="73">
        <f t="shared" si="3050"/>
        <v>16</v>
      </c>
      <c r="C1585" s="73">
        <f t="shared" si="3099"/>
        <v>37</v>
      </c>
      <c r="E1585" s="73">
        <f t="shared" ref="E1585" si="3120">plan_id</f>
        <v>1005</v>
      </c>
      <c r="F1585" s="73">
        <f t="shared" ca="1" si="3026"/>
        <v>2013</v>
      </c>
      <c r="G1585" s="73">
        <f t="shared" ref="G1585" ca="1" si="3121">VLOOKUP(INDIRECT(CHAR(39)&amp;$A1585&amp;CHAR(39)&amp;"!r2c"&amp;$C1585,0),variables,2,0)</f>
        <v>10956</v>
      </c>
      <c r="H1585" s="76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3.7499999999999999E-2</v>
      </c>
    </row>
    <row r="1586" spans="1:8" x14ac:dyDescent="0.3">
      <c r="A1586" s="73" t="s">
        <v>308</v>
      </c>
      <c r="B1586" s="73">
        <f t="shared" si="3050"/>
        <v>16</v>
      </c>
      <c r="C1586" s="73">
        <f t="shared" si="3099"/>
        <v>38</v>
      </c>
      <c r="E1586" s="73">
        <f t="shared" ref="E1586" si="3122">plan_id</f>
        <v>1005</v>
      </c>
      <c r="F1586" s="73">
        <f t="shared" ca="1" si="3026"/>
        <v>2013</v>
      </c>
      <c r="G1586" s="73">
        <f t="shared" ref="G1586" ca="1" si="3123">VLOOKUP(INDIRECT(CHAR(39)&amp;$A1586&amp;CHAR(39)&amp;"!r2c"&amp;$C1586,0),variables,2,0)</f>
        <v>10959</v>
      </c>
      <c r="H1586" s="76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4.50%-13.00%</v>
      </c>
    </row>
    <row r="1587" spans="1:8" x14ac:dyDescent="0.3">
      <c r="A1587" s="73" t="s">
        <v>308</v>
      </c>
      <c r="B1587" s="73">
        <f t="shared" si="3050"/>
        <v>16</v>
      </c>
      <c r="C1587" s="73">
        <f t="shared" si="3099"/>
        <v>39</v>
      </c>
      <c r="E1587" s="73">
        <f t="shared" ref="E1587" si="3124">plan_id</f>
        <v>1005</v>
      </c>
      <c r="F1587" s="73">
        <f t="shared" ca="1" si="3026"/>
        <v>2013</v>
      </c>
      <c r="G1587" s="73">
        <f t="shared" ref="G1587" ca="1" si="3125">VLOOKUP(INDIRECT(CHAR(39)&amp;$A1587&amp;CHAR(39)&amp;"!r2c"&amp;$C1587,0),variables,2,0)</f>
        <v>10962</v>
      </c>
      <c r="H1587" s="76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 32</v>
      </c>
    </row>
    <row r="1588" spans="1:8" x14ac:dyDescent="0.3">
      <c r="A1588" s="73" t="s">
        <v>308</v>
      </c>
      <c r="B1588" s="73">
        <f t="shared" si="3050"/>
        <v>16</v>
      </c>
      <c r="C1588" s="73">
        <f t="shared" si="3099"/>
        <v>40</v>
      </c>
      <c r="E1588" s="73">
        <f t="shared" ref="E1588" si="3126">plan_id</f>
        <v>1005</v>
      </c>
      <c r="F1588" s="73">
        <f t="shared" ca="1" si="3026"/>
        <v>2013</v>
      </c>
      <c r="G1588" s="73">
        <f t="shared" ref="G1588" ca="1" si="3127">VLOOKUP(INDIRECT(CHAR(39)&amp;$A1588&amp;CHAR(39)&amp;"!r2c"&amp;$C1588,0),variables,2,0)</f>
        <v>10964</v>
      </c>
      <c r="H1588" s="76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 33</v>
      </c>
    </row>
    <row r="1589" spans="1:8" x14ac:dyDescent="0.3">
      <c r="A1589" s="73" t="s">
        <v>308</v>
      </c>
      <c r="B1589" s="73">
        <f t="shared" si="3050"/>
        <v>16</v>
      </c>
      <c r="C1589" s="73">
        <f t="shared" si="3099"/>
        <v>41</v>
      </c>
      <c r="E1589" s="73">
        <f t="shared" ref="E1589" si="3128">plan_id</f>
        <v>1005</v>
      </c>
      <c r="F1589" s="73">
        <f t="shared" ca="1" si="3026"/>
        <v>2013</v>
      </c>
      <c r="G1589" s="73">
        <f t="shared" ref="G1589" ca="1" si="3129">VLOOKUP(INDIRECT(CHAR(39)&amp;$A1589&amp;CHAR(39)&amp;"!r2c"&amp;$C1589,0),variables,2,0)</f>
        <v>10967</v>
      </c>
      <c r="H1589" s="76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 2000 Annuitant Generational Mortality, White Collar Adjustment</v>
      </c>
    </row>
    <row r="1590" spans="1:8" x14ac:dyDescent="0.3">
      <c r="A1590" s="73" t="s">
        <v>308</v>
      </c>
      <c r="B1590" s="73">
        <f t="shared" si="3050"/>
        <v>16</v>
      </c>
      <c r="C1590" s="73">
        <f t="shared" si="3099"/>
        <v>42</v>
      </c>
      <c r="E1590" s="73">
        <f t="shared" ref="E1590" si="3130">plan_id</f>
        <v>1005</v>
      </c>
      <c r="F1590" s="73">
        <f t="shared" ca="1" si="3026"/>
        <v>2013</v>
      </c>
      <c r="G1590" s="73">
        <f t="shared" ref="G1590" ca="1" si="3131">VLOOKUP(INDIRECT(CHAR(39)&amp;$A1590&amp;CHAR(39)&amp;"!r2c"&amp;$C1590,0),variables,2,0)</f>
        <v>10968</v>
      </c>
      <c r="H1590" s="76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73" t="s">
        <v>308</v>
      </c>
      <c r="B1591" s="73">
        <f t="shared" si="3050"/>
        <v>16</v>
      </c>
      <c r="C1591" s="73">
        <f t="shared" si="3099"/>
        <v>43</v>
      </c>
      <c r="E1591" s="73">
        <f t="shared" ref="E1591" si="3132">plan_id</f>
        <v>1005</v>
      </c>
      <c r="F1591" s="73">
        <f t="shared" ca="1" si="3026"/>
        <v>2013</v>
      </c>
      <c r="G1591" s="73">
        <f t="shared" ref="G1591" ca="1" si="3133">VLOOKUP(INDIRECT(CHAR(39)&amp;$A1591&amp;CHAR(39)&amp;"!r2c"&amp;$C1591,0),variables,2,0)</f>
        <v>10969</v>
      </c>
      <c r="H1591" s="76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Scale AA</v>
      </c>
    </row>
    <row r="1592" spans="1:8" x14ac:dyDescent="0.3">
      <c r="A1592" s="73" t="s">
        <v>308</v>
      </c>
      <c r="B1592" s="73">
        <f t="shared" si="3050"/>
        <v>16</v>
      </c>
      <c r="C1592" s="73">
        <f t="shared" si="3099"/>
        <v>44</v>
      </c>
      <c r="E1592" s="73">
        <f t="shared" ref="E1592" si="3134">plan_id</f>
        <v>1005</v>
      </c>
      <c r="F1592" s="73">
        <f t="shared" ca="1" si="3026"/>
        <v>2013</v>
      </c>
      <c r="G1592" s="73">
        <f t="shared" ref="G1592" ca="1" si="3135">VLOOKUP(INDIRECT(CHAR(39)&amp;$A1592&amp;CHAR(39)&amp;"!r2c"&amp;$C1592,0),variables,2,0)</f>
        <v>10970</v>
      </c>
      <c r="H1592" s="76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73" t="s">
        <v>308</v>
      </c>
      <c r="B1593" s="73">
        <f t="shared" si="3050"/>
        <v>16</v>
      </c>
      <c r="C1593" s="73">
        <f t="shared" si="3099"/>
        <v>45</v>
      </c>
      <c r="E1593" s="73">
        <f t="shared" ref="E1593" si="3136">plan_id</f>
        <v>1005</v>
      </c>
      <c r="F1593" s="73">
        <f t="shared" ca="1" si="3026"/>
        <v>2013</v>
      </c>
      <c r="G1593" s="73">
        <f t="shared" ref="G1593" ca="1" si="3137">VLOOKUP(INDIRECT(CHAR(39)&amp;$A1593&amp;CHAR(39)&amp;"!r2c"&amp;$C1593,0),variables,2,0)</f>
        <v>10971</v>
      </c>
      <c r="H1593" s="76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73" t="s">
        <v>308</v>
      </c>
      <c r="B1594" s="73">
        <f t="shared" si="3050"/>
        <v>16</v>
      </c>
      <c r="C1594" s="73">
        <f t="shared" si="3099"/>
        <v>46</v>
      </c>
      <c r="E1594" s="73">
        <f t="shared" ref="E1594" si="3138">plan_id</f>
        <v>1005</v>
      </c>
      <c r="F1594" s="73">
        <f t="shared" ca="1" si="3026"/>
        <v>2013</v>
      </c>
      <c r="G1594" s="73">
        <f t="shared" ref="G1594" ca="1" si="3139">VLOOKUP(INDIRECT(CHAR(39)&amp;$A1594&amp;CHAR(39)&amp;"!r2c"&amp;$C1594,0),variables,2,0)</f>
        <v>10972</v>
      </c>
      <c r="H1594" s="76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Percentage of Payroll</v>
      </c>
    </row>
    <row r="1595" spans="1:8" x14ac:dyDescent="0.3">
      <c r="A1595" s="73" t="s">
        <v>308</v>
      </c>
      <c r="B1595" s="73">
        <f t="shared" si="3050"/>
        <v>16</v>
      </c>
      <c r="C1595" s="73">
        <f t="shared" si="3099"/>
        <v>47</v>
      </c>
      <c r="E1595" s="73">
        <f t="shared" ref="E1595" si="3140">plan_id</f>
        <v>1005</v>
      </c>
      <c r="F1595" s="73">
        <f t="shared" ca="1" si="3026"/>
        <v>2013</v>
      </c>
      <c r="G1595" s="73">
        <f t="shared" ref="G1595" ca="1" si="3141">VLOOKUP(INDIRECT(CHAR(39)&amp;$A1595&amp;CHAR(39)&amp;"!r2c"&amp;$C1595,0),variables,2,0)</f>
        <v>10973</v>
      </c>
      <c r="H1595" s="76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30 Years</v>
      </c>
    </row>
    <row r="1596" spans="1:8" x14ac:dyDescent="0.3">
      <c r="A1596" s="73" t="s">
        <v>308</v>
      </c>
      <c r="B1596" s="73">
        <f t="shared" si="3050"/>
        <v>16</v>
      </c>
      <c r="C1596" s="73">
        <f t="shared" si="3099"/>
        <v>48</v>
      </c>
      <c r="E1596" s="73">
        <f t="shared" ref="E1596" si="3142">plan_id</f>
        <v>1005</v>
      </c>
      <c r="F1596" s="73">
        <f t="shared" ca="1" si="3026"/>
        <v>2013</v>
      </c>
      <c r="G1596" s="73">
        <f t="shared" ref="G1596" ca="1" si="3143">VLOOKUP(INDIRECT(CHAR(39)&amp;$A1596&amp;CHAR(39)&amp;"!r2c"&amp;$C1596,0),variables,2,0)</f>
        <v>10975</v>
      </c>
      <c r="H1596" s="76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EAN</v>
      </c>
    </row>
    <row r="1597" spans="1:8" x14ac:dyDescent="0.3">
      <c r="A1597" s="73" t="s">
        <v>308</v>
      </c>
      <c r="B1597" s="73">
        <f t="shared" si="3050"/>
        <v>16</v>
      </c>
      <c r="C1597" s="73">
        <f t="shared" si="3099"/>
        <v>49</v>
      </c>
      <c r="E1597" s="73">
        <f t="shared" ref="E1597" si="3144">plan_id</f>
        <v>1005</v>
      </c>
      <c r="F1597" s="73">
        <f t="shared" ca="1" si="3026"/>
        <v>2013</v>
      </c>
      <c r="G1597" s="73">
        <f t="shared" ref="G1597" ca="1" si="3145">VLOOKUP(INDIRECT(CHAR(39)&amp;$A1597&amp;CHAR(39)&amp;"!r2c"&amp;$C1597,0),variables,2,0)</f>
        <v>10976</v>
      </c>
      <c r="H1597" s="76" t="str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Pre-retirement: 8.00% &amp; Post-retirement: 7.00%</v>
      </c>
    </row>
    <row r="1598" spans="1:8" x14ac:dyDescent="0.3">
      <c r="A1598" s="73" t="s">
        <v>308</v>
      </c>
      <c r="B1598" s="73">
        <f t="shared" si="3050"/>
        <v>16</v>
      </c>
      <c r="C1598" s="73">
        <f t="shared" si="3099"/>
        <v>50</v>
      </c>
      <c r="E1598" s="73">
        <f t="shared" ref="E1598" si="3146">plan_id</f>
        <v>1005</v>
      </c>
      <c r="F1598" s="73">
        <f t="shared" ca="1" si="3026"/>
        <v>2013</v>
      </c>
      <c r="G1598" s="73">
        <f t="shared" ref="G1598" ca="1" si="3147">VLOOKUP(INDIRECT(CHAR(39)&amp;$A1598&amp;CHAR(39)&amp;"!r2c"&amp;$C1598,0),variables,2,0)</f>
        <v>10977</v>
      </c>
      <c r="H1598" s="76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73" t="s">
        <v>308</v>
      </c>
      <c r="B1599" s="73">
        <f t="shared" si="3050"/>
        <v>16</v>
      </c>
      <c r="C1599" s="73">
        <f t="shared" si="3099"/>
        <v>51</v>
      </c>
      <c r="E1599" s="73">
        <f t="shared" ref="E1599" si="3148">plan_id</f>
        <v>1005</v>
      </c>
      <c r="F1599" s="73">
        <f t="shared" ca="1" si="3026"/>
        <v>2013</v>
      </c>
      <c r="G1599" s="73">
        <f t="shared" ref="G1599" ca="1" si="3149">VLOOKUP(INDIRECT(CHAR(39)&amp;$A1599&amp;CHAR(39)&amp;"!r2c"&amp;$C1599,0),variables,2,0)</f>
        <v>10978</v>
      </c>
      <c r="H1599" s="76" t="str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Pre-retirement: 8.00% &amp; Post-retirement: 7.00%</v>
      </c>
    </row>
    <row r="1600" spans="1:8" x14ac:dyDescent="0.3">
      <c r="A1600" s="73" t="s">
        <v>308</v>
      </c>
      <c r="B1600" s="73">
        <f t="shared" si="3050"/>
        <v>16</v>
      </c>
      <c r="C1600" s="73">
        <f t="shared" si="3099"/>
        <v>52</v>
      </c>
      <c r="E1600" s="73">
        <f t="shared" ref="E1600" si="3150">plan_id</f>
        <v>1005</v>
      </c>
      <c r="F1600" s="73">
        <f t="shared" ca="1" si="3026"/>
        <v>2013</v>
      </c>
      <c r="G1600" s="73">
        <f t="shared" ref="G1600" ca="1" si="3151">VLOOKUP(INDIRECT(CHAR(39)&amp;$A1600&amp;CHAR(39)&amp;"!r2c"&amp;$C1600,0),variables,2,0)</f>
        <v>10979</v>
      </c>
      <c r="H1600" s="76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</row>
    <row r="1601" spans="1:8" x14ac:dyDescent="0.3">
      <c r="A1601" s="73" t="s">
        <v>308</v>
      </c>
      <c r="B1601" s="73">
        <f t="shared" si="3050"/>
        <v>16</v>
      </c>
      <c r="C1601" s="73">
        <f t="shared" si="3099"/>
        <v>53</v>
      </c>
      <c r="E1601" s="73">
        <f t="shared" ref="E1601" si="3152">plan_id</f>
        <v>1005</v>
      </c>
      <c r="F1601" s="73">
        <f t="shared" ca="1" si="3026"/>
        <v>2013</v>
      </c>
      <c r="G1601" s="73">
        <f t="shared" ref="G1601" ca="1" si="3153">VLOOKUP(INDIRECT(CHAR(39)&amp;$A1601&amp;CHAR(39)&amp;"!r2c"&amp;$C1601,0),variables,2,0)</f>
        <v>10980</v>
      </c>
      <c r="H1601" s="76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6.5000000000000002E-2</v>
      </c>
    </row>
    <row r="1602" spans="1:8" x14ac:dyDescent="0.3">
      <c r="A1602" s="73" t="s">
        <v>308</v>
      </c>
      <c r="B1602" s="73">
        <f t="shared" si="3050"/>
        <v>16</v>
      </c>
      <c r="C1602" s="73">
        <f t="shared" si="3099"/>
        <v>54</v>
      </c>
      <c r="E1602" s="73">
        <f t="shared" ref="E1602" si="3154">plan_id</f>
        <v>1005</v>
      </c>
      <c r="F1602" s="73">
        <f t="shared" ca="1" si="3026"/>
        <v>2013</v>
      </c>
      <c r="G1602" s="73">
        <f t="shared" ref="G1602" ca="1" si="3155">VLOOKUP(INDIRECT(CHAR(39)&amp;$A1602&amp;CHAR(39)&amp;"!r2c"&amp;$C1602,0),variables,2,0)</f>
        <v>10981</v>
      </c>
      <c r="H1602" s="76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0.14299999999999999</v>
      </c>
    </row>
    <row r="1603" spans="1:8" x14ac:dyDescent="0.3">
      <c r="A1603" s="73" t="s">
        <v>308</v>
      </c>
      <c r="B1603" s="73">
        <f t="shared" si="3050"/>
        <v>16</v>
      </c>
      <c r="C1603" s="73">
        <f t="shared" si="3099"/>
        <v>55</v>
      </c>
      <c r="E1603" s="73">
        <f t="shared" ref="E1603" si="3156">plan_id</f>
        <v>1005</v>
      </c>
      <c r="F1603" s="73">
        <f t="shared" ca="1" si="3026"/>
        <v>2013</v>
      </c>
      <c r="G1603" s="73">
        <f t="shared" ref="G1603" ca="1" si="3157">VLOOKUP(INDIRECT(CHAR(39)&amp;$A1603&amp;CHAR(39)&amp;"!r2c"&amp;$C1603,0),variables,2,0)</f>
        <v>10706</v>
      </c>
      <c r="H1603" s="76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1.1895869076743481E-4</v>
      </c>
    </row>
    <row r="1604" spans="1:8" x14ac:dyDescent="0.3">
      <c r="A1604" s="73" t="s">
        <v>308</v>
      </c>
      <c r="B1604" s="73">
        <f t="shared" si="3050"/>
        <v>16</v>
      </c>
      <c r="C1604" s="73">
        <f t="shared" si="3099"/>
        <v>56</v>
      </c>
      <c r="E1604" s="73">
        <f t="shared" ref="E1604" si="3158">plan_id</f>
        <v>1005</v>
      </c>
      <c r="F1604" s="73">
        <f t="shared" ca="1" si="3026"/>
        <v>2013</v>
      </c>
      <c r="G1604" s="73">
        <f t="shared" ref="G1604" ca="1" si="3159">VLOOKUP(INDIRECT(CHAR(39)&amp;$A1604&amp;CHAR(39)&amp;"!r2c"&amp;$C1604,0),variables,2,0)</f>
        <v>10983</v>
      </c>
      <c r="H1604" s="76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73" t="s">
        <v>308</v>
      </c>
      <c r="B1605" s="73">
        <f t="shared" si="3050"/>
        <v>16</v>
      </c>
      <c r="C1605" s="73">
        <f t="shared" si="3099"/>
        <v>57</v>
      </c>
      <c r="E1605" s="73">
        <f t="shared" ref="E1605" si="3160">plan_id</f>
        <v>1005</v>
      </c>
      <c r="F1605" s="73">
        <f t="shared" ca="1" si="3026"/>
        <v>2013</v>
      </c>
      <c r="G1605" s="73">
        <f t="shared" ref="G1605" ca="1" si="3161">VLOOKUP(INDIRECT(CHAR(39)&amp;$A1605&amp;CHAR(39)&amp;"!r2c"&amp;$C1605,0),variables,2,0)</f>
        <v>10989</v>
      </c>
      <c r="H1605" s="76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5932945000</v>
      </c>
    </row>
    <row r="1606" spans="1:8" x14ac:dyDescent="0.3">
      <c r="A1606" s="73" t="s">
        <v>308</v>
      </c>
      <c r="B1606" s="73">
        <f t="shared" si="3050"/>
        <v>16</v>
      </c>
      <c r="C1606" s="73">
        <f t="shared" si="3099"/>
        <v>58</v>
      </c>
      <c r="E1606" s="73">
        <f t="shared" ref="E1606" si="3162">plan_id</f>
        <v>1005</v>
      </c>
      <c r="F1606" s="73">
        <f t="shared" ca="1" si="3026"/>
        <v>2013</v>
      </c>
      <c r="G1606" s="73">
        <f t="shared" ref="G1606" ca="1" si="3163">VLOOKUP(INDIRECT(CHAR(39)&amp;$A1606&amp;CHAR(39)&amp;"!r2c"&amp;$C1606,0),variables,2,0)</f>
        <v>10990</v>
      </c>
      <c r="H1606" s="76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7304032000</v>
      </c>
    </row>
    <row r="1607" spans="1:8" x14ac:dyDescent="0.3">
      <c r="A1607" s="73" t="s">
        <v>308</v>
      </c>
      <c r="B1607" s="73">
        <f t="shared" si="3050"/>
        <v>16</v>
      </c>
      <c r="C1607" s="73">
        <f t="shared" si="3099"/>
        <v>59</v>
      </c>
      <c r="E1607" s="73">
        <f t="shared" ref="E1607" si="3164">plan_id</f>
        <v>1005</v>
      </c>
      <c r="F1607" s="73">
        <f t="shared" ca="1" si="3026"/>
        <v>2013</v>
      </c>
      <c r="G1607" s="73">
        <f t="shared" ref="G1607" ca="1" si="3165">VLOOKUP(INDIRECT(CHAR(39)&amp;$A1607&amp;CHAR(39)&amp;"!r2c"&amp;$C1607,0),variables,2,0)</f>
        <v>10991</v>
      </c>
      <c r="H1607" s="76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1371087000</v>
      </c>
    </row>
    <row r="1608" spans="1:8" x14ac:dyDescent="0.3">
      <c r="A1608" s="73" t="s">
        <v>308</v>
      </c>
      <c r="B1608" s="73">
        <f t="shared" si="3050"/>
        <v>16</v>
      </c>
      <c r="C1608" s="73">
        <f t="shared" si="3099"/>
        <v>60</v>
      </c>
      <c r="E1608" s="73">
        <f t="shared" ref="E1608" si="3166">plan_id</f>
        <v>1005</v>
      </c>
      <c r="F1608" s="73">
        <f t="shared" ca="1" si="3026"/>
        <v>2013</v>
      </c>
      <c r="G1608" s="73">
        <f t="shared" ref="G1608" ca="1" si="3167">VLOOKUP(INDIRECT(CHAR(39)&amp;$A1608&amp;CHAR(39)&amp;"!r2c"&amp;$C1608,0),variables,2,0)</f>
        <v>10992</v>
      </c>
      <c r="H1608" s="76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0.81228354421229265</v>
      </c>
    </row>
    <row r="1609" spans="1:8" x14ac:dyDescent="0.3">
      <c r="A1609" s="73" t="s">
        <v>308</v>
      </c>
      <c r="B1609" s="73">
        <f t="shared" si="3050"/>
        <v>16</v>
      </c>
      <c r="C1609" s="73">
        <f t="shared" si="3099"/>
        <v>61</v>
      </c>
      <c r="E1609" s="73">
        <f t="shared" ref="E1609" si="3168">plan_id</f>
        <v>1005</v>
      </c>
      <c r="F1609" s="73">
        <f t="shared" ca="1" si="3026"/>
        <v>2013</v>
      </c>
      <c r="G1609" s="73">
        <f t="shared" ref="G1609" ca="1" si="3169">VLOOKUP(INDIRECT(CHAR(39)&amp;$A1609&amp;CHAR(39)&amp;"!r2c"&amp;$C1609,0),variables,2,0)</f>
        <v>10993</v>
      </c>
      <c r="H1609" s="76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796188000</v>
      </c>
    </row>
    <row r="1610" spans="1:8" x14ac:dyDescent="0.3">
      <c r="A1610" s="73" t="s">
        <v>308</v>
      </c>
      <c r="B1610" s="73">
        <f t="shared" si="3050"/>
        <v>16</v>
      </c>
      <c r="C1610" s="73">
        <f t="shared" si="3099"/>
        <v>62</v>
      </c>
      <c r="E1610" s="73">
        <f t="shared" ref="E1610" si="3170">plan_id</f>
        <v>1005</v>
      </c>
      <c r="F1610" s="73">
        <f t="shared" ca="1" si="3026"/>
        <v>2013</v>
      </c>
      <c r="G1610" s="73">
        <f t="shared" ref="G1610" ca="1" si="3171">VLOOKUP(INDIRECT(CHAR(39)&amp;$A1610&amp;CHAR(39)&amp;"!r2c"&amp;$C1610,0),variables,2,0)</f>
        <v>10801</v>
      </c>
      <c r="H1610" s="76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88183000</v>
      </c>
    </row>
    <row r="1611" spans="1:8" x14ac:dyDescent="0.3">
      <c r="A1611" s="73" t="s">
        <v>308</v>
      </c>
      <c r="B1611" s="73">
        <f t="shared" si="3050"/>
        <v>16</v>
      </c>
      <c r="C1611" s="73">
        <f t="shared" si="3099"/>
        <v>63</v>
      </c>
      <c r="E1611" s="73">
        <f t="shared" ref="E1611" si="3172">plan_id</f>
        <v>1005</v>
      </c>
      <c r="F1611" s="73">
        <f t="shared" ca="1" si="3026"/>
        <v>2013</v>
      </c>
      <c r="G1611" s="73">
        <f t="shared" ref="G1611" ca="1" si="3173">VLOOKUP(INDIRECT(CHAR(39)&amp;$A1611&amp;CHAR(39)&amp;"!r2c"&amp;$C1611,0),variables,2,0)</f>
        <v>10802</v>
      </c>
      <c r="H1611" s="76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-7928000</v>
      </c>
    </row>
    <row r="1612" spans="1:8" x14ac:dyDescent="0.3">
      <c r="A1612" s="73" t="s">
        <v>308</v>
      </c>
      <c r="B1612" s="73">
        <f t="shared" si="3050"/>
        <v>16</v>
      </c>
      <c r="C1612" s="73">
        <f t="shared" si="3099"/>
        <v>64</v>
      </c>
      <c r="E1612" s="73">
        <f t="shared" ref="E1612" si="3174">plan_id</f>
        <v>1005</v>
      </c>
      <c r="F1612" s="73">
        <f t="shared" ca="1" si="3026"/>
        <v>2013</v>
      </c>
      <c r="G1612" s="73">
        <f t="shared" ref="G1612" ca="1" si="3175">VLOOKUP(INDIRECT(CHAR(39)&amp;$A1612&amp;CHAR(39)&amp;"!r2c"&amp;$C1612,0),variables,2,0)</f>
        <v>10803</v>
      </c>
      <c r="H1612" s="76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73" t="s">
        <v>308</v>
      </c>
      <c r="B1613" s="73">
        <f t="shared" si="3050"/>
        <v>16</v>
      </c>
      <c r="C1613" s="73">
        <f t="shared" si="3099"/>
        <v>65</v>
      </c>
      <c r="E1613" s="73">
        <f t="shared" ref="E1613" si="3176">plan_id</f>
        <v>1005</v>
      </c>
      <c r="F1613" s="73">
        <f t="shared" ca="1" si="3026"/>
        <v>2013</v>
      </c>
      <c r="G1613" s="73">
        <f t="shared" ref="G1613" ca="1" si="3177">VLOOKUP(INDIRECT(CHAR(39)&amp;$A1613&amp;CHAR(39)&amp;"!r2c"&amp;$C1613,0),variables,2,0)</f>
        <v>10804</v>
      </c>
      <c r="H1613" s="76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73" t="s">
        <v>308</v>
      </c>
      <c r="B1614" s="73">
        <f t="shared" si="3050"/>
        <v>16</v>
      </c>
      <c r="C1614" s="73">
        <f t="shared" si="3099"/>
        <v>66</v>
      </c>
      <c r="E1614" s="73">
        <f t="shared" ref="E1614" si="3178">plan_id</f>
        <v>1005</v>
      </c>
      <c r="F1614" s="73">
        <f t="shared" ca="1" si="3026"/>
        <v>2013</v>
      </c>
      <c r="G1614" s="73">
        <f t="shared" ref="G1614" ca="1" si="3179">VLOOKUP(INDIRECT(CHAR(39)&amp;$A1614&amp;CHAR(39)&amp;"!r2c"&amp;$C1614,0),variables,2,0)</f>
        <v>10805</v>
      </c>
      <c r="H1614" s="76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-2037000</v>
      </c>
    </row>
    <row r="1615" spans="1:8" x14ac:dyDescent="0.3">
      <c r="A1615" s="73" t="s">
        <v>308</v>
      </c>
      <c r="B1615" s="73">
        <f t="shared" ref="B1615" si="3180">B1550+1</f>
        <v>16</v>
      </c>
      <c r="C1615" s="73">
        <f t="shared" si="3099"/>
        <v>67</v>
      </c>
      <c r="E1615" s="73">
        <f t="shared" ref="E1615" si="3181">plan_id</f>
        <v>1005</v>
      </c>
      <c r="F1615" s="73">
        <f t="shared" ca="1" si="3026"/>
        <v>2013</v>
      </c>
      <c r="G1615" s="73">
        <f t="shared" ref="G1615" ca="1" si="3182">VLOOKUP(INDIRECT(CHAR(39)&amp;$A1615&amp;CHAR(39)&amp;"!r2c"&amp;$C1615,0),variables,2,0)</f>
        <v>10806</v>
      </c>
      <c r="H1615" s="76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73" t="s">
        <v>308</v>
      </c>
      <c r="B1616" s="73">
        <f>B1615</f>
        <v>16</v>
      </c>
      <c r="C1616" s="73">
        <f t="shared" si="3099"/>
        <v>68</v>
      </c>
      <c r="E1616" s="73">
        <f t="shared" ref="E1616" si="3183">plan_id</f>
        <v>1005</v>
      </c>
      <c r="F1616" s="73">
        <f t="shared" ca="1" si="3026"/>
        <v>2013</v>
      </c>
      <c r="G1616" s="73">
        <f t="shared" ref="G1616" ca="1" si="3184">VLOOKUP(INDIRECT(CHAR(39)&amp;$A1616&amp;CHAR(39)&amp;"!r2c"&amp;$C1616,0),variables,2,0)</f>
        <v>10807</v>
      </c>
      <c r="H1616" s="76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73" t="s">
        <v>308</v>
      </c>
      <c r="B1617" s="73">
        <f t="shared" ref="B1617:B1641" si="3185">B1616</f>
        <v>16</v>
      </c>
      <c r="C1617" s="73">
        <f t="shared" si="3099"/>
        <v>69</v>
      </c>
      <c r="E1617" s="73">
        <f t="shared" ref="E1617" si="3186">plan_id</f>
        <v>1005</v>
      </c>
      <c r="F1617" s="73">
        <f t="shared" ca="1" si="3026"/>
        <v>2013</v>
      </c>
      <c r="G1617" s="73">
        <f t="shared" ref="G1617" ca="1" si="3187">VLOOKUP(INDIRECT(CHAR(39)&amp;$A1617&amp;CHAR(39)&amp;"!r2c"&amp;$C1617,0),variables,2,0)</f>
        <v>10808</v>
      </c>
      <c r="H1617" s="76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73" t="s">
        <v>308</v>
      </c>
      <c r="B1618" s="73">
        <f t="shared" si="3185"/>
        <v>16</v>
      </c>
      <c r="C1618" s="73">
        <f t="shared" si="3099"/>
        <v>70</v>
      </c>
      <c r="E1618" s="73">
        <f t="shared" ref="E1618" si="3188">plan_id</f>
        <v>1005</v>
      </c>
      <c r="F1618" s="73">
        <f t="shared" ca="1" si="3026"/>
        <v>2013</v>
      </c>
      <c r="G1618" s="73">
        <f t="shared" ref="G1618" ca="1" si="3189">VLOOKUP(INDIRECT(CHAR(39)&amp;$A1618&amp;CHAR(39)&amp;"!r2c"&amp;$C1618,0),variables,2,0)</f>
        <v>10809</v>
      </c>
      <c r="H1618" s="76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6518000</v>
      </c>
    </row>
    <row r="1619" spans="1:8" x14ac:dyDescent="0.3">
      <c r="A1619" s="73" t="s">
        <v>308</v>
      </c>
      <c r="B1619" s="73">
        <f t="shared" si="3185"/>
        <v>16</v>
      </c>
      <c r="C1619" s="73">
        <f t="shared" si="3099"/>
        <v>71</v>
      </c>
      <c r="E1619" s="73">
        <f t="shared" ref="E1619" si="3190">plan_id</f>
        <v>1005</v>
      </c>
      <c r="F1619" s="73">
        <f t="shared" ca="1" si="3026"/>
        <v>2013</v>
      </c>
      <c r="G1619" s="73">
        <f t="shared" ref="G1619" ca="1" si="3191">VLOOKUP(INDIRECT(CHAR(39)&amp;$A1619&amp;CHAR(39)&amp;"!r2c"&amp;$C1619,0),variables,2,0)</f>
        <v>10810</v>
      </c>
      <c r="H1619" s="76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73" t="s">
        <v>308</v>
      </c>
      <c r="B1620" s="73">
        <f t="shared" si="3185"/>
        <v>16</v>
      </c>
      <c r="C1620" s="73">
        <f t="shared" si="3099"/>
        <v>72</v>
      </c>
      <c r="E1620" s="73">
        <f t="shared" ref="E1620" si="3192">plan_id</f>
        <v>1005</v>
      </c>
      <c r="F1620" s="73">
        <f t="shared" ca="1" si="3026"/>
        <v>2013</v>
      </c>
      <c r="G1620" s="73">
        <f t="shared" ref="G1620" ca="1" si="3193">VLOOKUP(INDIRECT(CHAR(39)&amp;$A1620&amp;CHAR(39)&amp;"!r2c"&amp;$C1620,0),variables,2,0)</f>
        <v>10811</v>
      </c>
      <c r="H1620" s="76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73" t="s">
        <v>308</v>
      </c>
      <c r="B1621" s="73">
        <f t="shared" si="3185"/>
        <v>16</v>
      </c>
      <c r="C1621" s="73">
        <f t="shared" si="3099"/>
        <v>73</v>
      </c>
      <c r="E1621" s="73">
        <f t="shared" ref="E1621" si="3194">plan_id</f>
        <v>1005</v>
      </c>
      <c r="F1621" s="73">
        <f t="shared" ca="1" si="3026"/>
        <v>2013</v>
      </c>
      <c r="G1621" s="73">
        <f t="shared" ref="G1621" ca="1" si="3195">VLOOKUP(INDIRECT(CHAR(39)&amp;$A1621&amp;CHAR(39)&amp;"!r2c"&amp;$C1621,0),variables,2,0)</f>
        <v>10812</v>
      </c>
      <c r="H1621" s="76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73" t="s">
        <v>308</v>
      </c>
      <c r="B1622" s="73">
        <f t="shared" si="3185"/>
        <v>16</v>
      </c>
      <c r="C1622" s="73">
        <f t="shared" si="3099"/>
        <v>74</v>
      </c>
      <c r="E1622" s="73">
        <f t="shared" ref="E1622" si="3196">plan_id</f>
        <v>1005</v>
      </c>
      <c r="F1622" s="73">
        <f t="shared" ca="1" si="3026"/>
        <v>2013</v>
      </c>
      <c r="G1622" s="73">
        <f t="shared" ref="G1622" ca="1" si="3197">VLOOKUP(INDIRECT(CHAR(39)&amp;$A1622&amp;CHAR(39)&amp;"!r2c"&amp;$C1622,0),variables,2,0)</f>
        <v>10813</v>
      </c>
      <c r="H1622" s="76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73" t="s">
        <v>308</v>
      </c>
      <c r="B1623" s="73">
        <f t="shared" si="3185"/>
        <v>16</v>
      </c>
      <c r="C1623" s="73">
        <f t="shared" si="3099"/>
        <v>75</v>
      </c>
      <c r="E1623" s="73">
        <f t="shared" ref="E1623" si="3198">plan_id</f>
        <v>1005</v>
      </c>
      <c r="F1623" s="73">
        <f t="shared" ca="1" si="3026"/>
        <v>2013</v>
      </c>
      <c r="G1623" s="73">
        <f t="shared" ref="G1623" ca="1" si="3199">VLOOKUP(INDIRECT(CHAR(39)&amp;$A1623&amp;CHAR(39)&amp;"!r2c"&amp;$C1623,0),variables,2,0)</f>
        <v>10814</v>
      </c>
      <c r="H1623" s="76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808000</v>
      </c>
    </row>
    <row r="1624" spans="1:8" x14ac:dyDescent="0.3">
      <c r="A1624" s="73" t="s">
        <v>308</v>
      </c>
      <c r="B1624" s="73">
        <f t="shared" si="3185"/>
        <v>16</v>
      </c>
      <c r="C1624" s="73">
        <f t="shared" si="3099"/>
        <v>76</v>
      </c>
      <c r="E1624" s="73">
        <f t="shared" ref="E1624" si="3200">plan_id</f>
        <v>1005</v>
      </c>
      <c r="F1624" s="73">
        <f t="shared" ca="1" si="3026"/>
        <v>2013</v>
      </c>
      <c r="G1624" s="73">
        <f t="shared" ref="G1624" ca="1" si="3201">VLOOKUP(INDIRECT(CHAR(39)&amp;$A1624&amp;CHAR(39)&amp;"!r2c"&amp;$C1624,0),variables,2,0)</f>
        <v>10815</v>
      </c>
      <c r="H1624" s="76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2737000</v>
      </c>
    </row>
    <row r="1625" spans="1:8" x14ac:dyDescent="0.3">
      <c r="A1625" s="73" t="s">
        <v>308</v>
      </c>
      <c r="B1625" s="73">
        <f t="shared" si="3185"/>
        <v>16</v>
      </c>
      <c r="C1625" s="73">
        <f t="shared" si="3099"/>
        <v>77</v>
      </c>
      <c r="E1625" s="73">
        <f t="shared" ref="E1625" si="3202">plan_id</f>
        <v>1005</v>
      </c>
      <c r="F1625" s="73">
        <f t="shared" ca="1" si="3026"/>
        <v>2013</v>
      </c>
      <c r="G1625" s="73">
        <f t="shared" ref="G1625" ca="1" si="3203">VLOOKUP(INDIRECT(CHAR(39)&amp;$A1625&amp;CHAR(39)&amp;"!r2c"&amp;$C1625,0),variables,2,0)</f>
        <v>10816</v>
      </c>
      <c r="H1625" s="76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-67411000</v>
      </c>
    </row>
    <row r="1626" spans="1:8" x14ac:dyDescent="0.3">
      <c r="A1626" s="73" t="s">
        <v>308</v>
      </c>
      <c r="B1626" s="73">
        <f t="shared" si="3185"/>
        <v>16</v>
      </c>
      <c r="C1626" s="73">
        <f t="shared" si="3099"/>
        <v>78</v>
      </c>
      <c r="E1626" s="73">
        <f t="shared" ref="E1626" si="3204">plan_id</f>
        <v>1005</v>
      </c>
      <c r="F1626" s="73">
        <f t="shared" ca="1" si="3026"/>
        <v>2013</v>
      </c>
      <c r="G1626" s="73">
        <f t="shared" ref="G1626" ca="1" si="3205">VLOOKUP(INDIRECT(CHAR(39)&amp;$A1626&amp;CHAR(39)&amp;"!r2c"&amp;$C1626,0),variables,2,0)</f>
        <v>10817</v>
      </c>
      <c r="H1626" s="76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73" t="s">
        <v>308</v>
      </c>
      <c r="B1627" s="73">
        <f t="shared" si="3185"/>
        <v>16</v>
      </c>
      <c r="C1627" s="73">
        <f t="shared" si="3099"/>
        <v>79</v>
      </c>
      <c r="E1627" s="73">
        <f t="shared" ref="E1627" si="3206">plan_id</f>
        <v>1005</v>
      </c>
      <c r="F1627" s="73">
        <f t="shared" ca="1" si="3026"/>
        <v>2013</v>
      </c>
      <c r="G1627" s="73">
        <f t="shared" ref="G1627" ca="1" si="3207">VLOOKUP(INDIRECT(CHAR(39)&amp;$A1627&amp;CHAR(39)&amp;"!r2c"&amp;$C1627,0),variables,2,0)</f>
        <v>10818</v>
      </c>
      <c r="H1627" s="76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73" t="s">
        <v>308</v>
      </c>
      <c r="B1628" s="73">
        <f t="shared" si="3185"/>
        <v>16</v>
      </c>
      <c r="C1628" s="73">
        <f t="shared" si="3099"/>
        <v>80</v>
      </c>
      <c r="E1628" s="73">
        <f t="shared" ref="E1628" si="3208">plan_id</f>
        <v>1005</v>
      </c>
      <c r="F1628" s="73">
        <f t="shared" ca="1" si="3026"/>
        <v>2013</v>
      </c>
      <c r="G1628" s="73">
        <f t="shared" ref="G1628" ca="1" si="3209">VLOOKUP(INDIRECT(CHAR(39)&amp;$A1628&amp;CHAR(39)&amp;"!r2c"&amp;$C1628,0),variables,2,0)</f>
        <v>10819</v>
      </c>
      <c r="H1628" s="76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73" t="s">
        <v>308</v>
      </c>
      <c r="B1629" s="73">
        <f t="shared" si="3185"/>
        <v>16</v>
      </c>
      <c r="C1629" s="73">
        <f t="shared" si="3099"/>
        <v>81</v>
      </c>
      <c r="E1629" s="73">
        <f t="shared" ref="E1629" si="3210">plan_id</f>
        <v>1005</v>
      </c>
      <c r="F1629" s="73">
        <f t="shared" ca="1" si="3026"/>
        <v>2013</v>
      </c>
      <c r="G1629" s="73">
        <f t="shared" ref="G1629" ca="1" si="3211">VLOOKUP(INDIRECT(CHAR(39)&amp;$A1629&amp;CHAR(39)&amp;"!r2c"&amp;$C1629,0),variables,2,0)</f>
        <v>10820</v>
      </c>
      <c r="H1629" s="76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18106000</v>
      </c>
    </row>
    <row r="1630" spans="1:8" x14ac:dyDescent="0.3">
      <c r="A1630" s="73" t="s">
        <v>308</v>
      </c>
      <c r="B1630" s="73">
        <f t="shared" si="3185"/>
        <v>16</v>
      </c>
      <c r="C1630" s="73">
        <f t="shared" si="3099"/>
        <v>82</v>
      </c>
      <c r="E1630" s="73">
        <f t="shared" ref="E1630" si="3212">plan_id</f>
        <v>1005</v>
      </c>
      <c r="F1630" s="73">
        <f t="shared" ca="1" si="3026"/>
        <v>2013</v>
      </c>
      <c r="G1630" s="73">
        <f t="shared" ref="G1630" ca="1" si="3213">VLOOKUP(INDIRECT(CHAR(39)&amp;$A1630&amp;CHAR(39)&amp;"!r2c"&amp;$C1630,0),variables,2,0)</f>
        <v>10821</v>
      </c>
      <c r="H1630" s="76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73" t="s">
        <v>308</v>
      </c>
      <c r="B1631" s="73">
        <f t="shared" si="3185"/>
        <v>16</v>
      </c>
      <c r="C1631" s="73">
        <f t="shared" si="3099"/>
        <v>83</v>
      </c>
      <c r="E1631" s="73">
        <f t="shared" ref="E1631" si="3214">plan_id</f>
        <v>1005</v>
      </c>
      <c r="F1631" s="73">
        <f t="shared" ca="1" si="3026"/>
        <v>2013</v>
      </c>
      <c r="G1631" s="73">
        <f t="shared" ref="G1631" ca="1" si="3215">VLOOKUP(INDIRECT(CHAR(39)&amp;$A1631&amp;CHAR(39)&amp;"!r2c"&amp;$C1631,0),variables,2,0)</f>
        <v>10822</v>
      </c>
      <c r="H1631" s="76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73" t="s">
        <v>308</v>
      </c>
      <c r="B1632" s="73">
        <f t="shared" si="3185"/>
        <v>16</v>
      </c>
      <c r="C1632" s="73">
        <f t="shared" si="3099"/>
        <v>84</v>
      </c>
      <c r="E1632" s="73">
        <f t="shared" ref="E1632" si="3216">plan_id</f>
        <v>1005</v>
      </c>
      <c r="F1632" s="73">
        <f t="shared" ca="1" si="3026"/>
        <v>2013</v>
      </c>
      <c r="G1632" s="73">
        <f t="shared" ref="G1632" ca="1" si="3217">VLOOKUP(INDIRECT(CHAR(39)&amp;$A1632&amp;CHAR(39)&amp;"!r2c"&amp;$C1632,0),variables,2,0)</f>
        <v>10829</v>
      </c>
      <c r="H1632" s="76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166710000</v>
      </c>
    </row>
    <row r="1633" spans="1:8" x14ac:dyDescent="0.3">
      <c r="A1633" s="73" t="s">
        <v>308</v>
      </c>
      <c r="B1633" s="73">
        <f t="shared" si="3185"/>
        <v>16</v>
      </c>
      <c r="C1633" s="73">
        <f t="shared" si="3099"/>
        <v>85</v>
      </c>
      <c r="E1633" s="73">
        <f t="shared" ref="E1633" si="3218">plan_id</f>
        <v>1005</v>
      </c>
      <c r="F1633" s="73">
        <f t="shared" ca="1" si="3026"/>
        <v>2013</v>
      </c>
      <c r="G1633" s="73">
        <f t="shared" ref="G1633" ca="1" si="3219">VLOOKUP(INDIRECT(CHAR(39)&amp;$A1633&amp;CHAR(39)&amp;"!r2c"&amp;$C1633,0),variables,2,0)</f>
        <v>10823</v>
      </c>
      <c r="H1633" s="76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-234340000</v>
      </c>
    </row>
    <row r="1634" spans="1:8" x14ac:dyDescent="0.3">
      <c r="A1634" s="73" t="s">
        <v>308</v>
      </c>
      <c r="B1634" s="73">
        <f t="shared" si="3185"/>
        <v>16</v>
      </c>
      <c r="C1634" s="73">
        <f t="shared" si="3099"/>
        <v>86</v>
      </c>
      <c r="E1634" s="73">
        <f t="shared" ref="E1634" si="3220">plan_id</f>
        <v>1005</v>
      </c>
      <c r="F1634" s="73">
        <f t="shared" ca="1" si="3026"/>
        <v>2013</v>
      </c>
      <c r="G1634" s="73">
        <f t="shared" ref="G1634" ca="1" si="3221">VLOOKUP(INDIRECT(CHAR(39)&amp;$A1634&amp;CHAR(39)&amp;"!r2c"&amp;$C1634,0),variables,2,0)</f>
        <v>10798</v>
      </c>
      <c r="H1634" s="76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-354561000</v>
      </c>
    </row>
    <row r="1635" spans="1:8" x14ac:dyDescent="0.3">
      <c r="A1635" s="73" t="s">
        <v>308</v>
      </c>
      <c r="B1635" s="73">
        <f t="shared" si="3185"/>
        <v>16</v>
      </c>
      <c r="C1635" s="73">
        <f t="shared" si="3099"/>
        <v>87</v>
      </c>
      <c r="E1635" s="73">
        <f t="shared" ref="E1635" si="3222">plan_id</f>
        <v>1005</v>
      </c>
      <c r="F1635" s="73">
        <f t="shared" ca="1" si="3026"/>
        <v>2013</v>
      </c>
      <c r="G1635" s="73">
        <f t="shared" ref="G1635" ca="1" si="3223">VLOOKUP(INDIRECT(CHAR(39)&amp;$A1635&amp;CHAR(39)&amp;"!r2c"&amp;$C1635,0),variables,2,0)</f>
        <v>10799</v>
      </c>
      <c r="H1635" s="76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73" t="s">
        <v>308</v>
      </c>
      <c r="B1636" s="73">
        <f t="shared" si="3185"/>
        <v>16</v>
      </c>
      <c r="C1636" s="73">
        <f t="shared" si="3099"/>
        <v>88</v>
      </c>
      <c r="E1636" s="73">
        <f t="shared" ref="E1636" si="3224">plan_id</f>
        <v>1005</v>
      </c>
      <c r="F1636" s="73">
        <f t="shared" ca="1" si="3026"/>
        <v>2013</v>
      </c>
      <c r="G1636" s="73">
        <f t="shared" ref="G1636" ca="1" si="3225">VLOOKUP(INDIRECT(CHAR(39)&amp;$A1636&amp;CHAR(39)&amp;"!r2c"&amp;$C1636,0),variables,2,0)</f>
        <v>10800</v>
      </c>
      <c r="H1636" s="76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73" t="s">
        <v>308</v>
      </c>
      <c r="B1637" s="73">
        <f t="shared" si="3185"/>
        <v>16</v>
      </c>
      <c r="C1637" s="73">
        <f t="shared" si="3099"/>
        <v>89</v>
      </c>
      <c r="E1637" s="73">
        <f t="shared" ref="E1637" si="3226">plan_id</f>
        <v>1005</v>
      </c>
      <c r="F1637" s="73">
        <f t="shared" ca="1" si="3026"/>
        <v>2013</v>
      </c>
      <c r="G1637" s="73">
        <f t="shared" ref="G1637" ca="1" si="3227">VLOOKUP(INDIRECT(CHAR(39)&amp;$A1637&amp;CHAR(39)&amp;"!r2c"&amp;$C1637,0),variables,2,0)</f>
        <v>10824</v>
      </c>
      <c r="H1637" s="76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73" t="s">
        <v>308</v>
      </c>
      <c r="B1638" s="73">
        <f t="shared" si="3185"/>
        <v>16</v>
      </c>
      <c r="C1638" s="73">
        <f t="shared" si="3099"/>
        <v>90</v>
      </c>
      <c r="E1638" s="73">
        <f t="shared" ref="E1638" si="3228">plan_id</f>
        <v>1005</v>
      </c>
      <c r="F1638" s="73">
        <f t="shared" ca="1" si="3026"/>
        <v>2013</v>
      </c>
      <c r="G1638" s="73">
        <f t="shared" ref="G1638" ca="1" si="3229">VLOOKUP(INDIRECT(CHAR(39)&amp;$A1638&amp;CHAR(39)&amp;"!r2c"&amp;$C1638,0),variables,2,0)</f>
        <v>10825</v>
      </c>
      <c r="H1638" s="76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73" t="s">
        <v>308</v>
      </c>
      <c r="B1639" s="73">
        <f t="shared" si="3185"/>
        <v>16</v>
      </c>
      <c r="C1639" s="73">
        <f t="shared" ref="C1639:C1702" si="3230">C1548</f>
        <v>91</v>
      </c>
      <c r="E1639" s="73">
        <f t="shared" ref="E1639" si="3231">plan_id</f>
        <v>1005</v>
      </c>
      <c r="F1639" s="73">
        <f t="shared" ca="1" si="3026"/>
        <v>2013</v>
      </c>
      <c r="G1639" s="73">
        <f t="shared" ref="G1639" ca="1" si="3232">VLOOKUP(INDIRECT(CHAR(39)&amp;$A1639&amp;CHAR(39)&amp;"!r2c"&amp;$C1639,0),variables,2,0)</f>
        <v>10826</v>
      </c>
      <c r="H1639" s="76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153176000</v>
      </c>
    </row>
    <row r="1640" spans="1:8" x14ac:dyDescent="0.3">
      <c r="A1640" s="73" t="s">
        <v>308</v>
      </c>
      <c r="B1640" s="73">
        <f t="shared" si="3185"/>
        <v>16</v>
      </c>
      <c r="C1640" s="73">
        <f t="shared" si="3230"/>
        <v>92</v>
      </c>
      <c r="E1640" s="73">
        <f t="shared" ref="E1640" si="3233">plan_id</f>
        <v>1005</v>
      </c>
      <c r="F1640" s="73">
        <f t="shared" ca="1" si="3026"/>
        <v>2013</v>
      </c>
      <c r="G1640" s="73">
        <f t="shared" ref="G1640" ca="1" si="3234">VLOOKUP(INDIRECT(CHAR(39)&amp;$A1640&amp;CHAR(39)&amp;"!r2c"&amp;$C1640,0),variables,2,0)</f>
        <v>10828</v>
      </c>
      <c r="H1640" s="76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73" t="s">
        <v>308</v>
      </c>
      <c r="B1641" s="73">
        <f t="shared" si="3185"/>
        <v>16</v>
      </c>
      <c r="C1641" s="73">
        <f t="shared" si="3230"/>
        <v>93</v>
      </c>
      <c r="E1641" s="73">
        <f t="shared" ref="E1641" si="3235">plan_id</f>
        <v>1005</v>
      </c>
      <c r="F1641" s="73">
        <f t="shared" ca="1" si="3026"/>
        <v>2013</v>
      </c>
      <c r="G1641" s="73">
        <f t="shared" ref="G1641" ca="1" si="3236">VLOOKUP(INDIRECT(CHAR(39)&amp;$A1641&amp;CHAR(39)&amp;"!r2c"&amp;$C1641,0),variables,2,0)</f>
        <v>10827</v>
      </c>
      <c r="H1641" s="76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73" t="s">
        <v>308</v>
      </c>
      <c r="B1642" s="73">
        <f t="shared" ref="B1642:B1705" si="3237">B1577+1</f>
        <v>17</v>
      </c>
      <c r="C1642" s="73">
        <f t="shared" si="3230"/>
        <v>3</v>
      </c>
      <c r="E1642" s="73">
        <f t="shared" ref="E1642" si="3238">plan_id</f>
        <v>1005</v>
      </c>
      <c r="F1642" s="73">
        <f t="shared" ca="1" si="3026"/>
        <v>2014</v>
      </c>
      <c r="G1642" s="73">
        <f t="shared" ref="G1642" ca="1" si="3239">VLOOKUP(INDIRECT(CHAR(39)&amp;$A1642&amp;CHAR(39)&amp;"!r2c"&amp;$C1642,0),variables,2,0)</f>
        <v>10703</v>
      </c>
      <c r="H1642" s="76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2015</v>
      </c>
    </row>
    <row r="1643" spans="1:8" x14ac:dyDescent="0.3">
      <c r="A1643" s="73" t="s">
        <v>308</v>
      </c>
      <c r="B1643" s="73">
        <f t="shared" si="3237"/>
        <v>17</v>
      </c>
      <c r="C1643" s="73">
        <f t="shared" si="3230"/>
        <v>4</v>
      </c>
      <c r="E1643" s="73">
        <f t="shared" ref="E1643" si="3240">plan_id</f>
        <v>1005</v>
      </c>
      <c r="F1643" s="73">
        <f t="shared" ca="1" si="3026"/>
        <v>2014</v>
      </c>
      <c r="G1643" s="73">
        <f t="shared" ref="G1643" ca="1" si="3241">VLOOKUP(INDIRECT(CHAR(39)&amp;$A1643&amp;CHAR(39)&amp;"!r2c"&amp;$C1643,0),variables,2,0)</f>
        <v>10845</v>
      </c>
      <c r="H1643" s="76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Gabriel Roeder Smith &amp; Company</v>
      </c>
    </row>
    <row r="1644" spans="1:8" x14ac:dyDescent="0.3">
      <c r="A1644" s="73" t="s">
        <v>308</v>
      </c>
      <c r="B1644" s="73">
        <f t="shared" si="3237"/>
        <v>17</v>
      </c>
      <c r="C1644" s="73">
        <f t="shared" si="3230"/>
        <v>5</v>
      </c>
      <c r="E1644" s="73">
        <f t="shared" ref="E1644" si="3242">plan_id</f>
        <v>1005</v>
      </c>
      <c r="F1644" s="73">
        <f t="shared" ca="1" si="3026"/>
        <v>2014</v>
      </c>
      <c r="G1644" s="73">
        <f t="shared" ref="G1644" ca="1" si="3243">VLOOKUP(INDIRECT(CHAR(39)&amp;$A1644&amp;CHAR(39)&amp;"!r2c"&amp;$C1644,0),variables,2,0)</f>
        <v>10924</v>
      </c>
      <c r="H1644" s="76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0.2114</v>
      </c>
    </row>
    <row r="1645" spans="1:8" x14ac:dyDescent="0.3">
      <c r="A1645" s="73" t="s">
        <v>308</v>
      </c>
      <c r="B1645" s="73">
        <f t="shared" si="3237"/>
        <v>17</v>
      </c>
      <c r="C1645" s="73">
        <f t="shared" si="3230"/>
        <v>6</v>
      </c>
      <c r="E1645" s="73">
        <f t="shared" ref="E1645" si="3244">plan_id</f>
        <v>1005</v>
      </c>
      <c r="F1645" s="73">
        <f t="shared" ca="1" si="3026"/>
        <v>2014</v>
      </c>
      <c r="G1645" s="73">
        <f t="shared" ref="G1645" ca="1" si="3245">VLOOKUP(INDIRECT(CHAR(39)&amp;$A1645&amp;CHAR(39)&amp;"!r2c"&amp;$C1645,0),variables,2,0)</f>
        <v>10925</v>
      </c>
      <c r="H1645" s="76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73" t="s">
        <v>308</v>
      </c>
      <c r="B1646" s="73">
        <f t="shared" si="3237"/>
        <v>17</v>
      </c>
      <c r="C1646" s="73">
        <f t="shared" si="3230"/>
        <v>7</v>
      </c>
      <c r="E1646" s="73">
        <f t="shared" ref="E1646" si="3246">plan_id</f>
        <v>1005</v>
      </c>
      <c r="F1646" s="73">
        <f t="shared" ca="1" si="3026"/>
        <v>2014</v>
      </c>
      <c r="G1646" s="73">
        <f t="shared" ref="G1646" ca="1" si="3247">VLOOKUP(INDIRECT(CHAR(39)&amp;$A1646&amp;CHAR(39)&amp;"!r2c"&amp;$C1646,0),variables,2,0)</f>
        <v>10926</v>
      </c>
      <c r="H1646" s="76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73" t="s">
        <v>308</v>
      </c>
      <c r="B1647" s="73">
        <f t="shared" si="3237"/>
        <v>17</v>
      </c>
      <c r="C1647" s="73">
        <f t="shared" si="3230"/>
        <v>8</v>
      </c>
      <c r="E1647" s="73">
        <f t="shared" ref="E1647" si="3248">plan_id</f>
        <v>1005</v>
      </c>
      <c r="F1647" s="73">
        <f t="shared" ca="1" si="3026"/>
        <v>2014</v>
      </c>
      <c r="G1647" s="73">
        <f t="shared" ref="G1647" ca="1" si="3249">VLOOKUP(INDIRECT(CHAR(39)&amp;$A1647&amp;CHAR(39)&amp;"!r2c"&amp;$C1647,0),variables,2,0)</f>
        <v>10704</v>
      </c>
      <c r="H1647" s="76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104584000</v>
      </c>
    </row>
    <row r="1648" spans="1:8" x14ac:dyDescent="0.3">
      <c r="A1648" s="73" t="s">
        <v>308</v>
      </c>
      <c r="B1648" s="73">
        <f t="shared" si="3237"/>
        <v>17</v>
      </c>
      <c r="C1648" s="73">
        <f t="shared" si="3230"/>
        <v>9</v>
      </c>
      <c r="E1648" s="73">
        <f t="shared" ref="E1648" si="3250">plan_id</f>
        <v>1005</v>
      </c>
      <c r="F1648" s="73">
        <f t="shared" ca="1" si="3026"/>
        <v>2014</v>
      </c>
      <c r="G1648" s="73">
        <f t="shared" ref="G1648" ca="1" si="3251">VLOOKUP(INDIRECT(CHAR(39)&amp;$A1648&amp;CHAR(39)&amp;"!r2c"&amp;$C1648,0),variables,2,0)</f>
        <v>10928</v>
      </c>
      <c r="H1648" s="76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0.12609999999999999</v>
      </c>
    </row>
    <row r="1649" spans="1:8" x14ac:dyDescent="0.3">
      <c r="A1649" s="73" t="s">
        <v>308</v>
      </c>
      <c r="B1649" s="73">
        <f t="shared" si="3237"/>
        <v>17</v>
      </c>
      <c r="C1649" s="73">
        <f t="shared" si="3230"/>
        <v>10</v>
      </c>
      <c r="E1649" s="73">
        <f t="shared" ref="E1649" si="3252">plan_id</f>
        <v>1005</v>
      </c>
      <c r="F1649" s="73">
        <f t="shared" ca="1" si="3026"/>
        <v>2014</v>
      </c>
      <c r="G1649" s="73">
        <f t="shared" ref="G1649" ca="1" si="3253">VLOOKUP(INDIRECT(CHAR(39)&amp;$A1649&amp;CHAR(39)&amp;"!r2c"&amp;$C1649,0),variables,2,0)</f>
        <v>10929</v>
      </c>
      <c r="H1649" s="76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73" t="s">
        <v>308</v>
      </c>
      <c r="B1650" s="73">
        <f t="shared" si="3237"/>
        <v>17</v>
      </c>
      <c r="C1650" s="73">
        <f t="shared" si="3230"/>
        <v>11</v>
      </c>
      <c r="E1650" s="73">
        <f t="shared" ref="E1650" si="3254">plan_id</f>
        <v>1005</v>
      </c>
      <c r="F1650" s="73">
        <f t="shared" ca="1" si="3026"/>
        <v>2014</v>
      </c>
      <c r="G1650" s="73">
        <f t="shared" ref="G1650" ca="1" si="3255">VLOOKUP(INDIRECT(CHAR(39)&amp;$A1650&amp;CHAR(39)&amp;"!r2c"&amp;$C1650,0),variables,2,0)</f>
        <v>10930</v>
      </c>
      <c r="H1650" s="76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73" t="s">
        <v>308</v>
      </c>
      <c r="B1651" s="73">
        <f t="shared" si="3237"/>
        <v>17</v>
      </c>
      <c r="C1651" s="73">
        <f t="shared" si="3230"/>
        <v>12</v>
      </c>
      <c r="E1651" s="73">
        <f t="shared" ref="E1651" si="3256">plan_id</f>
        <v>1005</v>
      </c>
      <c r="F1651" s="73">
        <f t="shared" ca="1" si="3026"/>
        <v>2014</v>
      </c>
      <c r="G1651" s="73">
        <f t="shared" ref="G1651" ca="1" si="3257">VLOOKUP(INDIRECT(CHAR(39)&amp;$A1651&amp;CHAR(39)&amp;"!r2c"&amp;$C1651,0),variables,2,0)</f>
        <v>10705</v>
      </c>
      <c r="H1651" s="76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81213000</v>
      </c>
    </row>
    <row r="1652" spans="1:8" x14ac:dyDescent="0.3">
      <c r="A1652" s="73" t="s">
        <v>308</v>
      </c>
      <c r="B1652" s="73">
        <f t="shared" si="3237"/>
        <v>17</v>
      </c>
      <c r="C1652" s="73">
        <f t="shared" si="3230"/>
        <v>13</v>
      </c>
      <c r="E1652" s="73">
        <f t="shared" ref="E1652" si="3258">plan_id</f>
        <v>1005</v>
      </c>
      <c r="F1652" s="73">
        <f t="shared" ca="1" si="3026"/>
        <v>2014</v>
      </c>
      <c r="G1652" s="73">
        <f t="shared" ref="G1652" ca="1" si="3259">VLOOKUP(INDIRECT(CHAR(39)&amp;$A1652&amp;CHAR(39)&amp;"!r2c"&amp;$C1652,0),variables,2,0)</f>
        <v>10842</v>
      </c>
      <c r="H1652" s="76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130626000</v>
      </c>
    </row>
    <row r="1653" spans="1:8" x14ac:dyDescent="0.3">
      <c r="A1653" s="73" t="s">
        <v>308</v>
      </c>
      <c r="B1653" s="73">
        <f t="shared" si="3237"/>
        <v>17</v>
      </c>
      <c r="C1653" s="73">
        <f t="shared" si="3230"/>
        <v>14</v>
      </c>
      <c r="E1653" s="73">
        <f t="shared" ref="E1653" si="3260">plan_id</f>
        <v>1005</v>
      </c>
      <c r="F1653" s="73">
        <f t="shared" ca="1" si="3026"/>
        <v>2014</v>
      </c>
      <c r="G1653" s="73">
        <f t="shared" ref="G1653" ca="1" si="3261">VLOOKUP(INDIRECT(CHAR(39)&amp;$A1653&amp;CHAR(39)&amp;"!r2c"&amp;$C1653,0),variables,2,0)</f>
        <v>10843</v>
      </c>
      <c r="H1653" s="76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0.1575</v>
      </c>
    </row>
    <row r="1654" spans="1:8" x14ac:dyDescent="0.3">
      <c r="A1654" s="73" t="s">
        <v>308</v>
      </c>
      <c r="B1654" s="73">
        <f t="shared" si="3237"/>
        <v>17</v>
      </c>
      <c r="C1654" s="73">
        <f t="shared" si="3230"/>
        <v>15</v>
      </c>
      <c r="E1654" s="73">
        <f t="shared" ref="E1654" si="3262">plan_id</f>
        <v>1005</v>
      </c>
      <c r="F1654" s="73">
        <f t="shared" ca="1" si="3026"/>
        <v>2014</v>
      </c>
      <c r="G1654" s="73">
        <f t="shared" ref="G1654" ca="1" si="3263">VLOOKUP(INDIRECT(CHAR(39)&amp;$A1654&amp;CHAR(39)&amp;"!r2c"&amp;$C1654,0),variables,2,0)</f>
        <v>10931</v>
      </c>
      <c r="H1654" s="76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73" t="s">
        <v>308</v>
      </c>
      <c r="B1655" s="73">
        <f t="shared" si="3237"/>
        <v>17</v>
      </c>
      <c r="C1655" s="73">
        <f t="shared" si="3230"/>
        <v>16</v>
      </c>
      <c r="E1655" s="73">
        <f t="shared" ref="E1655" si="3264">plan_id</f>
        <v>1005</v>
      </c>
      <c r="F1655" s="73">
        <f t="shared" ca="1" si="3026"/>
        <v>2014</v>
      </c>
      <c r="G1655" s="73">
        <f t="shared" ref="G1655" ca="1" si="3265">VLOOKUP(INDIRECT(CHAR(39)&amp;$A1655&amp;CHAR(39)&amp;"!r2c"&amp;$C1655,0),variables,2,0)</f>
        <v>10932</v>
      </c>
      <c r="H1655" s="76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73" t="s">
        <v>308</v>
      </c>
      <c r="B1656" s="73">
        <f t="shared" si="3237"/>
        <v>17</v>
      </c>
      <c r="C1656" s="73">
        <f t="shared" si="3230"/>
        <v>17</v>
      </c>
      <c r="E1656" s="73">
        <f t="shared" ref="E1656" si="3266">plan_id</f>
        <v>1005</v>
      </c>
      <c r="F1656" s="73">
        <f t="shared" ca="1" si="3026"/>
        <v>2014</v>
      </c>
      <c r="G1656" s="73">
        <f t="shared" ref="G1656" ca="1" si="3267">VLOOKUP(INDIRECT(CHAR(39)&amp;$A1656&amp;CHAR(39)&amp;"!r2c"&amp;$C1656,0),variables,2,0)</f>
        <v>10933</v>
      </c>
      <c r="H1656" s="76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0.153</v>
      </c>
    </row>
    <row r="1657" spans="1:8" x14ac:dyDescent="0.3">
      <c r="A1657" s="73" t="s">
        <v>308</v>
      </c>
      <c r="B1657" s="73">
        <f t="shared" si="3237"/>
        <v>17</v>
      </c>
      <c r="C1657" s="73">
        <f t="shared" si="3230"/>
        <v>18</v>
      </c>
      <c r="E1657" s="73">
        <f t="shared" ref="E1657" si="3268">plan_id</f>
        <v>1005</v>
      </c>
      <c r="F1657" s="73">
        <f t="shared" ca="1" si="3026"/>
        <v>2014</v>
      </c>
      <c r="G1657" s="73">
        <f t="shared" ref="G1657" ca="1" si="3269">VLOOKUP(INDIRECT(CHAR(39)&amp;$A1657&amp;CHAR(39)&amp;"!r2c"&amp;$C1657,0),variables,2,0)</f>
        <v>10934</v>
      </c>
      <c r="H1657" s="76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0.10199999999999999</v>
      </c>
    </row>
    <row r="1658" spans="1:8" x14ac:dyDescent="0.3">
      <c r="A1658" s="73" t="s">
        <v>308</v>
      </c>
      <c r="B1658" s="73">
        <f t="shared" si="3237"/>
        <v>17</v>
      </c>
      <c r="C1658" s="73">
        <f t="shared" si="3230"/>
        <v>19</v>
      </c>
      <c r="E1658" s="73">
        <f t="shared" ref="E1658" si="3270">plan_id</f>
        <v>1005</v>
      </c>
      <c r="F1658" s="73">
        <f t="shared" ca="1" si="3026"/>
        <v>2014</v>
      </c>
      <c r="G1658" s="73">
        <f t="shared" ref="G1658" ca="1" si="3271">VLOOKUP(INDIRECT(CHAR(39)&amp;$A1658&amp;CHAR(39)&amp;"!r2c"&amp;$C1658,0),variables,2,0)</f>
        <v>10935</v>
      </c>
      <c r="H1658" s="76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Single Rate</v>
      </c>
    </row>
    <row r="1659" spans="1:8" x14ac:dyDescent="0.3">
      <c r="A1659" s="73" t="s">
        <v>308</v>
      </c>
      <c r="B1659" s="73">
        <f t="shared" si="3237"/>
        <v>17</v>
      </c>
      <c r="C1659" s="73">
        <f t="shared" si="3230"/>
        <v>20</v>
      </c>
      <c r="E1659" s="73">
        <f t="shared" ref="E1659" si="3272">plan_id</f>
        <v>1005</v>
      </c>
      <c r="F1659" s="73">
        <f t="shared" ref="F1659:F1732" ca="1" si="3273">INDIRECT(CHAR(39)&amp;$A1659&amp;CHAR(39)&amp;"!r"&amp;$B1659&amp;"c2",0)</f>
        <v>2014</v>
      </c>
      <c r="G1659" s="73">
        <f t="shared" ref="G1659" ca="1" si="3274">VLOOKUP(INDIRECT(CHAR(39)&amp;$A1659&amp;CHAR(39)&amp;"!r2c"&amp;$C1659,0),variables,2,0)</f>
        <v>10937</v>
      </c>
      <c r="H1659" s="76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73" t="s">
        <v>308</v>
      </c>
      <c r="B1660" s="73">
        <f t="shared" si="3237"/>
        <v>17</v>
      </c>
      <c r="C1660" s="73">
        <f t="shared" si="3230"/>
        <v>21</v>
      </c>
      <c r="E1660" s="73">
        <f t="shared" ref="E1660" si="3275">plan_id</f>
        <v>1005</v>
      </c>
      <c r="F1660" s="73">
        <f t="shared" ca="1" si="3273"/>
        <v>2014</v>
      </c>
      <c r="G1660" s="73">
        <f t="shared" ref="G1660" ca="1" si="3276">VLOOKUP(INDIRECT(CHAR(39)&amp;$A1660&amp;CHAR(39)&amp;"!r2c"&amp;$C1660,0),variables,2,0)</f>
        <v>10938</v>
      </c>
      <c r="H1660" s="76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73" t="s">
        <v>308</v>
      </c>
      <c r="B1661" s="73">
        <f t="shared" si="3237"/>
        <v>17</v>
      </c>
      <c r="C1661" s="73">
        <f t="shared" si="3230"/>
        <v>22</v>
      </c>
      <c r="E1661" s="73">
        <f t="shared" ref="E1661" si="3277">plan_id</f>
        <v>1005</v>
      </c>
      <c r="F1661" s="73">
        <f t="shared" ca="1" si="3273"/>
        <v>2014</v>
      </c>
      <c r="G1661" s="73">
        <f t="shared" ref="G1661" ca="1" si="3278">VLOOKUP(INDIRECT(CHAR(39)&amp;$A1661&amp;CHAR(39)&amp;"!r2c"&amp;$C1661,0),variables,2,0)</f>
        <v>11007</v>
      </c>
      <c r="H1661" s="76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0.03</v>
      </c>
    </row>
    <row r="1662" spans="1:8" x14ac:dyDescent="0.3">
      <c r="A1662" s="73" t="s">
        <v>308</v>
      </c>
      <c r="B1662" s="73">
        <f t="shared" si="3237"/>
        <v>17</v>
      </c>
      <c r="C1662" s="73">
        <f t="shared" si="3230"/>
        <v>23</v>
      </c>
      <c r="E1662" s="73">
        <f t="shared" ref="E1662" si="3279">plan_id</f>
        <v>1005</v>
      </c>
      <c r="F1662" s="73">
        <f t="shared" ca="1" si="3273"/>
        <v>2014</v>
      </c>
      <c r="G1662" s="73">
        <f t="shared" ref="G1662" ca="1" si="3280">VLOOKUP(INDIRECT(CHAR(39)&amp;$A1662&amp;CHAR(39)&amp;"!r2c"&amp;$C1662,0),variables,2,0)</f>
        <v>10941</v>
      </c>
      <c r="H1662" s="76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PBI</v>
      </c>
    </row>
    <row r="1663" spans="1:8" x14ac:dyDescent="0.3">
      <c r="A1663" s="73" t="s">
        <v>308</v>
      </c>
      <c r="B1663" s="73">
        <f t="shared" si="3237"/>
        <v>17</v>
      </c>
      <c r="C1663" s="73">
        <f t="shared" si="3230"/>
        <v>24</v>
      </c>
      <c r="E1663" s="73">
        <f t="shared" ref="E1663" si="3281">plan_id</f>
        <v>1005</v>
      </c>
      <c r="F1663" s="73">
        <f t="shared" ca="1" si="3273"/>
        <v>2014</v>
      </c>
      <c r="G1663" s="73">
        <f t="shared" ref="G1663" ca="1" si="3282">VLOOKUP(INDIRECT(CHAR(39)&amp;$A1663&amp;CHAR(39)&amp;"!r2c"&amp;$C1663,0),variables,2,0)</f>
        <v>10942</v>
      </c>
      <c r="H1663" s="76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 xml:space="preserve">Percentage </v>
      </c>
    </row>
    <row r="1664" spans="1:8" x14ac:dyDescent="0.3">
      <c r="A1664" s="73" t="s">
        <v>308</v>
      </c>
      <c r="B1664" s="73">
        <f t="shared" si="3237"/>
        <v>17</v>
      </c>
      <c r="C1664" s="73">
        <f t="shared" si="3230"/>
        <v>25</v>
      </c>
      <c r="E1664" s="73">
        <f t="shared" ref="E1664" si="3283">plan_id</f>
        <v>1005</v>
      </c>
      <c r="F1664" s="73">
        <f t="shared" ca="1" si="3273"/>
        <v>2014</v>
      </c>
      <c r="G1664" s="73">
        <f t="shared" ref="G1664" ca="1" si="3284">VLOOKUP(INDIRECT(CHAR(39)&amp;$A1664&amp;CHAR(39)&amp;"!r2c"&amp;$C1664,0),variables,2,0)</f>
        <v>10701</v>
      </c>
      <c r="H1664" s="76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0.01</v>
      </c>
    </row>
    <row r="1665" spans="1:8" x14ac:dyDescent="0.3">
      <c r="A1665" s="73" t="s">
        <v>308</v>
      </c>
      <c r="B1665" s="73">
        <f t="shared" si="3237"/>
        <v>17</v>
      </c>
      <c r="C1665" s="73">
        <f t="shared" si="3230"/>
        <v>26</v>
      </c>
      <c r="E1665" s="73">
        <f t="shared" ref="E1665" si="3285">plan_id</f>
        <v>1005</v>
      </c>
      <c r="F1665" s="73">
        <f t="shared" ca="1" si="3273"/>
        <v>2014</v>
      </c>
      <c r="G1665" s="73">
        <f t="shared" ref="G1665" ca="1" si="3286">VLOOKUP(INDIRECT(CHAR(39)&amp;$A1665&amp;CHAR(39)&amp;"!r2c"&amp;$C1665,0),variables,2,0)</f>
        <v>10702</v>
      </c>
      <c r="H1665" s="76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73" t="s">
        <v>308</v>
      </c>
      <c r="B1666" s="73">
        <f t="shared" si="3237"/>
        <v>17</v>
      </c>
      <c r="C1666" s="73">
        <f t="shared" si="3230"/>
        <v>27</v>
      </c>
      <c r="E1666" s="73">
        <f t="shared" ref="E1666" si="3287">plan_id</f>
        <v>1005</v>
      </c>
      <c r="F1666" s="73">
        <f t="shared" ca="1" si="3273"/>
        <v>2014</v>
      </c>
      <c r="G1666" s="73">
        <f t="shared" ref="G1666" ca="1" si="3288">VLOOKUP(INDIRECT(CHAR(39)&amp;$A1666&amp;CHAR(39)&amp;"!r2c"&amp;$C1666,0),variables,2,0)</f>
        <v>10943</v>
      </c>
      <c r="H1666" s="76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2.5000000000000001E-2</v>
      </c>
    </row>
    <row r="1667" spans="1:8" x14ac:dyDescent="0.3">
      <c r="A1667" s="73" t="s">
        <v>308</v>
      </c>
      <c r="B1667" s="73">
        <f t="shared" si="3237"/>
        <v>17</v>
      </c>
      <c r="C1667" s="73">
        <f t="shared" si="3230"/>
        <v>28</v>
      </c>
      <c r="E1667" s="73">
        <f t="shared" ref="E1667" si="3289">plan_id</f>
        <v>1005</v>
      </c>
      <c r="F1667" s="73">
        <f t="shared" ca="1" si="3273"/>
        <v>2014</v>
      </c>
      <c r="G1667" s="73">
        <f t="shared" ref="G1667" ca="1" si="3290">VLOOKUP(INDIRECT(CHAR(39)&amp;$A1667&amp;CHAR(39)&amp;"!r2c"&amp;$C1667,0),variables,2,0)</f>
        <v>10944</v>
      </c>
      <c r="H1667" s="76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73" t="s">
        <v>308</v>
      </c>
      <c r="B1668" s="73">
        <f t="shared" si="3237"/>
        <v>17</v>
      </c>
      <c r="C1668" s="73">
        <f t="shared" si="3230"/>
        <v>29</v>
      </c>
      <c r="E1668" s="73">
        <f t="shared" ref="E1668" si="3291">plan_id</f>
        <v>1005</v>
      </c>
      <c r="F1668" s="73">
        <f t="shared" ca="1" si="3273"/>
        <v>2014</v>
      </c>
      <c r="G1668" s="73">
        <f t="shared" ref="G1668" ca="1" si="3292">VLOOKUP(INDIRECT(CHAR(39)&amp;$A1668&amp;CHAR(39)&amp;"!r2c"&amp;$C1668,0),variables,2,0)</f>
        <v>10945</v>
      </c>
      <c r="H1668" s="76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73" t="s">
        <v>308</v>
      </c>
      <c r="B1669" s="73">
        <f t="shared" si="3237"/>
        <v>17</v>
      </c>
      <c r="C1669" s="73">
        <f t="shared" si="3230"/>
        <v>30</v>
      </c>
      <c r="E1669" s="73">
        <f t="shared" ref="E1669" si="3293">plan_id</f>
        <v>1005</v>
      </c>
      <c r="F1669" s="73">
        <f t="shared" ca="1" si="3273"/>
        <v>2014</v>
      </c>
      <c r="G1669" s="73">
        <f t="shared" ref="G1669" ca="1" si="3294">VLOOKUP(INDIRECT(CHAR(39)&amp;$A1669&amp;CHAR(39)&amp;"!r2c"&amp;$C1669,0),variables,2,0)</f>
        <v>10947</v>
      </c>
      <c r="H1669" s="76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73" t="s">
        <v>308</v>
      </c>
      <c r="B1670" s="73">
        <f t="shared" si="3237"/>
        <v>17</v>
      </c>
      <c r="C1670" s="73">
        <f t="shared" si="3230"/>
        <v>31</v>
      </c>
      <c r="E1670" s="73">
        <f t="shared" ref="E1670" si="3295">plan_id</f>
        <v>1005</v>
      </c>
      <c r="F1670" s="73">
        <f t="shared" ca="1" si="3273"/>
        <v>2014</v>
      </c>
      <c r="G1670" s="73">
        <f t="shared" ref="G1670" ca="1" si="3296">VLOOKUP(INDIRECT(CHAR(39)&amp;$A1670&amp;CHAR(39)&amp;"!r2c"&amp;$C1670,0),variables,2,0)</f>
        <v>10948</v>
      </c>
      <c r="H1670" s="76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73" t="s">
        <v>308</v>
      </c>
      <c r="B1671" s="73">
        <f t="shared" si="3237"/>
        <v>17</v>
      </c>
      <c r="C1671" s="73">
        <f t="shared" si="3230"/>
        <v>32</v>
      </c>
      <c r="E1671" s="73">
        <f t="shared" ref="E1671" si="3297">plan_id</f>
        <v>1005</v>
      </c>
      <c r="F1671" s="73">
        <f t="shared" ca="1" si="3273"/>
        <v>2014</v>
      </c>
      <c r="G1671" s="73">
        <f t="shared" ref="G1671" ca="1" si="3298">VLOOKUP(INDIRECT(CHAR(39)&amp;$A1671&amp;CHAR(39)&amp;"!r2c"&amp;$C1671,0),variables,2,0)</f>
        <v>10949</v>
      </c>
      <c r="H1671" s="76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73" t="s">
        <v>308</v>
      </c>
      <c r="B1672" s="73">
        <f t="shared" si="3237"/>
        <v>17</v>
      </c>
      <c r="C1672" s="73">
        <f t="shared" si="3230"/>
        <v>33</v>
      </c>
      <c r="E1672" s="73">
        <f t="shared" ref="E1672" si="3299">plan_id</f>
        <v>1005</v>
      </c>
      <c r="F1672" s="73">
        <f t="shared" ca="1" si="3273"/>
        <v>2014</v>
      </c>
      <c r="G1672" s="73">
        <f t="shared" ref="G1672" ca="1" si="3300">VLOOKUP(INDIRECT(CHAR(39)&amp;$A1672&amp;CHAR(39)&amp;"!r2c"&amp;$C1672,0),variables,2,0)</f>
        <v>10951</v>
      </c>
      <c r="H1672" s="76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73" t="s">
        <v>308</v>
      </c>
      <c r="B1673" s="73">
        <f t="shared" si="3237"/>
        <v>17</v>
      </c>
      <c r="C1673" s="73">
        <f t="shared" si="3230"/>
        <v>34</v>
      </c>
      <c r="E1673" s="73">
        <f t="shared" ref="E1673" si="3301">plan_id</f>
        <v>1005</v>
      </c>
      <c r="F1673" s="73">
        <f t="shared" ca="1" si="3273"/>
        <v>2014</v>
      </c>
      <c r="G1673" s="73">
        <f t="shared" ref="G1673" ca="1" si="3302">VLOOKUP(INDIRECT(CHAR(39)&amp;$A1673&amp;CHAR(39)&amp;"!r2c"&amp;$C1673,0),variables,2,0)</f>
        <v>10950</v>
      </c>
      <c r="H1673" s="76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Yes</v>
      </c>
    </row>
    <row r="1674" spans="1:8" x14ac:dyDescent="0.3">
      <c r="A1674" s="73" t="s">
        <v>308</v>
      </c>
      <c r="B1674" s="73">
        <f t="shared" si="3237"/>
        <v>17</v>
      </c>
      <c r="C1674" s="73">
        <f t="shared" si="3230"/>
        <v>35</v>
      </c>
      <c r="E1674" s="73">
        <f t="shared" ref="E1674" si="3303">plan_id</f>
        <v>1005</v>
      </c>
      <c r="F1674" s="73">
        <f t="shared" ca="1" si="3273"/>
        <v>2014</v>
      </c>
      <c r="G1674" s="73">
        <f t="shared" ref="G1674" ca="1" si="3304">VLOOKUP(INDIRECT(CHAR(39)&amp;$A1674&amp;CHAR(39)&amp;"!r2c"&amp;$C1674,0),variables,2,0)</f>
        <v>10954</v>
      </c>
      <c r="H1674" s="76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2.7400000000000001E-2</v>
      </c>
    </row>
    <row r="1675" spans="1:8" x14ac:dyDescent="0.3">
      <c r="A1675" s="73" t="s">
        <v>308</v>
      </c>
      <c r="B1675" s="73">
        <f t="shared" si="3237"/>
        <v>17</v>
      </c>
      <c r="C1675" s="73">
        <f t="shared" si="3230"/>
        <v>36</v>
      </c>
      <c r="E1675" s="73">
        <f t="shared" ref="E1675" si="3305">plan_id</f>
        <v>1005</v>
      </c>
      <c r="F1675" s="73">
        <f t="shared" ca="1" si="3273"/>
        <v>2014</v>
      </c>
      <c r="G1675" s="73">
        <f t="shared" ref="G1675" ca="1" si="3306">VLOOKUP(INDIRECT(CHAR(39)&amp;$A1675&amp;CHAR(39)&amp;"!r2c"&amp;$C1675,0),variables,2,0)</f>
        <v>10955</v>
      </c>
      <c r="H1675" s="76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0.08</v>
      </c>
    </row>
    <row r="1676" spans="1:8" x14ac:dyDescent="0.3">
      <c r="A1676" s="73" t="s">
        <v>308</v>
      </c>
      <c r="B1676" s="73">
        <f t="shared" si="3237"/>
        <v>17</v>
      </c>
      <c r="C1676" s="73">
        <f t="shared" si="3230"/>
        <v>37</v>
      </c>
      <c r="E1676" s="73">
        <f t="shared" ref="E1676" si="3307">plan_id</f>
        <v>1005</v>
      </c>
      <c r="F1676" s="73">
        <f t="shared" ca="1" si="3273"/>
        <v>2014</v>
      </c>
      <c r="G1676" s="73">
        <f t="shared" ref="G1676" ca="1" si="3308">VLOOKUP(INDIRECT(CHAR(39)&amp;$A1676&amp;CHAR(39)&amp;"!r2c"&amp;$C1676,0),variables,2,0)</f>
        <v>10956</v>
      </c>
      <c r="H1676" s="76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3.7499999999999999E-2</v>
      </c>
    </row>
    <row r="1677" spans="1:8" x14ac:dyDescent="0.3">
      <c r="A1677" s="73" t="s">
        <v>308</v>
      </c>
      <c r="B1677" s="73">
        <f t="shared" si="3237"/>
        <v>17</v>
      </c>
      <c r="C1677" s="73">
        <f t="shared" si="3230"/>
        <v>38</v>
      </c>
      <c r="E1677" s="73">
        <f t="shared" ref="E1677" si="3309">plan_id</f>
        <v>1005</v>
      </c>
      <c r="F1677" s="73">
        <f t="shared" ca="1" si="3273"/>
        <v>2014</v>
      </c>
      <c r="G1677" s="73">
        <f t="shared" ref="G1677" ca="1" si="3310">VLOOKUP(INDIRECT(CHAR(39)&amp;$A1677&amp;CHAR(39)&amp;"!r2c"&amp;$C1677,0),variables,2,0)</f>
        <v>10959</v>
      </c>
      <c r="H1677" s="76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4.50%-13.00%</v>
      </c>
    </row>
    <row r="1678" spans="1:8" x14ac:dyDescent="0.3">
      <c r="A1678" s="73" t="s">
        <v>308</v>
      </c>
      <c r="B1678" s="73">
        <f t="shared" si="3237"/>
        <v>17</v>
      </c>
      <c r="C1678" s="73">
        <f t="shared" si="3230"/>
        <v>39</v>
      </c>
      <c r="E1678" s="73">
        <f t="shared" ref="E1678" si="3311">plan_id</f>
        <v>1005</v>
      </c>
      <c r="F1678" s="73">
        <f t="shared" ca="1" si="3273"/>
        <v>2014</v>
      </c>
      <c r="G1678" s="73">
        <f t="shared" ref="G1678" ca="1" si="3312">VLOOKUP(INDIRECT(CHAR(39)&amp;$A1678&amp;CHAR(39)&amp;"!r2c"&amp;$C1678,0),variables,2,0)</f>
        <v>10962</v>
      </c>
      <c r="H1678" s="76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Pg.No 31</v>
      </c>
    </row>
    <row r="1679" spans="1:8" x14ac:dyDescent="0.3">
      <c r="A1679" s="73" t="s">
        <v>308</v>
      </c>
      <c r="B1679" s="73">
        <f t="shared" si="3237"/>
        <v>17</v>
      </c>
      <c r="C1679" s="73">
        <f t="shared" si="3230"/>
        <v>40</v>
      </c>
      <c r="E1679" s="73">
        <f t="shared" ref="E1679" si="3313">plan_id</f>
        <v>1005</v>
      </c>
      <c r="F1679" s="73">
        <f t="shared" ca="1" si="3273"/>
        <v>2014</v>
      </c>
      <c r="G1679" s="73">
        <f t="shared" ref="G1679" ca="1" si="3314">VLOOKUP(INDIRECT(CHAR(39)&amp;$A1679&amp;CHAR(39)&amp;"!r2c"&amp;$C1679,0),variables,2,0)</f>
        <v>10964</v>
      </c>
      <c r="H1679" s="76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 32</v>
      </c>
    </row>
    <row r="1680" spans="1:8" x14ac:dyDescent="0.3">
      <c r="A1680" s="73" t="s">
        <v>308</v>
      </c>
      <c r="B1680" s="73">
        <f t="shared" si="3237"/>
        <v>17</v>
      </c>
      <c r="C1680" s="73">
        <f t="shared" si="3230"/>
        <v>41</v>
      </c>
      <c r="E1680" s="73">
        <f t="shared" ref="E1680" si="3315">plan_id</f>
        <v>1005</v>
      </c>
      <c r="F1680" s="73">
        <f t="shared" ca="1" si="3273"/>
        <v>2014</v>
      </c>
      <c r="G1680" s="73">
        <f t="shared" ref="G1680" ca="1" si="3316">VLOOKUP(INDIRECT(CHAR(39)&amp;$A1680&amp;CHAR(39)&amp;"!r2c"&amp;$C1680,0),variables,2,0)</f>
        <v>10967</v>
      </c>
      <c r="H1680" s="76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 2000 Annuitant Generational Mortality, White Collar Adjustment</v>
      </c>
    </row>
    <row r="1681" spans="1:8" x14ac:dyDescent="0.3">
      <c r="A1681" s="73" t="s">
        <v>308</v>
      </c>
      <c r="B1681" s="73">
        <f t="shared" si="3237"/>
        <v>17</v>
      </c>
      <c r="C1681" s="73">
        <f t="shared" si="3230"/>
        <v>42</v>
      </c>
      <c r="E1681" s="73">
        <f t="shared" ref="E1681" si="3317">plan_id</f>
        <v>1005</v>
      </c>
      <c r="F1681" s="73">
        <f t="shared" ca="1" si="3273"/>
        <v>2014</v>
      </c>
      <c r="G1681" s="73">
        <f t="shared" ref="G1681" ca="1" si="3318">VLOOKUP(INDIRECT(CHAR(39)&amp;$A1681&amp;CHAR(39)&amp;"!r2c"&amp;$C1681,0),variables,2,0)</f>
        <v>10968</v>
      </c>
      <c r="H1681" s="76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73" t="s">
        <v>308</v>
      </c>
      <c r="B1682" s="73">
        <f t="shared" si="3237"/>
        <v>17</v>
      </c>
      <c r="C1682" s="73">
        <f t="shared" si="3230"/>
        <v>43</v>
      </c>
      <c r="E1682" s="73">
        <f t="shared" ref="E1682" si="3319">plan_id</f>
        <v>1005</v>
      </c>
      <c r="F1682" s="73">
        <f t="shared" ca="1" si="3273"/>
        <v>2014</v>
      </c>
      <c r="G1682" s="73">
        <f t="shared" ref="G1682" ca="1" si="3320">VLOOKUP(INDIRECT(CHAR(39)&amp;$A1682&amp;CHAR(39)&amp;"!r2c"&amp;$C1682,0),variables,2,0)</f>
        <v>10969</v>
      </c>
      <c r="H1682" s="76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Scale AA</v>
      </c>
    </row>
    <row r="1683" spans="1:8" x14ac:dyDescent="0.3">
      <c r="A1683" s="73" t="s">
        <v>308</v>
      </c>
      <c r="B1683" s="73">
        <f t="shared" si="3237"/>
        <v>17</v>
      </c>
      <c r="C1683" s="73">
        <f t="shared" si="3230"/>
        <v>44</v>
      </c>
      <c r="E1683" s="73">
        <f t="shared" ref="E1683" si="3321">plan_id</f>
        <v>1005</v>
      </c>
      <c r="F1683" s="73">
        <f t="shared" ca="1" si="3273"/>
        <v>2014</v>
      </c>
      <c r="G1683" s="73">
        <f t="shared" ref="G1683" ca="1" si="3322">VLOOKUP(INDIRECT(CHAR(39)&amp;$A1683&amp;CHAR(39)&amp;"!r2c"&amp;$C1683,0),variables,2,0)</f>
        <v>10970</v>
      </c>
      <c r="H1683" s="76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73" t="s">
        <v>308</v>
      </c>
      <c r="B1684" s="73">
        <f t="shared" si="3237"/>
        <v>17</v>
      </c>
      <c r="C1684" s="73">
        <f t="shared" si="3230"/>
        <v>45</v>
      </c>
      <c r="E1684" s="73">
        <f t="shared" ref="E1684" si="3323">plan_id</f>
        <v>1005</v>
      </c>
      <c r="F1684" s="73">
        <f t="shared" ca="1" si="3273"/>
        <v>2014</v>
      </c>
      <c r="G1684" s="73">
        <f t="shared" ref="G1684" ca="1" si="3324">VLOOKUP(INDIRECT(CHAR(39)&amp;$A1684&amp;CHAR(39)&amp;"!r2c"&amp;$C1684,0),variables,2,0)</f>
        <v>10971</v>
      </c>
      <c r="H1684" s="76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73" t="s">
        <v>308</v>
      </c>
      <c r="B1685" s="73">
        <f t="shared" si="3237"/>
        <v>17</v>
      </c>
      <c r="C1685" s="73">
        <f t="shared" si="3230"/>
        <v>46</v>
      </c>
      <c r="E1685" s="73">
        <f t="shared" ref="E1685" si="3325">plan_id</f>
        <v>1005</v>
      </c>
      <c r="F1685" s="73">
        <f t="shared" ca="1" si="3273"/>
        <v>2014</v>
      </c>
      <c r="G1685" s="73">
        <f t="shared" ref="G1685" ca="1" si="3326">VLOOKUP(INDIRECT(CHAR(39)&amp;$A1685&amp;CHAR(39)&amp;"!r2c"&amp;$C1685,0),variables,2,0)</f>
        <v>10972</v>
      </c>
      <c r="H1685" s="76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Percentage of Payroll</v>
      </c>
    </row>
    <row r="1686" spans="1:8" x14ac:dyDescent="0.3">
      <c r="A1686" s="73" t="s">
        <v>308</v>
      </c>
      <c r="B1686" s="73">
        <f t="shared" si="3237"/>
        <v>17</v>
      </c>
      <c r="C1686" s="73">
        <f t="shared" si="3230"/>
        <v>47</v>
      </c>
      <c r="E1686" s="73">
        <f t="shared" ref="E1686" si="3327">plan_id</f>
        <v>1005</v>
      </c>
      <c r="F1686" s="73">
        <f t="shared" ca="1" si="3273"/>
        <v>2014</v>
      </c>
      <c r="G1686" s="73">
        <f t="shared" ref="G1686" ca="1" si="3328">VLOOKUP(INDIRECT(CHAR(39)&amp;$A1686&amp;CHAR(39)&amp;"!r2c"&amp;$C1686,0),variables,2,0)</f>
        <v>10973</v>
      </c>
      <c r="H1686" s="76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30 Years</v>
      </c>
    </row>
    <row r="1687" spans="1:8" x14ac:dyDescent="0.3">
      <c r="A1687" s="73" t="s">
        <v>308</v>
      </c>
      <c r="B1687" s="73">
        <f t="shared" si="3237"/>
        <v>17</v>
      </c>
      <c r="C1687" s="73">
        <f t="shared" si="3230"/>
        <v>48</v>
      </c>
      <c r="E1687" s="73">
        <f t="shared" ref="E1687" si="3329">plan_id</f>
        <v>1005</v>
      </c>
      <c r="F1687" s="73">
        <f t="shared" ca="1" si="3273"/>
        <v>2014</v>
      </c>
      <c r="G1687" s="73">
        <f t="shared" ref="G1687" ca="1" si="3330">VLOOKUP(INDIRECT(CHAR(39)&amp;$A1687&amp;CHAR(39)&amp;"!r2c"&amp;$C1687,0),variables,2,0)</f>
        <v>10975</v>
      </c>
      <c r="H1687" s="76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EAN</v>
      </c>
    </row>
    <row r="1688" spans="1:8" x14ac:dyDescent="0.3">
      <c r="A1688" s="73" t="s">
        <v>308</v>
      </c>
      <c r="B1688" s="73">
        <f t="shared" si="3237"/>
        <v>17</v>
      </c>
      <c r="C1688" s="73">
        <f t="shared" si="3230"/>
        <v>49</v>
      </c>
      <c r="E1688" s="73">
        <f t="shared" ref="E1688" si="3331">plan_id</f>
        <v>1005</v>
      </c>
      <c r="F1688" s="73">
        <f t="shared" ca="1" si="3273"/>
        <v>2014</v>
      </c>
      <c r="G1688" s="73">
        <f t="shared" ref="G1688" ca="1" si="3332">VLOOKUP(INDIRECT(CHAR(39)&amp;$A1688&amp;CHAR(39)&amp;"!r2c"&amp;$C1688,0),variables,2,0)</f>
        <v>10976</v>
      </c>
      <c r="H1688" s="76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0.08</v>
      </c>
    </row>
    <row r="1689" spans="1:8" x14ac:dyDescent="0.3">
      <c r="A1689" s="73" t="s">
        <v>308</v>
      </c>
      <c r="B1689" s="73">
        <f t="shared" si="3237"/>
        <v>17</v>
      </c>
      <c r="C1689" s="73">
        <f t="shared" si="3230"/>
        <v>50</v>
      </c>
      <c r="E1689" s="73">
        <f t="shared" ref="E1689" si="3333">plan_id</f>
        <v>1005</v>
      </c>
      <c r="F1689" s="73">
        <f t="shared" ca="1" si="3273"/>
        <v>2014</v>
      </c>
      <c r="G1689" s="73">
        <f t="shared" ref="G1689" ca="1" si="3334">VLOOKUP(INDIRECT(CHAR(39)&amp;$A1689&amp;CHAR(39)&amp;"!r2c"&amp;$C1689,0),variables,2,0)</f>
        <v>10977</v>
      </c>
      <c r="H1689" s="76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73" t="s">
        <v>308</v>
      </c>
      <c r="B1690" s="73">
        <f t="shared" si="3237"/>
        <v>17</v>
      </c>
      <c r="C1690" s="73">
        <f t="shared" si="3230"/>
        <v>51</v>
      </c>
      <c r="E1690" s="73">
        <f t="shared" ref="E1690" si="3335">plan_id</f>
        <v>1005</v>
      </c>
      <c r="F1690" s="73">
        <f t="shared" ca="1" si="3273"/>
        <v>2014</v>
      </c>
      <c r="G1690" s="73">
        <f t="shared" ref="G1690" ca="1" si="3336">VLOOKUP(INDIRECT(CHAR(39)&amp;$A1690&amp;CHAR(39)&amp;"!r2c"&amp;$C1690,0),variables,2,0)</f>
        <v>10978</v>
      </c>
      <c r="H1690" s="76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0.08</v>
      </c>
    </row>
    <row r="1691" spans="1:8" x14ac:dyDescent="0.3">
      <c r="A1691" s="73" t="s">
        <v>308</v>
      </c>
      <c r="B1691" s="73">
        <f t="shared" si="3237"/>
        <v>17</v>
      </c>
      <c r="C1691" s="73">
        <f t="shared" si="3230"/>
        <v>52</v>
      </c>
      <c r="E1691" s="73">
        <f t="shared" ref="E1691" si="3337">plan_id</f>
        <v>1005</v>
      </c>
      <c r="F1691" s="73">
        <f t="shared" ca="1" si="3273"/>
        <v>2014</v>
      </c>
      <c r="G1691" s="73">
        <f t="shared" ref="G1691" ca="1" si="3338">VLOOKUP(INDIRECT(CHAR(39)&amp;$A1691&amp;CHAR(39)&amp;"!r2c"&amp;$C1691,0),variables,2,0)</f>
        <v>10979</v>
      </c>
      <c r="H1691" s="76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</row>
    <row r="1692" spans="1:8" x14ac:dyDescent="0.3">
      <c r="A1692" s="73" t="s">
        <v>308</v>
      </c>
      <c r="B1692" s="73">
        <f t="shared" si="3237"/>
        <v>17</v>
      </c>
      <c r="C1692" s="73">
        <f t="shared" si="3230"/>
        <v>53</v>
      </c>
      <c r="E1692" s="73">
        <f t="shared" ref="E1692" si="3339">plan_id</f>
        <v>1005</v>
      </c>
      <c r="F1692" s="73">
        <f t="shared" ca="1" si="3273"/>
        <v>2014</v>
      </c>
      <c r="G1692" s="73">
        <f t="shared" ref="G1692" ca="1" si="3340">VLOOKUP(INDIRECT(CHAR(39)&amp;$A1692&amp;CHAR(39)&amp;"!r2c"&amp;$C1692,0),variables,2,0)</f>
        <v>10980</v>
      </c>
      <c r="H1692" s="76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0.14199999999999999</v>
      </c>
    </row>
    <row r="1693" spans="1:8" x14ac:dyDescent="0.3">
      <c r="A1693" s="73" t="s">
        <v>308</v>
      </c>
      <c r="B1693" s="73">
        <f t="shared" si="3237"/>
        <v>17</v>
      </c>
      <c r="C1693" s="73">
        <f t="shared" si="3230"/>
        <v>54</v>
      </c>
      <c r="E1693" s="73">
        <f t="shared" ref="E1693" si="3341">plan_id</f>
        <v>1005</v>
      </c>
      <c r="F1693" s="73">
        <f t="shared" ca="1" si="3273"/>
        <v>2014</v>
      </c>
      <c r="G1693" s="73">
        <f t="shared" ref="G1693" ca="1" si="3342">VLOOKUP(INDIRECT(CHAR(39)&amp;$A1693&amp;CHAR(39)&amp;"!r2c"&amp;$C1693,0),variables,2,0)</f>
        <v>10981</v>
      </c>
      <c r="H1693" s="76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0.186</v>
      </c>
    </row>
    <row r="1694" spans="1:8" x14ac:dyDescent="0.3">
      <c r="A1694" s="73" t="s">
        <v>308</v>
      </c>
      <c r="B1694" s="73">
        <f t="shared" si="3237"/>
        <v>17</v>
      </c>
      <c r="C1694" s="73">
        <f t="shared" si="3230"/>
        <v>55</v>
      </c>
      <c r="E1694" s="73">
        <f t="shared" ref="E1694" si="3343">plan_id</f>
        <v>1005</v>
      </c>
      <c r="F1694" s="73">
        <f t="shared" ca="1" si="3273"/>
        <v>2014</v>
      </c>
      <c r="G1694" s="73">
        <f t="shared" ref="G1694" ca="1" si="3344">VLOOKUP(INDIRECT(CHAR(39)&amp;$A1694&amp;CHAR(39)&amp;"!r2c"&amp;$C1694,0),variables,2,0)</f>
        <v>10706</v>
      </c>
      <c r="H1694" s="76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1.097193768819348E-4</v>
      </c>
    </row>
    <row r="1695" spans="1:8" x14ac:dyDescent="0.3">
      <c r="A1695" s="73" t="s">
        <v>308</v>
      </c>
      <c r="B1695" s="73">
        <f t="shared" si="3237"/>
        <v>17</v>
      </c>
      <c r="C1695" s="73">
        <f t="shared" si="3230"/>
        <v>56</v>
      </c>
      <c r="E1695" s="73">
        <f t="shared" ref="E1695" si="3345">plan_id</f>
        <v>1005</v>
      </c>
      <c r="F1695" s="73">
        <f t="shared" ca="1" si="3273"/>
        <v>2014</v>
      </c>
      <c r="G1695" s="73">
        <f t="shared" ref="G1695" ca="1" si="3346">VLOOKUP(INDIRECT(CHAR(39)&amp;$A1695&amp;CHAR(39)&amp;"!r2c"&amp;$C1695,0),variables,2,0)</f>
        <v>10983</v>
      </c>
      <c r="H1695" s="76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73" t="s">
        <v>308</v>
      </c>
      <c r="B1696" s="73">
        <f t="shared" si="3237"/>
        <v>17</v>
      </c>
      <c r="C1696" s="73">
        <f t="shared" si="3230"/>
        <v>57</v>
      </c>
      <c r="E1696" s="73">
        <f t="shared" ref="E1696" si="3347">plan_id</f>
        <v>1005</v>
      </c>
      <c r="F1696" s="73">
        <f t="shared" ca="1" si="3273"/>
        <v>2014</v>
      </c>
      <c r="G1696" s="73">
        <f t="shared" ref="G1696" ca="1" si="3348">VLOOKUP(INDIRECT(CHAR(39)&amp;$A1696&amp;CHAR(39)&amp;"!r2c"&amp;$C1696,0),variables,2,0)</f>
        <v>10989</v>
      </c>
      <c r="H1696" s="76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6525019000</v>
      </c>
    </row>
    <row r="1697" spans="1:8" x14ac:dyDescent="0.3">
      <c r="A1697" s="73" t="s">
        <v>308</v>
      </c>
      <c r="B1697" s="73">
        <f t="shared" si="3237"/>
        <v>17</v>
      </c>
      <c r="C1697" s="73">
        <f t="shared" si="3230"/>
        <v>58</v>
      </c>
      <c r="E1697" s="73">
        <f t="shared" ref="E1697" si="3349">plan_id</f>
        <v>1005</v>
      </c>
      <c r="F1697" s="73">
        <f t="shared" ca="1" si="3273"/>
        <v>2014</v>
      </c>
      <c r="G1697" s="73">
        <f t="shared" ref="G1697" ca="1" si="3350">VLOOKUP(INDIRECT(CHAR(39)&amp;$A1697&amp;CHAR(39)&amp;"!r2c"&amp;$C1697,0),variables,2,0)</f>
        <v>10990</v>
      </c>
      <c r="H1697" s="76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8151328000</v>
      </c>
    </row>
    <row r="1698" spans="1:8" x14ac:dyDescent="0.3">
      <c r="A1698" s="73" t="s">
        <v>308</v>
      </c>
      <c r="B1698" s="73">
        <f t="shared" si="3237"/>
        <v>17</v>
      </c>
      <c r="C1698" s="73">
        <f t="shared" si="3230"/>
        <v>59</v>
      </c>
      <c r="E1698" s="73">
        <f t="shared" ref="E1698" si="3351">plan_id</f>
        <v>1005</v>
      </c>
      <c r="F1698" s="73">
        <f t="shared" ca="1" si="3273"/>
        <v>2014</v>
      </c>
      <c r="G1698" s="73">
        <f t="shared" ref="G1698" ca="1" si="3352">VLOOKUP(INDIRECT(CHAR(39)&amp;$A1698&amp;CHAR(39)&amp;"!r2c"&amp;$C1698,0),variables,2,0)</f>
        <v>10991</v>
      </c>
      <c r="H1698" s="76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1626309000</v>
      </c>
    </row>
    <row r="1699" spans="1:8" x14ac:dyDescent="0.3">
      <c r="A1699" s="73" t="s">
        <v>308</v>
      </c>
      <c r="B1699" s="73">
        <f t="shared" si="3237"/>
        <v>17</v>
      </c>
      <c r="C1699" s="73">
        <f t="shared" si="3230"/>
        <v>60</v>
      </c>
      <c r="E1699" s="73">
        <f t="shared" ref="E1699" si="3353">plan_id</f>
        <v>1005</v>
      </c>
      <c r="F1699" s="73">
        <f t="shared" ca="1" si="3273"/>
        <v>2014</v>
      </c>
      <c r="G1699" s="73">
        <f t="shared" ref="G1699" ca="1" si="3354">VLOOKUP(INDIRECT(CHAR(39)&amp;$A1699&amp;CHAR(39)&amp;"!r2c"&amp;$C1699,0),variables,2,0)</f>
        <v>10992</v>
      </c>
      <c r="H1699" s="76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0.80048539330033097</v>
      </c>
    </row>
    <row r="1700" spans="1:8" x14ac:dyDescent="0.3">
      <c r="A1700" s="73" t="s">
        <v>308</v>
      </c>
      <c r="B1700" s="73">
        <f t="shared" si="3237"/>
        <v>17</v>
      </c>
      <c r="C1700" s="73">
        <f t="shared" si="3230"/>
        <v>61</v>
      </c>
      <c r="E1700" s="73">
        <f t="shared" ref="E1700" si="3355">plan_id</f>
        <v>1005</v>
      </c>
      <c r="F1700" s="73">
        <f t="shared" ca="1" si="3273"/>
        <v>2014</v>
      </c>
      <c r="G1700" s="73">
        <f t="shared" ref="G1700" ca="1" si="3356">VLOOKUP(INDIRECT(CHAR(39)&amp;$A1700&amp;CHAR(39)&amp;"!r2c"&amp;$C1700,0),variables,2,0)</f>
        <v>10993</v>
      </c>
      <c r="H1700" s="76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820333000</v>
      </c>
    </row>
    <row r="1701" spans="1:8" x14ac:dyDescent="0.3">
      <c r="A1701" s="73" t="s">
        <v>308</v>
      </c>
      <c r="B1701" s="73">
        <f t="shared" si="3237"/>
        <v>17</v>
      </c>
      <c r="C1701" s="73">
        <f t="shared" si="3230"/>
        <v>62</v>
      </c>
      <c r="E1701" s="73">
        <f t="shared" ref="E1701" si="3357">plan_id</f>
        <v>1005</v>
      </c>
      <c r="F1701" s="73">
        <f t="shared" ca="1" si="3273"/>
        <v>2014</v>
      </c>
      <c r="G1701" s="73">
        <f t="shared" ref="G1701" ca="1" si="3358">VLOOKUP(INDIRECT(CHAR(39)&amp;$A1701&amp;CHAR(39)&amp;"!r2c"&amp;$C1701,0),variables,2,0)</f>
        <v>10801</v>
      </c>
      <c r="H1701" s="76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-358768000</v>
      </c>
    </row>
    <row r="1702" spans="1:8" x14ac:dyDescent="0.3">
      <c r="A1702" s="73" t="s">
        <v>308</v>
      </c>
      <c r="B1702" s="73">
        <f t="shared" si="3237"/>
        <v>17</v>
      </c>
      <c r="C1702" s="73">
        <f t="shared" si="3230"/>
        <v>63</v>
      </c>
      <c r="E1702" s="73">
        <f t="shared" ref="E1702" si="3359">plan_id</f>
        <v>1005</v>
      </c>
      <c r="F1702" s="73">
        <f t="shared" ca="1" si="3273"/>
        <v>2014</v>
      </c>
      <c r="G1702" s="73">
        <f t="shared" ref="G1702" ca="1" si="3360">VLOOKUP(INDIRECT(CHAR(39)&amp;$A1702&amp;CHAR(39)&amp;"!r2c"&amp;$C1702,0),variables,2,0)</f>
        <v>10802</v>
      </c>
      <c r="H1702" s="76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22289000</v>
      </c>
    </row>
    <row r="1703" spans="1:8" x14ac:dyDescent="0.3">
      <c r="A1703" s="73" t="s">
        <v>308</v>
      </c>
      <c r="B1703" s="73">
        <f t="shared" si="3237"/>
        <v>17</v>
      </c>
      <c r="C1703" s="73">
        <f t="shared" ref="C1703:C1766" si="3361">C1612</f>
        <v>64</v>
      </c>
      <c r="E1703" s="73">
        <f t="shared" ref="E1703" si="3362">plan_id</f>
        <v>1005</v>
      </c>
      <c r="F1703" s="73">
        <f t="shared" ca="1" si="3273"/>
        <v>2014</v>
      </c>
      <c r="G1703" s="73">
        <f t="shared" ref="G1703" ca="1" si="3363">VLOOKUP(INDIRECT(CHAR(39)&amp;$A1703&amp;CHAR(39)&amp;"!r2c"&amp;$C1703,0),variables,2,0)</f>
        <v>10803</v>
      </c>
      <c r="H1703" s="76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73" t="s">
        <v>308</v>
      </c>
      <c r="B1704" s="73">
        <f t="shared" si="3237"/>
        <v>17</v>
      </c>
      <c r="C1704" s="73">
        <f t="shared" si="3361"/>
        <v>65</v>
      </c>
      <c r="E1704" s="73">
        <f t="shared" ref="E1704" si="3364">plan_id</f>
        <v>1005</v>
      </c>
      <c r="F1704" s="73">
        <f t="shared" ca="1" si="3273"/>
        <v>2014</v>
      </c>
      <c r="G1704" s="73">
        <f t="shared" ref="G1704" ca="1" si="3365">VLOOKUP(INDIRECT(CHAR(39)&amp;$A1704&amp;CHAR(39)&amp;"!r2c"&amp;$C1704,0),variables,2,0)</f>
        <v>10804</v>
      </c>
      <c r="H1704" s="76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73" t="s">
        <v>308</v>
      </c>
      <c r="B1705" s="73">
        <f t="shared" si="3237"/>
        <v>17</v>
      </c>
      <c r="C1705" s="73">
        <f t="shared" si="3361"/>
        <v>66</v>
      </c>
      <c r="E1705" s="73">
        <f t="shared" ref="E1705" si="3366">plan_id</f>
        <v>1005</v>
      </c>
      <c r="F1705" s="73">
        <f t="shared" ca="1" si="3273"/>
        <v>2014</v>
      </c>
      <c r="G1705" s="73">
        <f t="shared" ref="G1705" ca="1" si="3367">VLOOKUP(INDIRECT(CHAR(39)&amp;$A1705&amp;CHAR(39)&amp;"!r2c"&amp;$C1705,0),variables,2,0)</f>
        <v>10805</v>
      </c>
      <c r="H1705" s="76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-4775000</v>
      </c>
    </row>
    <row r="1706" spans="1:8" x14ac:dyDescent="0.3">
      <c r="A1706" s="73" t="s">
        <v>308</v>
      </c>
      <c r="B1706" s="73">
        <f t="shared" ref="B1706" si="3368">B1641+1</f>
        <v>17</v>
      </c>
      <c r="C1706" s="73">
        <f t="shared" si="3361"/>
        <v>67</v>
      </c>
      <c r="E1706" s="73">
        <f t="shared" ref="E1706" si="3369">plan_id</f>
        <v>1005</v>
      </c>
      <c r="F1706" s="73">
        <f t="shared" ca="1" si="3273"/>
        <v>2014</v>
      </c>
      <c r="G1706" s="73">
        <f t="shared" ref="G1706" ca="1" si="3370">VLOOKUP(INDIRECT(CHAR(39)&amp;$A1706&amp;CHAR(39)&amp;"!r2c"&amp;$C1706,0),variables,2,0)</f>
        <v>10806</v>
      </c>
      <c r="H1706" s="76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73" t="s">
        <v>308</v>
      </c>
      <c r="B1707" s="73">
        <f>B1706</f>
        <v>17</v>
      </c>
      <c r="C1707" s="73">
        <f t="shared" si="3361"/>
        <v>68</v>
      </c>
      <c r="E1707" s="73">
        <f t="shared" ref="E1707" si="3371">plan_id</f>
        <v>1005</v>
      </c>
      <c r="F1707" s="73">
        <f t="shared" ca="1" si="3273"/>
        <v>2014</v>
      </c>
      <c r="G1707" s="73">
        <f t="shared" ref="G1707" ca="1" si="3372">VLOOKUP(INDIRECT(CHAR(39)&amp;$A1707&amp;CHAR(39)&amp;"!r2c"&amp;$C1707,0),variables,2,0)</f>
        <v>10807</v>
      </c>
      <c r="H1707" s="76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73" t="s">
        <v>308</v>
      </c>
      <c r="B1708" s="73">
        <f t="shared" ref="B1708:B1732" si="3373">B1707</f>
        <v>17</v>
      </c>
      <c r="C1708" s="73">
        <f t="shared" si="3361"/>
        <v>69</v>
      </c>
      <c r="E1708" s="73">
        <f t="shared" ref="E1708" si="3374">plan_id</f>
        <v>1005</v>
      </c>
      <c r="F1708" s="73">
        <f t="shared" ca="1" si="3273"/>
        <v>2014</v>
      </c>
      <c r="G1708" s="73">
        <f t="shared" ref="G1708" ca="1" si="3375">VLOOKUP(INDIRECT(CHAR(39)&amp;$A1708&amp;CHAR(39)&amp;"!r2c"&amp;$C1708,0),variables,2,0)</f>
        <v>10808</v>
      </c>
      <c r="H1708" s="76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73" t="s">
        <v>308</v>
      </c>
      <c r="B1709" s="73">
        <f t="shared" si="3373"/>
        <v>17</v>
      </c>
      <c r="C1709" s="73">
        <f t="shared" si="3361"/>
        <v>70</v>
      </c>
      <c r="E1709" s="73">
        <f t="shared" ref="E1709" si="3376">plan_id</f>
        <v>1005</v>
      </c>
      <c r="F1709" s="73">
        <f t="shared" ca="1" si="3273"/>
        <v>2014</v>
      </c>
      <c r="G1709" s="73">
        <f t="shared" ref="G1709" ca="1" si="3377">VLOOKUP(INDIRECT(CHAR(39)&amp;$A1709&amp;CHAR(39)&amp;"!r2c"&amp;$C1709,0),variables,2,0)</f>
        <v>10809</v>
      </c>
      <c r="H1709" s="76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2828000</v>
      </c>
    </row>
    <row r="1710" spans="1:8" x14ac:dyDescent="0.3">
      <c r="A1710" s="73" t="s">
        <v>308</v>
      </c>
      <c r="B1710" s="73">
        <f t="shared" si="3373"/>
        <v>17</v>
      </c>
      <c r="C1710" s="73">
        <f t="shared" si="3361"/>
        <v>71</v>
      </c>
      <c r="E1710" s="73">
        <f t="shared" ref="E1710" si="3378">plan_id</f>
        <v>1005</v>
      </c>
      <c r="F1710" s="73">
        <f t="shared" ca="1" si="3273"/>
        <v>2014</v>
      </c>
      <c r="G1710" s="73">
        <f t="shared" ref="G1710" ca="1" si="3379">VLOOKUP(INDIRECT(CHAR(39)&amp;$A1710&amp;CHAR(39)&amp;"!r2c"&amp;$C1710,0),variables,2,0)</f>
        <v>10810</v>
      </c>
      <c r="H1710" s="76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73" t="s">
        <v>308</v>
      </c>
      <c r="B1711" s="73">
        <f t="shared" si="3373"/>
        <v>17</v>
      </c>
      <c r="C1711" s="73">
        <f t="shared" si="3361"/>
        <v>72</v>
      </c>
      <c r="E1711" s="73">
        <f t="shared" ref="E1711" si="3380">plan_id</f>
        <v>1005</v>
      </c>
      <c r="F1711" s="73">
        <f t="shared" ca="1" si="3273"/>
        <v>2014</v>
      </c>
      <c r="G1711" s="73">
        <f t="shared" ref="G1711" ca="1" si="3381">VLOOKUP(INDIRECT(CHAR(39)&amp;$A1711&amp;CHAR(39)&amp;"!r2c"&amp;$C1711,0),variables,2,0)</f>
        <v>10811</v>
      </c>
      <c r="H1711" s="76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73" t="s">
        <v>308</v>
      </c>
      <c r="B1712" s="73">
        <f t="shared" si="3373"/>
        <v>17</v>
      </c>
      <c r="C1712" s="73">
        <f t="shared" si="3361"/>
        <v>73</v>
      </c>
      <c r="E1712" s="73">
        <f t="shared" ref="E1712" si="3382">plan_id</f>
        <v>1005</v>
      </c>
      <c r="F1712" s="73">
        <f t="shared" ca="1" si="3273"/>
        <v>2014</v>
      </c>
      <c r="G1712" s="73">
        <f t="shared" ref="G1712" ca="1" si="3383">VLOOKUP(INDIRECT(CHAR(39)&amp;$A1712&amp;CHAR(39)&amp;"!r2c"&amp;$C1712,0),variables,2,0)</f>
        <v>10812</v>
      </c>
      <c r="H1712" s="76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73" t="s">
        <v>308</v>
      </c>
      <c r="B1713" s="73">
        <f t="shared" si="3373"/>
        <v>17</v>
      </c>
      <c r="C1713" s="73">
        <f t="shared" si="3361"/>
        <v>74</v>
      </c>
      <c r="E1713" s="73">
        <f t="shared" ref="E1713" si="3384">plan_id</f>
        <v>1005</v>
      </c>
      <c r="F1713" s="73">
        <f t="shared" ca="1" si="3273"/>
        <v>2014</v>
      </c>
      <c r="G1713" s="73">
        <f t="shared" ref="G1713" ca="1" si="3385">VLOOKUP(INDIRECT(CHAR(39)&amp;$A1713&amp;CHAR(39)&amp;"!r2c"&amp;$C1713,0),variables,2,0)</f>
        <v>10813</v>
      </c>
      <c r="H1713" s="76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73" t="s">
        <v>308</v>
      </c>
      <c r="B1714" s="73">
        <f t="shared" si="3373"/>
        <v>17</v>
      </c>
      <c r="C1714" s="73">
        <f t="shared" si="3361"/>
        <v>75</v>
      </c>
      <c r="E1714" s="73">
        <f t="shared" ref="E1714" si="3386">plan_id</f>
        <v>1005</v>
      </c>
      <c r="F1714" s="73">
        <f t="shared" ca="1" si="3273"/>
        <v>2014</v>
      </c>
      <c r="G1714" s="73">
        <f t="shared" ref="G1714" ca="1" si="3387">VLOOKUP(INDIRECT(CHAR(39)&amp;$A1714&amp;CHAR(39)&amp;"!r2c"&amp;$C1714,0),variables,2,0)</f>
        <v>10814</v>
      </c>
      <c r="H1714" s="76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-435000</v>
      </c>
    </row>
    <row r="1715" spans="1:8" x14ac:dyDescent="0.3">
      <c r="A1715" s="73" t="s">
        <v>308</v>
      </c>
      <c r="B1715" s="73">
        <f t="shared" si="3373"/>
        <v>17</v>
      </c>
      <c r="C1715" s="73">
        <f t="shared" si="3361"/>
        <v>76</v>
      </c>
      <c r="E1715" s="73">
        <f t="shared" ref="E1715" si="3388">plan_id</f>
        <v>1005</v>
      </c>
      <c r="F1715" s="73">
        <f t="shared" ca="1" si="3273"/>
        <v>2014</v>
      </c>
      <c r="G1715" s="73">
        <f t="shared" ref="G1715" ca="1" si="3389">VLOOKUP(INDIRECT(CHAR(39)&amp;$A1715&amp;CHAR(39)&amp;"!r2c"&amp;$C1715,0),variables,2,0)</f>
        <v>10815</v>
      </c>
      <c r="H1715" s="76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-4707000</v>
      </c>
    </row>
    <row r="1716" spans="1:8" x14ac:dyDescent="0.3">
      <c r="A1716" s="73" t="s">
        <v>308</v>
      </c>
      <c r="B1716" s="73">
        <f t="shared" si="3373"/>
        <v>17</v>
      </c>
      <c r="C1716" s="73">
        <f t="shared" si="3361"/>
        <v>77</v>
      </c>
      <c r="E1716" s="73">
        <f t="shared" ref="E1716" si="3390">plan_id</f>
        <v>1005</v>
      </c>
      <c r="F1716" s="73">
        <f t="shared" ca="1" si="3273"/>
        <v>2014</v>
      </c>
      <c r="G1716" s="73">
        <f t="shared" ref="G1716" ca="1" si="3391">VLOOKUP(INDIRECT(CHAR(39)&amp;$A1716&amp;CHAR(39)&amp;"!r2c"&amp;$C1716,0),variables,2,0)</f>
        <v>10816</v>
      </c>
      <c r="H1716" s="76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-52445000</v>
      </c>
    </row>
    <row r="1717" spans="1:8" x14ac:dyDescent="0.3">
      <c r="A1717" s="73" t="s">
        <v>308</v>
      </c>
      <c r="B1717" s="73">
        <f t="shared" si="3373"/>
        <v>17</v>
      </c>
      <c r="C1717" s="73">
        <f t="shared" si="3361"/>
        <v>78</v>
      </c>
      <c r="E1717" s="73">
        <f t="shared" ref="E1717" si="3392">plan_id</f>
        <v>1005</v>
      </c>
      <c r="F1717" s="73">
        <f t="shared" ca="1" si="3273"/>
        <v>2014</v>
      </c>
      <c r="G1717" s="73">
        <f t="shared" ref="G1717" ca="1" si="3393">VLOOKUP(INDIRECT(CHAR(39)&amp;$A1717&amp;CHAR(39)&amp;"!r2c"&amp;$C1717,0),variables,2,0)</f>
        <v>10817</v>
      </c>
      <c r="H1717" s="76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73" t="s">
        <v>308</v>
      </c>
      <c r="B1718" s="73">
        <f t="shared" si="3373"/>
        <v>17</v>
      </c>
      <c r="C1718" s="73">
        <f t="shared" si="3361"/>
        <v>79</v>
      </c>
      <c r="E1718" s="73">
        <f t="shared" ref="E1718" si="3394">plan_id</f>
        <v>1005</v>
      </c>
      <c r="F1718" s="73">
        <f t="shared" ca="1" si="3273"/>
        <v>2014</v>
      </c>
      <c r="G1718" s="73">
        <f t="shared" ref="G1718" ca="1" si="3395">VLOOKUP(INDIRECT(CHAR(39)&amp;$A1718&amp;CHAR(39)&amp;"!r2c"&amp;$C1718,0),variables,2,0)</f>
        <v>10818</v>
      </c>
      <c r="H1718" s="76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73" t="s">
        <v>308</v>
      </c>
      <c r="B1719" s="73">
        <f t="shared" si="3373"/>
        <v>17</v>
      </c>
      <c r="C1719" s="73">
        <f t="shared" si="3361"/>
        <v>80</v>
      </c>
      <c r="E1719" s="73">
        <f t="shared" ref="E1719" si="3396">plan_id</f>
        <v>1005</v>
      </c>
      <c r="F1719" s="73">
        <f t="shared" ca="1" si="3273"/>
        <v>2014</v>
      </c>
      <c r="G1719" s="73">
        <f t="shared" ref="G1719" ca="1" si="3397">VLOOKUP(INDIRECT(CHAR(39)&amp;$A1719&amp;CHAR(39)&amp;"!r2c"&amp;$C1719,0),variables,2,0)</f>
        <v>10819</v>
      </c>
      <c r="H1719" s="76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73" t="s">
        <v>308</v>
      </c>
      <c r="B1720" s="73">
        <f t="shared" si="3373"/>
        <v>17</v>
      </c>
      <c r="C1720" s="73">
        <f t="shared" si="3361"/>
        <v>81</v>
      </c>
      <c r="E1720" s="73">
        <f t="shared" ref="E1720" si="3398">plan_id</f>
        <v>1005</v>
      </c>
      <c r="F1720" s="73">
        <f t="shared" ca="1" si="3273"/>
        <v>2014</v>
      </c>
      <c r="G1720" s="73">
        <f t="shared" ref="G1720" ca="1" si="3399">VLOOKUP(INDIRECT(CHAR(39)&amp;$A1720&amp;CHAR(39)&amp;"!r2c"&amp;$C1720,0),variables,2,0)</f>
        <v>10820</v>
      </c>
      <c r="H1720" s="76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30021000</v>
      </c>
    </row>
    <row r="1721" spans="1:8" x14ac:dyDescent="0.3">
      <c r="A1721" s="73" t="s">
        <v>308</v>
      </c>
      <c r="B1721" s="73">
        <f t="shared" si="3373"/>
        <v>17</v>
      </c>
      <c r="C1721" s="73">
        <f t="shared" si="3361"/>
        <v>82</v>
      </c>
      <c r="E1721" s="73">
        <f t="shared" ref="E1721" si="3400">plan_id</f>
        <v>1005</v>
      </c>
      <c r="F1721" s="73">
        <f t="shared" ca="1" si="3273"/>
        <v>2014</v>
      </c>
      <c r="G1721" s="73">
        <f t="shared" ref="G1721" ca="1" si="3401">VLOOKUP(INDIRECT(CHAR(39)&amp;$A1721&amp;CHAR(39)&amp;"!r2c"&amp;$C1721,0),variables,2,0)</f>
        <v>10821</v>
      </c>
      <c r="H1721" s="76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73" t="s">
        <v>308</v>
      </c>
      <c r="B1722" s="73">
        <f t="shared" si="3373"/>
        <v>17</v>
      </c>
      <c r="C1722" s="73">
        <f t="shared" si="3361"/>
        <v>83</v>
      </c>
      <c r="E1722" s="73">
        <f t="shared" ref="E1722" si="3402">plan_id</f>
        <v>1005</v>
      </c>
      <c r="F1722" s="73">
        <f t="shared" ca="1" si="3273"/>
        <v>2014</v>
      </c>
      <c r="G1722" s="73">
        <f t="shared" ref="G1722" ca="1" si="3403">VLOOKUP(INDIRECT(CHAR(39)&amp;$A1722&amp;CHAR(39)&amp;"!r2c"&amp;$C1722,0),variables,2,0)</f>
        <v>10822</v>
      </c>
      <c r="H1722" s="76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73" t="s">
        <v>308</v>
      </c>
      <c r="B1723" s="73">
        <f t="shared" si="3373"/>
        <v>17</v>
      </c>
      <c r="C1723" s="73">
        <f t="shared" si="3361"/>
        <v>84</v>
      </c>
      <c r="E1723" s="73">
        <f t="shared" ref="E1723" si="3404">plan_id</f>
        <v>1005</v>
      </c>
      <c r="F1723" s="73">
        <f t="shared" ca="1" si="3273"/>
        <v>2014</v>
      </c>
      <c r="G1723" s="73">
        <f t="shared" ref="G1723" ca="1" si="3405">VLOOKUP(INDIRECT(CHAR(39)&amp;$A1723&amp;CHAR(39)&amp;"!r2c"&amp;$C1723,0),variables,2,0)</f>
        <v>10829</v>
      </c>
      <c r="H1723" s="76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156156000</v>
      </c>
    </row>
    <row r="1724" spans="1:8" x14ac:dyDescent="0.3">
      <c r="A1724" s="73" t="s">
        <v>308</v>
      </c>
      <c r="B1724" s="73">
        <f t="shared" si="3373"/>
        <v>17</v>
      </c>
      <c r="C1724" s="73">
        <f t="shared" si="3361"/>
        <v>85</v>
      </c>
      <c r="E1724" s="73">
        <f t="shared" ref="E1724" si="3406">plan_id</f>
        <v>1005</v>
      </c>
      <c r="F1724" s="73">
        <f t="shared" ca="1" si="3273"/>
        <v>2014</v>
      </c>
      <c r="G1724" s="73">
        <f t="shared" ref="G1724" ca="1" si="3407">VLOOKUP(INDIRECT(CHAR(39)&amp;$A1724&amp;CHAR(39)&amp;"!r2c"&amp;$C1724,0),variables,2,0)</f>
        <v>10823</v>
      </c>
      <c r="H1724" s="76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255222000</v>
      </c>
    </row>
    <row r="1725" spans="1:8" x14ac:dyDescent="0.3">
      <c r="A1725" s="73" t="s">
        <v>308</v>
      </c>
      <c r="B1725" s="73">
        <f t="shared" si="3373"/>
        <v>17</v>
      </c>
      <c r="C1725" s="73">
        <f t="shared" si="3361"/>
        <v>86</v>
      </c>
      <c r="E1725" s="73">
        <f t="shared" ref="E1725" si="3408">plan_id</f>
        <v>1005</v>
      </c>
      <c r="F1725" s="73">
        <f t="shared" ca="1" si="3273"/>
        <v>2014</v>
      </c>
      <c r="G1725" s="73">
        <f t="shared" ref="G1725" ca="1" si="3409">VLOOKUP(INDIRECT(CHAR(39)&amp;$A1725&amp;CHAR(39)&amp;"!r2c"&amp;$C1725,0),variables,2,0)</f>
        <v>10798</v>
      </c>
      <c r="H1725" s="76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73" t="s">
        <v>308</v>
      </c>
      <c r="B1726" s="73">
        <f t="shared" si="3373"/>
        <v>17</v>
      </c>
      <c r="C1726" s="73">
        <f t="shared" si="3361"/>
        <v>87</v>
      </c>
      <c r="E1726" s="73">
        <f t="shared" ref="E1726" si="3410">plan_id</f>
        <v>1005</v>
      </c>
      <c r="F1726" s="73">
        <f t="shared" ca="1" si="3273"/>
        <v>2014</v>
      </c>
      <c r="G1726" s="73">
        <f t="shared" ref="G1726" ca="1" si="3411">VLOOKUP(INDIRECT(CHAR(39)&amp;$A1726&amp;CHAR(39)&amp;"!r2c"&amp;$C1726,0),variables,2,0)</f>
        <v>10799</v>
      </c>
      <c r="H1726" s="76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73" t="s">
        <v>308</v>
      </c>
      <c r="B1727" s="73">
        <f t="shared" si="3373"/>
        <v>17</v>
      </c>
      <c r="C1727" s="73">
        <f t="shared" si="3361"/>
        <v>88</v>
      </c>
      <c r="E1727" s="73">
        <f t="shared" ref="E1727" si="3412">plan_id</f>
        <v>1005</v>
      </c>
      <c r="F1727" s="73">
        <f t="shared" ca="1" si="3273"/>
        <v>2014</v>
      </c>
      <c r="G1727" s="73">
        <f t="shared" ref="G1727" ca="1" si="3413">VLOOKUP(INDIRECT(CHAR(39)&amp;$A1727&amp;CHAR(39)&amp;"!r2c"&amp;$C1727,0),variables,2,0)</f>
        <v>10800</v>
      </c>
      <c r="H1727" s="76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73" t="s">
        <v>308</v>
      </c>
      <c r="B1728" s="73">
        <f t="shared" si="3373"/>
        <v>17</v>
      </c>
      <c r="C1728" s="73">
        <f t="shared" si="3361"/>
        <v>89</v>
      </c>
      <c r="E1728" s="73">
        <f t="shared" ref="E1728" si="3414">plan_id</f>
        <v>1005</v>
      </c>
      <c r="F1728" s="73">
        <f t="shared" ca="1" si="3273"/>
        <v>2014</v>
      </c>
      <c r="G1728" s="73">
        <f t="shared" ref="G1728" ca="1" si="3415">VLOOKUP(INDIRECT(CHAR(39)&amp;$A1728&amp;CHAR(39)&amp;"!r2c"&amp;$C1728,0),variables,2,0)</f>
        <v>10824</v>
      </c>
      <c r="H1728" s="76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73" t="s">
        <v>308</v>
      </c>
      <c r="B1729" s="73">
        <f t="shared" si="3373"/>
        <v>17</v>
      </c>
      <c r="C1729" s="73">
        <f t="shared" si="3361"/>
        <v>90</v>
      </c>
      <c r="E1729" s="73">
        <f t="shared" ref="E1729" si="3416">plan_id</f>
        <v>1005</v>
      </c>
      <c r="F1729" s="73">
        <f t="shared" ca="1" si="3273"/>
        <v>2014</v>
      </c>
      <c r="G1729" s="73">
        <f t="shared" ref="G1729" ca="1" si="3417">VLOOKUP(INDIRECT(CHAR(39)&amp;$A1729&amp;CHAR(39)&amp;"!r2c"&amp;$C1729,0),variables,2,0)</f>
        <v>10825</v>
      </c>
      <c r="H1729" s="76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613737000</v>
      </c>
    </row>
    <row r="1730" spans="1:8" x14ac:dyDescent="0.3">
      <c r="A1730" s="73" t="s">
        <v>308</v>
      </c>
      <c r="B1730" s="73">
        <f t="shared" si="3373"/>
        <v>17</v>
      </c>
      <c r="C1730" s="73">
        <f t="shared" si="3361"/>
        <v>91</v>
      </c>
      <c r="E1730" s="73">
        <f t="shared" ref="E1730" si="3418">plan_id</f>
        <v>1005</v>
      </c>
      <c r="F1730" s="73">
        <f t="shared" ca="1" si="3273"/>
        <v>2014</v>
      </c>
      <c r="G1730" s="73">
        <f t="shared" ref="G1730" ca="1" si="3419">VLOOKUP(INDIRECT(CHAR(39)&amp;$A1730&amp;CHAR(39)&amp;"!r2c"&amp;$C1730,0),variables,2,0)</f>
        <v>10826</v>
      </c>
      <c r="H1730" s="76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134208000</v>
      </c>
    </row>
    <row r="1731" spans="1:8" x14ac:dyDescent="0.3">
      <c r="A1731" s="73" t="s">
        <v>308</v>
      </c>
      <c r="B1731" s="73">
        <f t="shared" si="3373"/>
        <v>17</v>
      </c>
      <c r="C1731" s="73">
        <f t="shared" si="3361"/>
        <v>92</v>
      </c>
      <c r="E1731" s="73">
        <f t="shared" ref="E1731" si="3420">plan_id</f>
        <v>1005</v>
      </c>
      <c r="F1731" s="73">
        <f t="shared" ca="1" si="3273"/>
        <v>2014</v>
      </c>
      <c r="G1731" s="73">
        <f t="shared" ref="G1731" ca="1" si="3421">VLOOKUP(INDIRECT(CHAR(39)&amp;$A1731&amp;CHAR(39)&amp;"!r2c"&amp;$C1731,0),variables,2,0)</f>
        <v>10828</v>
      </c>
      <c r="H1731" s="76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73" t="s">
        <v>308</v>
      </c>
      <c r="B1732" s="73">
        <f t="shared" si="3373"/>
        <v>17</v>
      </c>
      <c r="C1732" s="73">
        <f t="shared" si="3361"/>
        <v>93</v>
      </c>
      <c r="E1732" s="73">
        <f t="shared" ref="E1732" si="3422">plan_id</f>
        <v>1005</v>
      </c>
      <c r="F1732" s="73">
        <f t="shared" ca="1" si="3273"/>
        <v>2014</v>
      </c>
      <c r="G1732" s="73">
        <f t="shared" ref="G1732" ca="1" si="3423">VLOOKUP(INDIRECT(CHAR(39)&amp;$A1732&amp;CHAR(39)&amp;"!r2c"&amp;$C1732,0),variables,2,0)</f>
        <v>10827</v>
      </c>
      <c r="H1732" s="76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73" t="s">
        <v>308</v>
      </c>
      <c r="B1733" s="73">
        <f t="shared" ref="B1733:B1796" si="3424">B1668+1</f>
        <v>18</v>
      </c>
      <c r="C1733" s="73">
        <f t="shared" si="3361"/>
        <v>3</v>
      </c>
      <c r="E1733" s="73">
        <f t="shared" ref="E1733" si="3425">plan_id</f>
        <v>1005</v>
      </c>
      <c r="F1733" s="73">
        <f t="shared" ref="F1733:F1987" ca="1" si="3426">INDIRECT(CHAR(39)&amp;$A1733&amp;CHAR(39)&amp;"!r"&amp;$B1733&amp;"c2",0)</f>
        <v>2015</v>
      </c>
      <c r="G1733" s="73">
        <f t="shared" ref="G1733" ca="1" si="3427">VLOOKUP(INDIRECT(CHAR(39)&amp;$A1733&amp;CHAR(39)&amp;"!r2c"&amp;$C1733,0),variables,2,0)</f>
        <v>10703</v>
      </c>
      <c r="H1733" s="76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2016</v>
      </c>
    </row>
    <row r="1734" spans="1:8" x14ac:dyDescent="0.3">
      <c r="A1734" s="73" t="s">
        <v>308</v>
      </c>
      <c r="B1734" s="73">
        <f t="shared" si="3424"/>
        <v>18</v>
      </c>
      <c r="C1734" s="73">
        <f t="shared" si="3361"/>
        <v>4</v>
      </c>
      <c r="E1734" s="73">
        <f t="shared" ref="E1734" si="3428">plan_id</f>
        <v>1005</v>
      </c>
      <c r="F1734" s="73">
        <f t="shared" ca="1" si="3426"/>
        <v>2015</v>
      </c>
      <c r="G1734" s="73">
        <f t="shared" ref="G1734" ca="1" si="3429">VLOOKUP(INDIRECT(CHAR(39)&amp;$A1734&amp;CHAR(39)&amp;"!r2c"&amp;$C1734,0),variables,2,0)</f>
        <v>10845</v>
      </c>
      <c r="H1734" s="76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Gabriel Roeder Smith &amp; Company</v>
      </c>
    </row>
    <row r="1735" spans="1:8" x14ac:dyDescent="0.3">
      <c r="A1735" s="73" t="s">
        <v>308</v>
      </c>
      <c r="B1735" s="73">
        <f t="shared" si="3424"/>
        <v>18</v>
      </c>
      <c r="C1735" s="73">
        <f t="shared" si="3361"/>
        <v>5</v>
      </c>
      <c r="E1735" s="73">
        <f t="shared" ref="E1735" si="3430">plan_id</f>
        <v>1005</v>
      </c>
      <c r="F1735" s="73">
        <f t="shared" ca="1" si="3426"/>
        <v>2015</v>
      </c>
      <c r="G1735" s="73">
        <f t="shared" ref="G1735" ca="1" si="3431">VLOOKUP(INDIRECT(CHAR(39)&amp;$A1735&amp;CHAR(39)&amp;"!r2c"&amp;$C1735,0),variables,2,0)</f>
        <v>10924</v>
      </c>
      <c r="H1735" s="76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0.21940000000000001</v>
      </c>
    </row>
    <row r="1736" spans="1:8" x14ac:dyDescent="0.3">
      <c r="A1736" s="73" t="s">
        <v>308</v>
      </c>
      <c r="B1736" s="73">
        <f t="shared" si="3424"/>
        <v>18</v>
      </c>
      <c r="C1736" s="73">
        <f t="shared" si="3361"/>
        <v>6</v>
      </c>
      <c r="E1736" s="73">
        <f t="shared" ref="E1736" si="3432">plan_id</f>
        <v>1005</v>
      </c>
      <c r="F1736" s="73">
        <f t="shared" ca="1" si="3426"/>
        <v>2015</v>
      </c>
      <c r="G1736" s="73">
        <f t="shared" ref="G1736" ca="1" si="3433">VLOOKUP(INDIRECT(CHAR(39)&amp;$A1736&amp;CHAR(39)&amp;"!r2c"&amp;$C1736,0),variables,2,0)</f>
        <v>10925</v>
      </c>
      <c r="H1736" s="76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73" t="s">
        <v>308</v>
      </c>
      <c r="B1737" s="73">
        <f t="shared" si="3424"/>
        <v>18</v>
      </c>
      <c r="C1737" s="73">
        <f t="shared" si="3361"/>
        <v>7</v>
      </c>
      <c r="E1737" s="73">
        <f t="shared" ref="E1737" si="3434">plan_id</f>
        <v>1005</v>
      </c>
      <c r="F1737" s="73">
        <f t="shared" ca="1" si="3426"/>
        <v>2015</v>
      </c>
      <c r="G1737" s="73">
        <f t="shared" ref="G1737" ca="1" si="3435">VLOOKUP(INDIRECT(CHAR(39)&amp;$A1737&amp;CHAR(39)&amp;"!r2c"&amp;$C1737,0),variables,2,0)</f>
        <v>10926</v>
      </c>
      <c r="H1737" s="76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73" t="s">
        <v>308</v>
      </c>
      <c r="B1738" s="73">
        <f t="shared" si="3424"/>
        <v>18</v>
      </c>
      <c r="C1738" s="73">
        <f t="shared" si="3361"/>
        <v>8</v>
      </c>
      <c r="E1738" s="73">
        <f t="shared" ref="E1738" si="3436">plan_id</f>
        <v>1005</v>
      </c>
      <c r="F1738" s="73">
        <f t="shared" ca="1" si="3426"/>
        <v>2015</v>
      </c>
      <c r="G1738" s="73">
        <f t="shared" ref="G1738" ca="1" si="3437">VLOOKUP(INDIRECT(CHAR(39)&amp;$A1738&amp;CHAR(39)&amp;"!r2c"&amp;$C1738,0),variables,2,0)</f>
        <v>10704</v>
      </c>
      <c r="H1738" s="76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89814000</v>
      </c>
    </row>
    <row r="1739" spans="1:8" x14ac:dyDescent="0.3">
      <c r="A1739" s="73" t="s">
        <v>308</v>
      </c>
      <c r="B1739" s="73">
        <f t="shared" si="3424"/>
        <v>18</v>
      </c>
      <c r="C1739" s="73">
        <f t="shared" si="3361"/>
        <v>9</v>
      </c>
      <c r="E1739" s="73">
        <f t="shared" ref="E1739" si="3438">plan_id</f>
        <v>1005</v>
      </c>
      <c r="F1739" s="73">
        <f t="shared" ca="1" si="3426"/>
        <v>2015</v>
      </c>
      <c r="G1739" s="73">
        <f t="shared" ref="G1739" ca="1" si="3439">VLOOKUP(INDIRECT(CHAR(39)&amp;$A1739&amp;CHAR(39)&amp;"!r2c"&amp;$C1739,0),variables,2,0)</f>
        <v>10928</v>
      </c>
      <c r="H1739" s="76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0.10249999999999999</v>
      </c>
    </row>
    <row r="1740" spans="1:8" x14ac:dyDescent="0.3">
      <c r="A1740" s="73" t="s">
        <v>308</v>
      </c>
      <c r="B1740" s="73">
        <f t="shared" si="3424"/>
        <v>18</v>
      </c>
      <c r="C1740" s="73">
        <f t="shared" si="3361"/>
        <v>10</v>
      </c>
      <c r="E1740" s="73">
        <f t="shared" ref="E1740" si="3440">plan_id</f>
        <v>1005</v>
      </c>
      <c r="F1740" s="73">
        <f t="shared" ca="1" si="3426"/>
        <v>2015</v>
      </c>
      <c r="G1740" s="73">
        <f t="shared" ref="G1740" ca="1" si="3441">VLOOKUP(INDIRECT(CHAR(39)&amp;$A1740&amp;CHAR(39)&amp;"!r2c"&amp;$C1740,0),variables,2,0)</f>
        <v>10929</v>
      </c>
      <c r="H1740" s="76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73" t="s">
        <v>308</v>
      </c>
      <c r="B1741" s="73">
        <f t="shared" si="3424"/>
        <v>18</v>
      </c>
      <c r="C1741" s="73">
        <f t="shared" si="3361"/>
        <v>11</v>
      </c>
      <c r="E1741" s="73">
        <f t="shared" ref="E1741" si="3442">plan_id</f>
        <v>1005</v>
      </c>
      <c r="F1741" s="73">
        <f t="shared" ca="1" si="3426"/>
        <v>2015</v>
      </c>
      <c r="G1741" s="73">
        <f t="shared" ref="G1741" ca="1" si="3443">VLOOKUP(INDIRECT(CHAR(39)&amp;$A1741&amp;CHAR(39)&amp;"!r2c"&amp;$C1741,0),variables,2,0)</f>
        <v>10930</v>
      </c>
      <c r="H1741" s="76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73" t="s">
        <v>308</v>
      </c>
      <c r="B1742" s="73">
        <f t="shared" si="3424"/>
        <v>18</v>
      </c>
      <c r="C1742" s="73">
        <f t="shared" si="3361"/>
        <v>12</v>
      </c>
      <c r="E1742" s="73">
        <f t="shared" ref="E1742" si="3444">plan_id</f>
        <v>1005</v>
      </c>
      <c r="F1742" s="73">
        <f t="shared" ca="1" si="3426"/>
        <v>2015</v>
      </c>
      <c r="G1742" s="73">
        <f t="shared" ref="G1742" ca="1" si="3445">VLOOKUP(INDIRECT(CHAR(39)&amp;$A1742&amp;CHAR(39)&amp;"!r2c"&amp;$C1742,0),variables,2,0)</f>
        <v>10705</v>
      </c>
      <c r="H1742" s="76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88733000</v>
      </c>
    </row>
    <row r="1743" spans="1:8" x14ac:dyDescent="0.3">
      <c r="A1743" s="73" t="s">
        <v>308</v>
      </c>
      <c r="B1743" s="73">
        <f t="shared" si="3424"/>
        <v>18</v>
      </c>
      <c r="C1743" s="73">
        <f t="shared" si="3361"/>
        <v>13</v>
      </c>
      <c r="E1743" s="73">
        <f t="shared" ref="E1743" si="3446">plan_id</f>
        <v>1005</v>
      </c>
      <c r="F1743" s="73">
        <f t="shared" ca="1" si="3426"/>
        <v>2015</v>
      </c>
      <c r="G1743" s="73">
        <f t="shared" ref="G1743" ca="1" si="3447">VLOOKUP(INDIRECT(CHAR(39)&amp;$A1743&amp;CHAR(39)&amp;"!r2c"&amp;$C1743,0),variables,2,0)</f>
        <v>10842</v>
      </c>
      <c r="H1743" s="76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141950000</v>
      </c>
    </row>
    <row r="1744" spans="1:8" x14ac:dyDescent="0.3">
      <c r="A1744" s="73" t="s">
        <v>308</v>
      </c>
      <c r="B1744" s="73">
        <f t="shared" si="3424"/>
        <v>18</v>
      </c>
      <c r="C1744" s="73">
        <f t="shared" si="3361"/>
        <v>14</v>
      </c>
      <c r="E1744" s="73">
        <f t="shared" ref="E1744" si="3448">plan_id</f>
        <v>1005</v>
      </c>
      <c r="F1744" s="73">
        <f t="shared" ca="1" si="3426"/>
        <v>2015</v>
      </c>
      <c r="G1744" s="73">
        <f t="shared" ref="G1744" ca="1" si="3449">VLOOKUP(INDIRECT(CHAR(39)&amp;$A1744&amp;CHAR(39)&amp;"!r2c"&amp;$C1744,0),variables,2,0)</f>
        <v>10843</v>
      </c>
      <c r="H1744" s="76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0.16200000000000001</v>
      </c>
    </row>
    <row r="1745" spans="1:8" x14ac:dyDescent="0.3">
      <c r="A1745" s="73" t="s">
        <v>308</v>
      </c>
      <c r="B1745" s="73">
        <f t="shared" si="3424"/>
        <v>18</v>
      </c>
      <c r="C1745" s="73">
        <f t="shared" si="3361"/>
        <v>15</v>
      </c>
      <c r="E1745" s="73">
        <f t="shared" ref="E1745" si="3450">plan_id</f>
        <v>1005</v>
      </c>
      <c r="F1745" s="73">
        <f t="shared" ca="1" si="3426"/>
        <v>2015</v>
      </c>
      <c r="G1745" s="73">
        <f t="shared" ref="G1745" ca="1" si="3451">VLOOKUP(INDIRECT(CHAR(39)&amp;$A1745&amp;CHAR(39)&amp;"!r2c"&amp;$C1745,0),variables,2,0)</f>
        <v>10931</v>
      </c>
      <c r="H1745" s="76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73" t="s">
        <v>308</v>
      </c>
      <c r="B1746" s="73">
        <f t="shared" si="3424"/>
        <v>18</v>
      </c>
      <c r="C1746" s="73">
        <f t="shared" si="3361"/>
        <v>16</v>
      </c>
      <c r="E1746" s="73">
        <f t="shared" ref="E1746" si="3452">plan_id</f>
        <v>1005</v>
      </c>
      <c r="F1746" s="73">
        <f t="shared" ca="1" si="3426"/>
        <v>2015</v>
      </c>
      <c r="G1746" s="73">
        <f t="shared" ref="G1746" ca="1" si="3453">VLOOKUP(INDIRECT(CHAR(39)&amp;$A1746&amp;CHAR(39)&amp;"!r2c"&amp;$C1746,0),variables,2,0)</f>
        <v>10932</v>
      </c>
      <c r="H1746" s="76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73" t="s">
        <v>308</v>
      </c>
      <c r="B1747" s="73">
        <f t="shared" si="3424"/>
        <v>18</v>
      </c>
      <c r="C1747" s="73">
        <f t="shared" si="3361"/>
        <v>17</v>
      </c>
      <c r="E1747" s="73">
        <f t="shared" ref="E1747" si="3454">plan_id</f>
        <v>1005</v>
      </c>
      <c r="F1747" s="73">
        <f t="shared" ca="1" si="3426"/>
        <v>2015</v>
      </c>
      <c r="G1747" s="73">
        <f t="shared" ref="G1747" ca="1" si="3455">VLOOKUP(INDIRECT(CHAR(39)&amp;$A1747&amp;CHAR(39)&amp;"!r2c"&amp;$C1747,0),variables,2,0)</f>
        <v>10933</v>
      </c>
      <c r="H1747" s="76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0.16200000000000001</v>
      </c>
    </row>
    <row r="1748" spans="1:8" x14ac:dyDescent="0.3">
      <c r="A1748" s="73" t="s">
        <v>308</v>
      </c>
      <c r="B1748" s="73">
        <f t="shared" si="3424"/>
        <v>18</v>
      </c>
      <c r="C1748" s="73">
        <f t="shared" si="3361"/>
        <v>18</v>
      </c>
      <c r="E1748" s="73">
        <f t="shared" ref="E1748" si="3456">plan_id</f>
        <v>1005</v>
      </c>
      <c r="F1748" s="73">
        <f t="shared" ca="1" si="3426"/>
        <v>2015</v>
      </c>
      <c r="G1748" s="73">
        <f t="shared" ref="G1748" ca="1" si="3457">VLOOKUP(INDIRECT(CHAR(39)&amp;$A1748&amp;CHAR(39)&amp;"!r2c"&amp;$C1748,0),variables,2,0)</f>
        <v>10934</v>
      </c>
      <c r="H1748" s="76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0.108</v>
      </c>
    </row>
    <row r="1749" spans="1:8" x14ac:dyDescent="0.3">
      <c r="A1749" s="73" t="s">
        <v>308</v>
      </c>
      <c r="B1749" s="73">
        <f t="shared" si="3424"/>
        <v>18</v>
      </c>
      <c r="C1749" s="73">
        <f t="shared" si="3361"/>
        <v>19</v>
      </c>
      <c r="E1749" s="73">
        <f t="shared" ref="E1749" si="3458">plan_id</f>
        <v>1005</v>
      </c>
      <c r="F1749" s="73">
        <f t="shared" ca="1" si="3426"/>
        <v>2015</v>
      </c>
      <c r="G1749" s="73">
        <f t="shared" ref="G1749" ca="1" si="3459">VLOOKUP(INDIRECT(CHAR(39)&amp;$A1749&amp;CHAR(39)&amp;"!r2c"&amp;$C1749,0),variables,2,0)</f>
        <v>10935</v>
      </c>
      <c r="H1749" s="76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Single Rate</v>
      </c>
    </row>
    <row r="1750" spans="1:8" x14ac:dyDescent="0.3">
      <c r="A1750" s="73" t="s">
        <v>308</v>
      </c>
      <c r="B1750" s="73">
        <f t="shared" si="3424"/>
        <v>18</v>
      </c>
      <c r="C1750" s="73">
        <f t="shared" si="3361"/>
        <v>20</v>
      </c>
      <c r="E1750" s="73">
        <f t="shared" ref="E1750" si="3460">plan_id</f>
        <v>1005</v>
      </c>
      <c r="F1750" s="73">
        <f t="shared" ca="1" si="3426"/>
        <v>2015</v>
      </c>
      <c r="G1750" s="73">
        <f t="shared" ref="G1750" ca="1" si="3461">VLOOKUP(INDIRECT(CHAR(39)&amp;$A1750&amp;CHAR(39)&amp;"!r2c"&amp;$C1750,0),variables,2,0)</f>
        <v>10937</v>
      </c>
      <c r="H1750" s="76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73" t="s">
        <v>308</v>
      </c>
      <c r="B1751" s="73">
        <f t="shared" si="3424"/>
        <v>18</v>
      </c>
      <c r="C1751" s="73">
        <f t="shared" si="3361"/>
        <v>21</v>
      </c>
      <c r="E1751" s="73">
        <f t="shared" ref="E1751" si="3462">plan_id</f>
        <v>1005</v>
      </c>
      <c r="F1751" s="73">
        <f t="shared" ca="1" si="3426"/>
        <v>2015</v>
      </c>
      <c r="G1751" s="73">
        <f t="shared" ref="G1751" ca="1" si="3463">VLOOKUP(INDIRECT(CHAR(39)&amp;$A1751&amp;CHAR(39)&amp;"!r2c"&amp;$C1751,0),variables,2,0)</f>
        <v>10938</v>
      </c>
      <c r="H1751" s="76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73" t="s">
        <v>308</v>
      </c>
      <c r="B1752" s="73">
        <f t="shared" si="3424"/>
        <v>18</v>
      </c>
      <c r="C1752" s="73">
        <f t="shared" si="3361"/>
        <v>22</v>
      </c>
      <c r="E1752" s="73">
        <f t="shared" ref="E1752" si="3464">plan_id</f>
        <v>1005</v>
      </c>
      <c r="F1752" s="73">
        <f t="shared" ca="1" si="3426"/>
        <v>2015</v>
      </c>
      <c r="G1752" s="73">
        <f t="shared" ref="G1752" ca="1" si="3465">VLOOKUP(INDIRECT(CHAR(39)&amp;$A1752&amp;CHAR(39)&amp;"!r2c"&amp;$C1752,0),variables,2,0)</f>
        <v>11007</v>
      </c>
      <c r="H1752" s="76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0.03</v>
      </c>
    </row>
    <row r="1753" spans="1:8" x14ac:dyDescent="0.3">
      <c r="A1753" s="73" t="s">
        <v>308</v>
      </c>
      <c r="B1753" s="73">
        <f t="shared" si="3424"/>
        <v>18</v>
      </c>
      <c r="C1753" s="73">
        <f t="shared" si="3361"/>
        <v>23</v>
      </c>
      <c r="E1753" s="73">
        <f t="shared" ref="E1753" si="3466">plan_id</f>
        <v>1005</v>
      </c>
      <c r="F1753" s="73">
        <f t="shared" ca="1" si="3426"/>
        <v>2015</v>
      </c>
      <c r="G1753" s="73">
        <f t="shared" ref="G1753" ca="1" si="3467">VLOOKUP(INDIRECT(CHAR(39)&amp;$A1753&amp;CHAR(39)&amp;"!r2c"&amp;$C1753,0),variables,2,0)</f>
        <v>10941</v>
      </c>
      <c r="H1753" s="76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PBI</v>
      </c>
    </row>
    <row r="1754" spans="1:8" x14ac:dyDescent="0.3">
      <c r="A1754" s="73" t="s">
        <v>308</v>
      </c>
      <c r="B1754" s="73">
        <f t="shared" si="3424"/>
        <v>18</v>
      </c>
      <c r="C1754" s="73">
        <f t="shared" si="3361"/>
        <v>24</v>
      </c>
      <c r="E1754" s="73">
        <f t="shared" ref="E1754" si="3468">plan_id</f>
        <v>1005</v>
      </c>
      <c r="F1754" s="73">
        <f t="shared" ca="1" si="3426"/>
        <v>2015</v>
      </c>
      <c r="G1754" s="73">
        <f t="shared" ref="G1754" ca="1" si="3469">VLOOKUP(INDIRECT(CHAR(39)&amp;$A1754&amp;CHAR(39)&amp;"!r2c"&amp;$C1754,0),variables,2,0)</f>
        <v>10942</v>
      </c>
      <c r="H1754" s="76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 xml:space="preserve">Percentage </v>
      </c>
    </row>
    <row r="1755" spans="1:8" x14ac:dyDescent="0.3">
      <c r="A1755" s="73" t="s">
        <v>308</v>
      </c>
      <c r="B1755" s="73">
        <f t="shared" si="3424"/>
        <v>18</v>
      </c>
      <c r="C1755" s="73">
        <f t="shared" si="3361"/>
        <v>25</v>
      </c>
      <c r="E1755" s="73">
        <f t="shared" ref="E1755" si="3470">plan_id</f>
        <v>1005</v>
      </c>
      <c r="F1755" s="73">
        <f t="shared" ca="1" si="3426"/>
        <v>2015</v>
      </c>
      <c r="G1755" s="73">
        <f t="shared" ref="G1755" ca="1" si="3471">VLOOKUP(INDIRECT(CHAR(39)&amp;$A1755&amp;CHAR(39)&amp;"!r2c"&amp;$C1755,0),variables,2,0)</f>
        <v>10701</v>
      </c>
      <c r="H1755" s="76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0.01</v>
      </c>
    </row>
    <row r="1756" spans="1:8" x14ac:dyDescent="0.3">
      <c r="A1756" s="73" t="s">
        <v>308</v>
      </c>
      <c r="B1756" s="73">
        <f t="shared" si="3424"/>
        <v>18</v>
      </c>
      <c r="C1756" s="73">
        <f t="shared" si="3361"/>
        <v>26</v>
      </c>
      <c r="E1756" s="73">
        <f t="shared" ref="E1756" si="3472">plan_id</f>
        <v>1005</v>
      </c>
      <c r="F1756" s="73">
        <f t="shared" ca="1" si="3426"/>
        <v>2015</v>
      </c>
      <c r="G1756" s="73">
        <f t="shared" ref="G1756" ca="1" si="3473">VLOOKUP(INDIRECT(CHAR(39)&amp;$A1756&amp;CHAR(39)&amp;"!r2c"&amp;$C1756,0),variables,2,0)</f>
        <v>10702</v>
      </c>
      <c r="H1756" s="76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73" t="s">
        <v>308</v>
      </c>
      <c r="B1757" s="73">
        <f t="shared" si="3424"/>
        <v>18</v>
      </c>
      <c r="C1757" s="73">
        <f t="shared" si="3361"/>
        <v>27</v>
      </c>
      <c r="E1757" s="73">
        <f t="shared" ref="E1757" si="3474">plan_id</f>
        <v>1005</v>
      </c>
      <c r="F1757" s="73">
        <f t="shared" ca="1" si="3426"/>
        <v>2015</v>
      </c>
      <c r="G1757" s="73">
        <f t="shared" ref="G1757" ca="1" si="3475">VLOOKUP(INDIRECT(CHAR(39)&amp;$A1757&amp;CHAR(39)&amp;"!r2c"&amp;$C1757,0),variables,2,0)</f>
        <v>10943</v>
      </c>
      <c r="H1757" s="76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2.5000000000000001E-2</v>
      </c>
    </row>
    <row r="1758" spans="1:8" x14ac:dyDescent="0.3">
      <c r="A1758" s="73" t="s">
        <v>308</v>
      </c>
      <c r="B1758" s="73">
        <f t="shared" si="3424"/>
        <v>18</v>
      </c>
      <c r="C1758" s="73">
        <f t="shared" si="3361"/>
        <v>28</v>
      </c>
      <c r="E1758" s="73">
        <f t="shared" ref="E1758" si="3476">plan_id</f>
        <v>1005</v>
      </c>
      <c r="F1758" s="73">
        <f t="shared" ca="1" si="3426"/>
        <v>2015</v>
      </c>
      <c r="G1758" s="73">
        <f t="shared" ref="G1758" ca="1" si="3477">VLOOKUP(INDIRECT(CHAR(39)&amp;$A1758&amp;CHAR(39)&amp;"!r2c"&amp;$C1758,0),variables,2,0)</f>
        <v>10944</v>
      </c>
      <c r="H1758" s="76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73" t="s">
        <v>308</v>
      </c>
      <c r="B1759" s="73">
        <f t="shared" si="3424"/>
        <v>18</v>
      </c>
      <c r="C1759" s="73">
        <f t="shared" si="3361"/>
        <v>29</v>
      </c>
      <c r="E1759" s="73">
        <f t="shared" ref="E1759" si="3478">plan_id</f>
        <v>1005</v>
      </c>
      <c r="F1759" s="73">
        <f t="shared" ca="1" si="3426"/>
        <v>2015</v>
      </c>
      <c r="G1759" s="73">
        <f t="shared" ref="G1759" ca="1" si="3479">VLOOKUP(INDIRECT(CHAR(39)&amp;$A1759&amp;CHAR(39)&amp;"!r2c"&amp;$C1759,0),variables,2,0)</f>
        <v>10945</v>
      </c>
      <c r="H1759" s="76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73" t="s">
        <v>308</v>
      </c>
      <c r="B1760" s="73">
        <f t="shared" si="3424"/>
        <v>18</v>
      </c>
      <c r="C1760" s="73">
        <f t="shared" si="3361"/>
        <v>30</v>
      </c>
      <c r="E1760" s="73">
        <f t="shared" ref="E1760" si="3480">plan_id</f>
        <v>1005</v>
      </c>
      <c r="F1760" s="73">
        <f t="shared" ca="1" si="3426"/>
        <v>2015</v>
      </c>
      <c r="G1760" s="73">
        <f t="shared" ref="G1760" ca="1" si="3481">VLOOKUP(INDIRECT(CHAR(39)&amp;$A1760&amp;CHAR(39)&amp;"!r2c"&amp;$C1760,0),variables,2,0)</f>
        <v>10947</v>
      </c>
      <c r="H1760" s="76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73" t="s">
        <v>308</v>
      </c>
      <c r="B1761" s="73">
        <f t="shared" si="3424"/>
        <v>18</v>
      </c>
      <c r="C1761" s="73">
        <f t="shared" si="3361"/>
        <v>31</v>
      </c>
      <c r="E1761" s="73">
        <f t="shared" ref="E1761" si="3482">plan_id</f>
        <v>1005</v>
      </c>
      <c r="F1761" s="73">
        <f t="shared" ca="1" si="3426"/>
        <v>2015</v>
      </c>
      <c r="G1761" s="73">
        <f t="shared" ref="G1761" ca="1" si="3483">VLOOKUP(INDIRECT(CHAR(39)&amp;$A1761&amp;CHAR(39)&amp;"!r2c"&amp;$C1761,0),variables,2,0)</f>
        <v>10948</v>
      </c>
      <c r="H1761" s="76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73" t="s">
        <v>308</v>
      </c>
      <c r="B1762" s="73">
        <f t="shared" si="3424"/>
        <v>18</v>
      </c>
      <c r="C1762" s="73">
        <f t="shared" si="3361"/>
        <v>32</v>
      </c>
      <c r="E1762" s="73">
        <f t="shared" ref="E1762" si="3484">plan_id</f>
        <v>1005</v>
      </c>
      <c r="F1762" s="73">
        <f t="shared" ca="1" si="3426"/>
        <v>2015</v>
      </c>
      <c r="G1762" s="73">
        <f t="shared" ref="G1762" ca="1" si="3485">VLOOKUP(INDIRECT(CHAR(39)&amp;$A1762&amp;CHAR(39)&amp;"!r2c"&amp;$C1762,0),variables,2,0)</f>
        <v>10949</v>
      </c>
      <c r="H1762" s="76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73" t="s">
        <v>308</v>
      </c>
      <c r="B1763" s="73">
        <f t="shared" si="3424"/>
        <v>18</v>
      </c>
      <c r="C1763" s="73">
        <f t="shared" si="3361"/>
        <v>33</v>
      </c>
      <c r="E1763" s="73">
        <f t="shared" ref="E1763" si="3486">plan_id</f>
        <v>1005</v>
      </c>
      <c r="F1763" s="73">
        <f t="shared" ca="1" si="3426"/>
        <v>2015</v>
      </c>
      <c r="G1763" s="73">
        <f t="shared" ref="G1763" ca="1" si="3487">VLOOKUP(INDIRECT(CHAR(39)&amp;$A1763&amp;CHAR(39)&amp;"!r2c"&amp;$C1763,0),variables,2,0)</f>
        <v>10951</v>
      </c>
      <c r="H1763" s="76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73" t="s">
        <v>308</v>
      </c>
      <c r="B1764" s="73">
        <f t="shared" si="3424"/>
        <v>18</v>
      </c>
      <c r="C1764" s="73">
        <f t="shared" si="3361"/>
        <v>34</v>
      </c>
      <c r="E1764" s="73">
        <f t="shared" ref="E1764" si="3488">plan_id</f>
        <v>1005</v>
      </c>
      <c r="F1764" s="73">
        <f t="shared" ca="1" si="3426"/>
        <v>2015</v>
      </c>
      <c r="G1764" s="73">
        <f t="shared" ref="G1764" ca="1" si="3489">VLOOKUP(INDIRECT(CHAR(39)&amp;$A1764&amp;CHAR(39)&amp;"!r2c"&amp;$C1764,0),variables,2,0)</f>
        <v>10950</v>
      </c>
      <c r="H1764" s="76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Yes</v>
      </c>
    </row>
    <row r="1765" spans="1:8" x14ac:dyDescent="0.3">
      <c r="A1765" s="73" t="s">
        <v>308</v>
      </c>
      <c r="B1765" s="73">
        <f t="shared" si="3424"/>
        <v>18</v>
      </c>
      <c r="C1765" s="73">
        <f t="shared" si="3361"/>
        <v>35</v>
      </c>
      <c r="E1765" s="73">
        <f t="shared" ref="E1765" si="3490">plan_id</f>
        <v>1005</v>
      </c>
      <c r="F1765" s="73">
        <f t="shared" ca="1" si="3426"/>
        <v>2015</v>
      </c>
      <c r="G1765" s="73">
        <f t="shared" ref="G1765" ca="1" si="3491">VLOOKUP(INDIRECT(CHAR(39)&amp;$A1765&amp;CHAR(39)&amp;"!r2c"&amp;$C1765,0),variables,2,0)</f>
        <v>10954</v>
      </c>
      <c r="H1765" s="76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2.75E-2</v>
      </c>
    </row>
    <row r="1766" spans="1:8" x14ac:dyDescent="0.3">
      <c r="A1766" s="73" t="s">
        <v>308</v>
      </c>
      <c r="B1766" s="73">
        <f t="shared" si="3424"/>
        <v>18</v>
      </c>
      <c r="C1766" s="73">
        <f t="shared" si="3361"/>
        <v>36</v>
      </c>
      <c r="E1766" s="73">
        <f t="shared" ref="E1766" si="3492">plan_id</f>
        <v>1005</v>
      </c>
      <c r="F1766" s="73">
        <f t="shared" ca="1" si="3426"/>
        <v>2015</v>
      </c>
      <c r="G1766" s="73">
        <f t="shared" ref="G1766" ca="1" si="3493">VLOOKUP(INDIRECT(CHAR(39)&amp;$A1766&amp;CHAR(39)&amp;"!r2c"&amp;$C1766,0),variables,2,0)</f>
        <v>10955</v>
      </c>
      <c r="H1766" s="76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0.08</v>
      </c>
    </row>
    <row r="1767" spans="1:8" x14ac:dyDescent="0.3">
      <c r="A1767" s="73" t="s">
        <v>308</v>
      </c>
      <c r="B1767" s="73">
        <f t="shared" si="3424"/>
        <v>18</v>
      </c>
      <c r="C1767" s="73">
        <f t="shared" ref="C1767:C1830" si="3494">C1676</f>
        <v>37</v>
      </c>
      <c r="E1767" s="73">
        <f t="shared" ref="E1767" si="3495">plan_id</f>
        <v>1005</v>
      </c>
      <c r="F1767" s="73">
        <f t="shared" ca="1" si="3426"/>
        <v>2015</v>
      </c>
      <c r="G1767" s="73">
        <f t="shared" ref="G1767" ca="1" si="3496">VLOOKUP(INDIRECT(CHAR(39)&amp;$A1767&amp;CHAR(39)&amp;"!r2c"&amp;$C1767,0),variables,2,0)</f>
        <v>10956</v>
      </c>
      <c r="H1767" s="76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3.5000000000000003E-2</v>
      </c>
    </row>
    <row r="1768" spans="1:8" x14ac:dyDescent="0.3">
      <c r="A1768" s="73" t="s">
        <v>308</v>
      </c>
      <c r="B1768" s="73">
        <f t="shared" si="3424"/>
        <v>18</v>
      </c>
      <c r="C1768" s="73">
        <f t="shared" si="3494"/>
        <v>38</v>
      </c>
      <c r="E1768" s="73">
        <f t="shared" ref="E1768" si="3497">plan_id</f>
        <v>1005</v>
      </c>
      <c r="F1768" s="73">
        <f t="shared" ca="1" si="3426"/>
        <v>2015</v>
      </c>
      <c r="G1768" s="73">
        <f t="shared" ref="G1768" ca="1" si="3498">VLOOKUP(INDIRECT(CHAR(39)&amp;$A1768&amp;CHAR(39)&amp;"!r2c"&amp;$C1768,0),variables,2,0)</f>
        <v>10959</v>
      </c>
      <c r="H1768" s="76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4.25%-12.75%</v>
      </c>
    </row>
    <row r="1769" spans="1:8" x14ac:dyDescent="0.3">
      <c r="A1769" s="73" t="s">
        <v>308</v>
      </c>
      <c r="B1769" s="73">
        <f t="shared" si="3424"/>
        <v>18</v>
      </c>
      <c r="C1769" s="73">
        <f t="shared" si="3494"/>
        <v>39</v>
      </c>
      <c r="E1769" s="73">
        <f t="shared" ref="E1769" si="3499">plan_id</f>
        <v>1005</v>
      </c>
      <c r="F1769" s="73">
        <f t="shared" ca="1" si="3426"/>
        <v>2015</v>
      </c>
      <c r="G1769" s="73">
        <f t="shared" ref="G1769" ca="1" si="3500">VLOOKUP(INDIRECT(CHAR(39)&amp;$A1769&amp;CHAR(39)&amp;"!r2c"&amp;$C1769,0),variables,2,0)</f>
        <v>10962</v>
      </c>
      <c r="H1769" s="76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 33</v>
      </c>
    </row>
    <row r="1770" spans="1:8" x14ac:dyDescent="0.3">
      <c r="A1770" s="73" t="s">
        <v>308</v>
      </c>
      <c r="B1770" s="73">
        <f t="shared" si="3424"/>
        <v>18</v>
      </c>
      <c r="C1770" s="73">
        <f t="shared" si="3494"/>
        <v>40</v>
      </c>
      <c r="E1770" s="73">
        <f t="shared" ref="E1770" si="3501">plan_id</f>
        <v>1005</v>
      </c>
      <c r="F1770" s="73">
        <f t="shared" ca="1" si="3426"/>
        <v>2015</v>
      </c>
      <c r="G1770" s="73">
        <f t="shared" ref="G1770" ca="1" si="3502">VLOOKUP(INDIRECT(CHAR(39)&amp;$A1770&amp;CHAR(39)&amp;"!r2c"&amp;$C1770,0),variables,2,0)</f>
        <v>10964</v>
      </c>
      <c r="H1770" s="76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 34</v>
      </c>
    </row>
    <row r="1771" spans="1:8" x14ac:dyDescent="0.3">
      <c r="A1771" s="73" t="s">
        <v>308</v>
      </c>
      <c r="B1771" s="73">
        <f t="shared" si="3424"/>
        <v>18</v>
      </c>
      <c r="C1771" s="73">
        <f t="shared" si="3494"/>
        <v>41</v>
      </c>
      <c r="E1771" s="73">
        <f t="shared" ref="E1771" si="3503">plan_id</f>
        <v>1005</v>
      </c>
      <c r="F1771" s="73">
        <f t="shared" ca="1" si="3426"/>
        <v>2015</v>
      </c>
      <c r="G1771" s="73">
        <f t="shared" ref="G1771" ca="1" si="3504">VLOOKUP(INDIRECT(CHAR(39)&amp;$A1771&amp;CHAR(39)&amp;"!r2c"&amp;$C1771,0),variables,2,0)</f>
        <v>10967</v>
      </c>
      <c r="H1771" s="76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 2000 Annuitant Generational Mortality, White Collar Adjustment</v>
      </c>
    </row>
    <row r="1772" spans="1:8" x14ac:dyDescent="0.3">
      <c r="A1772" s="73" t="s">
        <v>308</v>
      </c>
      <c r="B1772" s="73">
        <f t="shared" si="3424"/>
        <v>18</v>
      </c>
      <c r="C1772" s="73">
        <f t="shared" si="3494"/>
        <v>42</v>
      </c>
      <c r="E1772" s="73">
        <f t="shared" ref="E1772" si="3505">plan_id</f>
        <v>1005</v>
      </c>
      <c r="F1772" s="73">
        <f t="shared" ca="1" si="3426"/>
        <v>2015</v>
      </c>
      <c r="G1772" s="73">
        <f t="shared" ref="G1772" ca="1" si="3506">VLOOKUP(INDIRECT(CHAR(39)&amp;$A1772&amp;CHAR(39)&amp;"!r2c"&amp;$C1772,0),variables,2,0)</f>
        <v>10968</v>
      </c>
      <c r="H1772" s="76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">
      <c r="A1773" s="73" t="s">
        <v>308</v>
      </c>
      <c r="B1773" s="73">
        <f t="shared" si="3424"/>
        <v>18</v>
      </c>
      <c r="C1773" s="73">
        <f t="shared" si="3494"/>
        <v>43</v>
      </c>
      <c r="E1773" s="73">
        <f t="shared" ref="E1773" si="3507">plan_id</f>
        <v>1005</v>
      </c>
      <c r="F1773" s="73">
        <f t="shared" ca="1" si="3426"/>
        <v>2015</v>
      </c>
      <c r="G1773" s="73">
        <f t="shared" ref="G1773" ca="1" si="3508">VLOOKUP(INDIRECT(CHAR(39)&amp;$A1773&amp;CHAR(39)&amp;"!r2c"&amp;$C1773,0),variables,2,0)</f>
        <v>10969</v>
      </c>
      <c r="H1773" s="76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Scale AA</v>
      </c>
    </row>
    <row r="1774" spans="1:8" x14ac:dyDescent="0.3">
      <c r="A1774" s="73" t="s">
        <v>308</v>
      </c>
      <c r="B1774" s="73">
        <f t="shared" si="3424"/>
        <v>18</v>
      </c>
      <c r="C1774" s="73">
        <f t="shared" si="3494"/>
        <v>44</v>
      </c>
      <c r="E1774" s="73">
        <f t="shared" ref="E1774" si="3509">plan_id</f>
        <v>1005</v>
      </c>
      <c r="F1774" s="73">
        <f t="shared" ca="1" si="3426"/>
        <v>2015</v>
      </c>
      <c r="G1774" s="73">
        <f t="shared" ref="G1774" ca="1" si="3510">VLOOKUP(INDIRECT(CHAR(39)&amp;$A1774&amp;CHAR(39)&amp;"!r2c"&amp;$C1774,0),variables,2,0)</f>
        <v>10970</v>
      </c>
      <c r="H1774" s="76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73" t="s">
        <v>308</v>
      </c>
      <c r="B1775" s="73">
        <f t="shared" si="3424"/>
        <v>18</v>
      </c>
      <c r="C1775" s="73">
        <f t="shared" si="3494"/>
        <v>45</v>
      </c>
      <c r="E1775" s="73">
        <f t="shared" ref="E1775" si="3511">plan_id</f>
        <v>1005</v>
      </c>
      <c r="F1775" s="73">
        <f t="shared" ca="1" si="3426"/>
        <v>2015</v>
      </c>
      <c r="G1775" s="73">
        <f t="shared" ref="G1775" ca="1" si="3512">VLOOKUP(INDIRECT(CHAR(39)&amp;$A1775&amp;CHAR(39)&amp;"!r2c"&amp;$C1775,0),variables,2,0)</f>
        <v>10971</v>
      </c>
      <c r="H1775" s="76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73" t="s">
        <v>308</v>
      </c>
      <c r="B1776" s="73">
        <f t="shared" si="3424"/>
        <v>18</v>
      </c>
      <c r="C1776" s="73">
        <f t="shared" si="3494"/>
        <v>46</v>
      </c>
      <c r="E1776" s="73">
        <f t="shared" ref="E1776" si="3513">plan_id</f>
        <v>1005</v>
      </c>
      <c r="F1776" s="73">
        <f t="shared" ca="1" si="3426"/>
        <v>2015</v>
      </c>
      <c r="G1776" s="73">
        <f t="shared" ref="G1776" ca="1" si="3514">VLOOKUP(INDIRECT(CHAR(39)&amp;$A1776&amp;CHAR(39)&amp;"!r2c"&amp;$C1776,0),variables,2,0)</f>
        <v>10972</v>
      </c>
      <c r="H1776" s="76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Percentage of Payroll</v>
      </c>
    </row>
    <row r="1777" spans="1:8" x14ac:dyDescent="0.3">
      <c r="A1777" s="73" t="s">
        <v>308</v>
      </c>
      <c r="B1777" s="73">
        <f t="shared" si="3424"/>
        <v>18</v>
      </c>
      <c r="C1777" s="73">
        <f t="shared" si="3494"/>
        <v>47</v>
      </c>
      <c r="E1777" s="73">
        <f t="shared" ref="E1777" si="3515">plan_id</f>
        <v>1005</v>
      </c>
      <c r="F1777" s="73">
        <f t="shared" ca="1" si="3426"/>
        <v>2015</v>
      </c>
      <c r="G1777" s="73">
        <f t="shared" ref="G1777" ca="1" si="3516">VLOOKUP(INDIRECT(CHAR(39)&amp;$A1777&amp;CHAR(39)&amp;"!r2c"&amp;$C1777,0),variables,2,0)</f>
        <v>10973</v>
      </c>
      <c r="H1777" s="76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30 Years</v>
      </c>
    </row>
    <row r="1778" spans="1:8" x14ac:dyDescent="0.3">
      <c r="A1778" s="73" t="s">
        <v>308</v>
      </c>
      <c r="B1778" s="73">
        <f t="shared" si="3424"/>
        <v>18</v>
      </c>
      <c r="C1778" s="73">
        <f t="shared" si="3494"/>
        <v>48</v>
      </c>
      <c r="E1778" s="73">
        <f t="shared" ref="E1778" si="3517">plan_id</f>
        <v>1005</v>
      </c>
      <c r="F1778" s="73">
        <f t="shared" ca="1" si="3426"/>
        <v>2015</v>
      </c>
      <c r="G1778" s="73">
        <f t="shared" ref="G1778" ca="1" si="3518">VLOOKUP(INDIRECT(CHAR(39)&amp;$A1778&amp;CHAR(39)&amp;"!r2c"&amp;$C1778,0),variables,2,0)</f>
        <v>10975</v>
      </c>
      <c r="H1778" s="76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EAN</v>
      </c>
    </row>
    <row r="1779" spans="1:8" x14ac:dyDescent="0.3">
      <c r="A1779" s="73" t="s">
        <v>308</v>
      </c>
      <c r="B1779" s="73">
        <f t="shared" si="3424"/>
        <v>18</v>
      </c>
      <c r="C1779" s="73">
        <f t="shared" si="3494"/>
        <v>49</v>
      </c>
      <c r="E1779" s="73">
        <f t="shared" ref="E1779" si="3519">plan_id</f>
        <v>1005</v>
      </c>
      <c r="F1779" s="73">
        <f t="shared" ca="1" si="3426"/>
        <v>2015</v>
      </c>
      <c r="G1779" s="73">
        <f t="shared" ref="G1779" ca="1" si="3520">VLOOKUP(INDIRECT(CHAR(39)&amp;$A1779&amp;CHAR(39)&amp;"!r2c"&amp;$C1779,0),variables,2,0)</f>
        <v>10976</v>
      </c>
      <c r="H1779" s="76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0.08</v>
      </c>
    </row>
    <row r="1780" spans="1:8" x14ac:dyDescent="0.3">
      <c r="A1780" s="73" t="s">
        <v>308</v>
      </c>
      <c r="B1780" s="73">
        <f t="shared" si="3424"/>
        <v>18</v>
      </c>
      <c r="C1780" s="73">
        <f t="shared" si="3494"/>
        <v>50</v>
      </c>
      <c r="E1780" s="73">
        <f t="shared" ref="E1780" si="3521">plan_id</f>
        <v>1005</v>
      </c>
      <c r="F1780" s="73">
        <f t="shared" ca="1" si="3426"/>
        <v>2015</v>
      </c>
      <c r="G1780" s="73">
        <f t="shared" ref="G1780" ca="1" si="3522">VLOOKUP(INDIRECT(CHAR(39)&amp;$A1780&amp;CHAR(39)&amp;"!r2c"&amp;$C1780,0),variables,2,0)</f>
        <v>10977</v>
      </c>
      <c r="H1780" s="76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73" t="s">
        <v>308</v>
      </c>
      <c r="B1781" s="73">
        <f t="shared" si="3424"/>
        <v>18</v>
      </c>
      <c r="C1781" s="73">
        <f t="shared" si="3494"/>
        <v>51</v>
      </c>
      <c r="E1781" s="73">
        <f t="shared" ref="E1781" si="3523">plan_id</f>
        <v>1005</v>
      </c>
      <c r="F1781" s="73">
        <f t="shared" ca="1" si="3426"/>
        <v>2015</v>
      </c>
      <c r="G1781" s="73">
        <f t="shared" ref="G1781" ca="1" si="3524">VLOOKUP(INDIRECT(CHAR(39)&amp;$A1781&amp;CHAR(39)&amp;"!r2c"&amp;$C1781,0),variables,2,0)</f>
        <v>10978</v>
      </c>
      <c r="H1781" s="76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0.08</v>
      </c>
    </row>
    <row r="1782" spans="1:8" x14ac:dyDescent="0.3">
      <c r="A1782" s="73" t="s">
        <v>308</v>
      </c>
      <c r="B1782" s="73">
        <f t="shared" si="3424"/>
        <v>18</v>
      </c>
      <c r="C1782" s="73">
        <f t="shared" si="3494"/>
        <v>52</v>
      </c>
      <c r="E1782" s="73">
        <f t="shared" ref="E1782" si="3525">plan_id</f>
        <v>1005</v>
      </c>
      <c r="F1782" s="73">
        <f t="shared" ca="1" si="3426"/>
        <v>2015</v>
      </c>
      <c r="G1782" s="73">
        <f t="shared" ref="G1782" ca="1" si="3526">VLOOKUP(INDIRECT(CHAR(39)&amp;$A1782&amp;CHAR(39)&amp;"!r2c"&amp;$C1782,0),variables,2,0)</f>
        <v>10979</v>
      </c>
      <c r="H1782" s="76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</row>
    <row r="1783" spans="1:8" x14ac:dyDescent="0.3">
      <c r="A1783" s="73" t="s">
        <v>308</v>
      </c>
      <c r="B1783" s="73">
        <f t="shared" si="3424"/>
        <v>18</v>
      </c>
      <c r="C1783" s="73">
        <f t="shared" si="3494"/>
        <v>53</v>
      </c>
      <c r="E1783" s="73">
        <f t="shared" ref="E1783" si="3527">plan_id</f>
        <v>1005</v>
      </c>
      <c r="F1783" s="73">
        <f t="shared" ca="1" si="3426"/>
        <v>2015</v>
      </c>
      <c r="G1783" s="73">
        <f t="shared" ref="G1783" ca="1" si="3528">VLOOKUP(INDIRECT(CHAR(39)&amp;$A1783&amp;CHAR(39)&amp;"!r2c"&amp;$C1783,0),variables,2,0)</f>
        <v>10980</v>
      </c>
      <c r="H1783" s="76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0.124</v>
      </c>
    </row>
    <row r="1784" spans="1:8" x14ac:dyDescent="0.3">
      <c r="A1784" s="73" t="s">
        <v>308</v>
      </c>
      <c r="B1784" s="73">
        <f t="shared" si="3424"/>
        <v>18</v>
      </c>
      <c r="C1784" s="73">
        <f t="shared" si="3494"/>
        <v>54</v>
      </c>
      <c r="E1784" s="73">
        <f t="shared" ref="E1784" si="3529">plan_id</f>
        <v>1005</v>
      </c>
      <c r="F1784" s="73">
        <f t="shared" ca="1" si="3426"/>
        <v>2015</v>
      </c>
      <c r="G1784" s="73">
        <f t="shared" ref="G1784" ca="1" si="3530">VLOOKUP(INDIRECT(CHAR(39)&amp;$A1784&amp;CHAR(39)&amp;"!r2c"&amp;$C1784,0),variables,2,0)</f>
        <v>10981</v>
      </c>
      <c r="H1784" s="76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4.3999999999999997E-2</v>
      </c>
    </row>
    <row r="1785" spans="1:8" x14ac:dyDescent="0.3">
      <c r="A1785" s="73" t="s">
        <v>308</v>
      </c>
      <c r="B1785" s="73">
        <f t="shared" si="3424"/>
        <v>18</v>
      </c>
      <c r="C1785" s="73">
        <f t="shared" si="3494"/>
        <v>55</v>
      </c>
      <c r="E1785" s="73">
        <f t="shared" ref="E1785" si="3531">plan_id</f>
        <v>1005</v>
      </c>
      <c r="F1785" s="73">
        <f t="shared" ca="1" si="3426"/>
        <v>2015</v>
      </c>
      <c r="G1785" s="73">
        <f t="shared" ref="G1785" ca="1" si="3532">VLOOKUP(INDIRECT(CHAR(39)&amp;$A1785&amp;CHAR(39)&amp;"!r2c"&amp;$C1785,0),variables,2,0)</f>
        <v>10706</v>
      </c>
      <c r="H1785" s="76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1.0927096805096518E-4</v>
      </c>
    </row>
    <row r="1786" spans="1:8" x14ac:dyDescent="0.3">
      <c r="A1786" s="73" t="s">
        <v>308</v>
      </c>
      <c r="B1786" s="73">
        <f t="shared" si="3424"/>
        <v>18</v>
      </c>
      <c r="C1786" s="73">
        <f t="shared" si="3494"/>
        <v>56</v>
      </c>
      <c r="E1786" s="73">
        <f t="shared" ref="E1786" si="3533">plan_id</f>
        <v>1005</v>
      </c>
      <c r="F1786" s="73">
        <f t="shared" ca="1" si="3426"/>
        <v>2015</v>
      </c>
      <c r="G1786" s="73">
        <f t="shared" ref="G1786" ca="1" si="3534">VLOOKUP(INDIRECT(CHAR(39)&amp;$A1786&amp;CHAR(39)&amp;"!r2c"&amp;$C1786,0),variables,2,0)</f>
        <v>10983</v>
      </c>
      <c r="H1786" s="76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73" t="s">
        <v>308</v>
      </c>
      <c r="B1787" s="73">
        <f t="shared" si="3424"/>
        <v>18</v>
      </c>
      <c r="C1787" s="73">
        <f t="shared" si="3494"/>
        <v>57</v>
      </c>
      <c r="E1787" s="73">
        <f t="shared" ref="E1787" si="3535">plan_id</f>
        <v>1005</v>
      </c>
      <c r="F1787" s="73">
        <f t="shared" ca="1" si="3426"/>
        <v>2015</v>
      </c>
      <c r="G1787" s="73">
        <f t="shared" ref="G1787" ca="1" si="3536">VLOOKUP(INDIRECT(CHAR(39)&amp;$A1787&amp;CHAR(39)&amp;"!r2c"&amp;$C1787,0),variables,2,0)</f>
        <v>10989</v>
      </c>
      <c r="H1787" s="76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7076271000</v>
      </c>
    </row>
    <row r="1788" spans="1:8" x14ac:dyDescent="0.3">
      <c r="A1788" s="73" t="s">
        <v>308</v>
      </c>
      <c r="B1788" s="73">
        <f t="shared" si="3424"/>
        <v>18</v>
      </c>
      <c r="C1788" s="73">
        <f t="shared" si="3494"/>
        <v>58</v>
      </c>
      <c r="E1788" s="73">
        <f t="shared" ref="E1788" si="3537">plan_id</f>
        <v>1005</v>
      </c>
      <c r="F1788" s="73">
        <f t="shared" ca="1" si="3426"/>
        <v>2015</v>
      </c>
      <c r="G1788" s="73">
        <f t="shared" ref="G1788" ca="1" si="3538">VLOOKUP(INDIRECT(CHAR(39)&amp;$A1788&amp;CHAR(39)&amp;"!r2c"&amp;$C1788,0),variables,2,0)</f>
        <v>10990</v>
      </c>
      <c r="H1788" s="76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8460477000</v>
      </c>
    </row>
    <row r="1789" spans="1:8" x14ac:dyDescent="0.3">
      <c r="A1789" s="73" t="s">
        <v>308</v>
      </c>
      <c r="B1789" s="73">
        <f t="shared" si="3424"/>
        <v>18</v>
      </c>
      <c r="C1789" s="73">
        <f t="shared" si="3494"/>
        <v>59</v>
      </c>
      <c r="E1789" s="73">
        <f t="shared" ref="E1789" si="3539">plan_id</f>
        <v>1005</v>
      </c>
      <c r="F1789" s="73">
        <f t="shared" ca="1" si="3426"/>
        <v>2015</v>
      </c>
      <c r="G1789" s="73">
        <f t="shared" ref="G1789" ca="1" si="3540">VLOOKUP(INDIRECT(CHAR(39)&amp;$A1789&amp;CHAR(39)&amp;"!r2c"&amp;$C1789,0),variables,2,0)</f>
        <v>10991</v>
      </c>
      <c r="H1789" s="76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1384206000</v>
      </c>
    </row>
    <row r="1790" spans="1:8" x14ac:dyDescent="0.3">
      <c r="A1790" s="73" t="s">
        <v>308</v>
      </c>
      <c r="B1790" s="73">
        <f t="shared" si="3424"/>
        <v>18</v>
      </c>
      <c r="C1790" s="73">
        <f t="shared" si="3494"/>
        <v>60</v>
      </c>
      <c r="E1790" s="73">
        <f t="shared" ref="E1790" si="3541">plan_id</f>
        <v>1005</v>
      </c>
      <c r="F1790" s="73">
        <f t="shared" ca="1" si="3426"/>
        <v>2015</v>
      </c>
      <c r="G1790" s="73">
        <f t="shared" ref="G1790" ca="1" si="3542">VLOOKUP(INDIRECT(CHAR(39)&amp;$A1790&amp;CHAR(39)&amp;"!r2c"&amp;$C1790,0),variables,2,0)</f>
        <v>10992</v>
      </c>
      <c r="H1790" s="76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0.83639149423844539</v>
      </c>
    </row>
    <row r="1791" spans="1:8" x14ac:dyDescent="0.3">
      <c r="A1791" s="73" t="s">
        <v>308</v>
      </c>
      <c r="B1791" s="73">
        <f t="shared" si="3424"/>
        <v>18</v>
      </c>
      <c r="C1791" s="73">
        <f t="shared" si="3494"/>
        <v>61</v>
      </c>
      <c r="E1791" s="73">
        <f t="shared" ref="E1791" si="3543">plan_id</f>
        <v>1005</v>
      </c>
      <c r="F1791" s="73">
        <f t="shared" ca="1" si="3426"/>
        <v>2015</v>
      </c>
      <c r="G1791" s="73">
        <f t="shared" ref="G1791" ca="1" si="3544">VLOOKUP(INDIRECT(CHAR(39)&amp;$A1791&amp;CHAR(39)&amp;"!r2c"&amp;$C1791,0),variables,2,0)</f>
        <v>10993</v>
      </c>
      <c r="H1791" s="76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845076000</v>
      </c>
    </row>
    <row r="1792" spans="1:8" x14ac:dyDescent="0.3">
      <c r="A1792" s="73" t="s">
        <v>308</v>
      </c>
      <c r="B1792" s="73">
        <f t="shared" si="3424"/>
        <v>18</v>
      </c>
      <c r="C1792" s="73">
        <f t="shared" si="3494"/>
        <v>62</v>
      </c>
      <c r="E1792" s="73">
        <f t="shared" ref="E1792" si="3545">plan_id</f>
        <v>1005</v>
      </c>
      <c r="F1792" s="73">
        <f t="shared" ca="1" si="3426"/>
        <v>2015</v>
      </c>
      <c r="G1792" s="73">
        <f t="shared" ref="G1792" ca="1" si="3546">VLOOKUP(INDIRECT(CHAR(39)&amp;$A1792&amp;CHAR(39)&amp;"!r2c"&amp;$C1792,0),variables,2,0)</f>
        <v>10801</v>
      </c>
      <c r="H1792" s="76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-280133000</v>
      </c>
    </row>
    <row r="1793" spans="1:8" x14ac:dyDescent="0.3">
      <c r="A1793" s="73" t="s">
        <v>308</v>
      </c>
      <c r="B1793" s="73">
        <f t="shared" si="3424"/>
        <v>18</v>
      </c>
      <c r="C1793" s="73">
        <f t="shared" si="3494"/>
        <v>63</v>
      </c>
      <c r="E1793" s="73">
        <f t="shared" ref="E1793" si="3547">plan_id</f>
        <v>1005</v>
      </c>
      <c r="F1793" s="73">
        <f t="shared" ca="1" si="3426"/>
        <v>2015</v>
      </c>
      <c r="G1793" s="73">
        <f t="shared" ref="G1793" ca="1" si="3548">VLOOKUP(INDIRECT(CHAR(39)&amp;$A1793&amp;CHAR(39)&amp;"!r2c"&amp;$C1793,0),variables,2,0)</f>
        <v>10802</v>
      </c>
      <c r="H1793" s="76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-7735000</v>
      </c>
    </row>
    <row r="1794" spans="1:8" x14ac:dyDescent="0.3">
      <c r="A1794" s="73" t="s">
        <v>308</v>
      </c>
      <c r="B1794" s="73">
        <f t="shared" si="3424"/>
        <v>18</v>
      </c>
      <c r="C1794" s="73">
        <f t="shared" si="3494"/>
        <v>64</v>
      </c>
      <c r="E1794" s="73">
        <f t="shared" ref="E1794" si="3549">plan_id</f>
        <v>1005</v>
      </c>
      <c r="F1794" s="73">
        <f t="shared" ca="1" si="3426"/>
        <v>2015</v>
      </c>
      <c r="G1794" s="73">
        <f t="shared" ref="G1794" ca="1" si="3550">VLOOKUP(INDIRECT(CHAR(39)&amp;$A1794&amp;CHAR(39)&amp;"!r2c"&amp;$C1794,0),variables,2,0)</f>
        <v>10803</v>
      </c>
      <c r="H1794" s="76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73" t="s">
        <v>308</v>
      </c>
      <c r="B1795" s="73">
        <f t="shared" si="3424"/>
        <v>18</v>
      </c>
      <c r="C1795" s="73">
        <f t="shared" si="3494"/>
        <v>65</v>
      </c>
      <c r="E1795" s="73">
        <f t="shared" ref="E1795" si="3551">plan_id</f>
        <v>1005</v>
      </c>
      <c r="F1795" s="73">
        <f t="shared" ca="1" si="3426"/>
        <v>2015</v>
      </c>
      <c r="G1795" s="73">
        <f t="shared" ref="G1795" ca="1" si="3552">VLOOKUP(INDIRECT(CHAR(39)&amp;$A1795&amp;CHAR(39)&amp;"!r2c"&amp;$C1795,0),variables,2,0)</f>
        <v>10804</v>
      </c>
      <c r="H1795" s="76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73" t="s">
        <v>308</v>
      </c>
      <c r="B1796" s="73">
        <f t="shared" si="3424"/>
        <v>18</v>
      </c>
      <c r="C1796" s="73">
        <f t="shared" si="3494"/>
        <v>66</v>
      </c>
      <c r="E1796" s="73">
        <f t="shared" ref="E1796" si="3553">plan_id</f>
        <v>1005</v>
      </c>
      <c r="F1796" s="73">
        <f t="shared" ca="1" si="3426"/>
        <v>2015</v>
      </c>
      <c r="G1796" s="73">
        <f t="shared" ref="G1796" ca="1" si="3554">VLOOKUP(INDIRECT(CHAR(39)&amp;$A1796&amp;CHAR(39)&amp;"!r2c"&amp;$C1796,0),variables,2,0)</f>
        <v>10805</v>
      </c>
      <c r="H1796" s="76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-3471000</v>
      </c>
    </row>
    <row r="1797" spans="1:8" x14ac:dyDescent="0.3">
      <c r="A1797" s="73" t="s">
        <v>308</v>
      </c>
      <c r="B1797" s="73">
        <f t="shared" ref="B1797" si="3555">B1732+1</f>
        <v>18</v>
      </c>
      <c r="C1797" s="73">
        <f t="shared" si="3494"/>
        <v>67</v>
      </c>
      <c r="E1797" s="73">
        <f t="shared" ref="E1797" si="3556">plan_id</f>
        <v>1005</v>
      </c>
      <c r="F1797" s="73">
        <f t="shared" ca="1" si="3426"/>
        <v>2015</v>
      </c>
      <c r="G1797" s="73">
        <f t="shared" ref="G1797" ca="1" si="3557">VLOOKUP(INDIRECT(CHAR(39)&amp;$A1797&amp;CHAR(39)&amp;"!r2c"&amp;$C1797,0),variables,2,0)</f>
        <v>10806</v>
      </c>
      <c r="H1797" s="76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73" t="s">
        <v>308</v>
      </c>
      <c r="B1798" s="73">
        <f>B1797</f>
        <v>18</v>
      </c>
      <c r="C1798" s="73">
        <f t="shared" si="3494"/>
        <v>68</v>
      </c>
      <c r="E1798" s="73">
        <f t="shared" ref="E1798" si="3558">plan_id</f>
        <v>1005</v>
      </c>
      <c r="F1798" s="73">
        <f t="shared" ca="1" si="3426"/>
        <v>2015</v>
      </c>
      <c r="G1798" s="73">
        <f t="shared" ref="G1798" ca="1" si="3559">VLOOKUP(INDIRECT(CHAR(39)&amp;$A1798&amp;CHAR(39)&amp;"!r2c"&amp;$C1798,0),variables,2,0)</f>
        <v>10807</v>
      </c>
      <c r="H1798" s="76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73" t="s">
        <v>308</v>
      </c>
      <c r="B1799" s="73">
        <f t="shared" ref="B1799:B1823" si="3560">B1798</f>
        <v>18</v>
      </c>
      <c r="C1799" s="73">
        <f t="shared" si="3494"/>
        <v>69</v>
      </c>
      <c r="E1799" s="73">
        <f t="shared" ref="E1799" si="3561">plan_id</f>
        <v>1005</v>
      </c>
      <c r="F1799" s="73">
        <f t="shared" ca="1" si="3426"/>
        <v>2015</v>
      </c>
      <c r="G1799" s="73">
        <f t="shared" ref="G1799" ca="1" si="3562">VLOOKUP(INDIRECT(CHAR(39)&amp;$A1799&amp;CHAR(39)&amp;"!r2c"&amp;$C1799,0),variables,2,0)</f>
        <v>10808</v>
      </c>
      <c r="H1799" s="76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73" t="s">
        <v>308</v>
      </c>
      <c r="B1800" s="73">
        <f t="shared" si="3560"/>
        <v>18</v>
      </c>
      <c r="C1800" s="73">
        <f t="shared" si="3494"/>
        <v>70</v>
      </c>
      <c r="E1800" s="73">
        <f t="shared" ref="E1800" si="3563">plan_id</f>
        <v>1005</v>
      </c>
      <c r="F1800" s="73">
        <f t="shared" ca="1" si="3426"/>
        <v>2015</v>
      </c>
      <c r="G1800" s="73">
        <f t="shared" ref="G1800" ca="1" si="3564">VLOOKUP(INDIRECT(CHAR(39)&amp;$A1800&amp;CHAR(39)&amp;"!r2c"&amp;$C1800,0),variables,2,0)</f>
        <v>10809</v>
      </c>
      <c r="H1800" s="76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13700000</v>
      </c>
    </row>
    <row r="1801" spans="1:8" x14ac:dyDescent="0.3">
      <c r="A1801" s="73" t="s">
        <v>308</v>
      </c>
      <c r="B1801" s="73">
        <f t="shared" si="3560"/>
        <v>18</v>
      </c>
      <c r="C1801" s="73">
        <f t="shared" si="3494"/>
        <v>71</v>
      </c>
      <c r="E1801" s="73">
        <f t="shared" ref="E1801" si="3565">plan_id</f>
        <v>1005</v>
      </c>
      <c r="F1801" s="73">
        <f t="shared" ca="1" si="3426"/>
        <v>2015</v>
      </c>
      <c r="G1801" s="73">
        <f t="shared" ref="G1801" ca="1" si="3566">VLOOKUP(INDIRECT(CHAR(39)&amp;$A1801&amp;CHAR(39)&amp;"!r2c"&amp;$C1801,0),variables,2,0)</f>
        <v>10810</v>
      </c>
      <c r="H1801" s="76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73" t="s">
        <v>308</v>
      </c>
      <c r="B1802" s="73">
        <f t="shared" si="3560"/>
        <v>18</v>
      </c>
      <c r="C1802" s="73">
        <f t="shared" si="3494"/>
        <v>72</v>
      </c>
      <c r="E1802" s="73">
        <f t="shared" ref="E1802" si="3567">plan_id</f>
        <v>1005</v>
      </c>
      <c r="F1802" s="73">
        <f t="shared" ca="1" si="3426"/>
        <v>2015</v>
      </c>
      <c r="G1802" s="73">
        <f t="shared" ref="G1802" ca="1" si="3568">VLOOKUP(INDIRECT(CHAR(39)&amp;$A1802&amp;CHAR(39)&amp;"!r2c"&amp;$C1802,0),variables,2,0)</f>
        <v>10811</v>
      </c>
      <c r="H1802" s="76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73" t="s">
        <v>308</v>
      </c>
      <c r="B1803" s="73">
        <f t="shared" si="3560"/>
        <v>18</v>
      </c>
      <c r="C1803" s="73">
        <f t="shared" si="3494"/>
        <v>73</v>
      </c>
      <c r="E1803" s="73">
        <f t="shared" ref="E1803" si="3569">plan_id</f>
        <v>1005</v>
      </c>
      <c r="F1803" s="73">
        <f t="shared" ca="1" si="3426"/>
        <v>2015</v>
      </c>
      <c r="G1803" s="73">
        <f t="shared" ref="G1803" ca="1" si="3570">VLOOKUP(INDIRECT(CHAR(39)&amp;$A1803&amp;CHAR(39)&amp;"!r2c"&amp;$C1803,0),variables,2,0)</f>
        <v>10812</v>
      </c>
      <c r="H1803" s="76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73" t="s">
        <v>308</v>
      </c>
      <c r="B1804" s="73">
        <f t="shared" si="3560"/>
        <v>18</v>
      </c>
      <c r="C1804" s="73">
        <f t="shared" si="3494"/>
        <v>74</v>
      </c>
      <c r="E1804" s="73">
        <f t="shared" ref="E1804" si="3571">plan_id</f>
        <v>1005</v>
      </c>
      <c r="F1804" s="73">
        <f t="shared" ca="1" si="3426"/>
        <v>2015</v>
      </c>
      <c r="G1804" s="73">
        <f t="shared" ref="G1804" ca="1" si="3572">VLOOKUP(INDIRECT(CHAR(39)&amp;$A1804&amp;CHAR(39)&amp;"!r2c"&amp;$C1804,0),variables,2,0)</f>
        <v>10813</v>
      </c>
      <c r="H1804" s="76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73" t="s">
        <v>308</v>
      </c>
      <c r="B1805" s="73">
        <f t="shared" si="3560"/>
        <v>18</v>
      </c>
      <c r="C1805" s="73">
        <f t="shared" si="3494"/>
        <v>75</v>
      </c>
      <c r="E1805" s="73">
        <f t="shared" ref="E1805" si="3573">plan_id</f>
        <v>1005</v>
      </c>
      <c r="F1805" s="73">
        <f t="shared" ca="1" si="3426"/>
        <v>2015</v>
      </c>
      <c r="G1805" s="73">
        <f t="shared" ref="G1805" ca="1" si="3574">VLOOKUP(INDIRECT(CHAR(39)&amp;$A1805&amp;CHAR(39)&amp;"!r2c"&amp;$C1805,0),variables,2,0)</f>
        <v>10814</v>
      </c>
      <c r="H1805" s="76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-860000</v>
      </c>
    </row>
    <row r="1806" spans="1:8" x14ac:dyDescent="0.3">
      <c r="A1806" s="73" t="s">
        <v>308</v>
      </c>
      <c r="B1806" s="73">
        <f t="shared" si="3560"/>
        <v>18</v>
      </c>
      <c r="C1806" s="73">
        <f t="shared" si="3494"/>
        <v>76</v>
      </c>
      <c r="E1806" s="73">
        <f t="shared" ref="E1806" si="3575">plan_id</f>
        <v>1005</v>
      </c>
      <c r="F1806" s="73">
        <f t="shared" ca="1" si="3426"/>
        <v>2015</v>
      </c>
      <c r="G1806" s="73">
        <f t="shared" ref="G1806" ca="1" si="3576">VLOOKUP(INDIRECT(CHAR(39)&amp;$A1806&amp;CHAR(39)&amp;"!r2c"&amp;$C1806,0),variables,2,0)</f>
        <v>10815</v>
      </c>
      <c r="H1806" s="76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-3335000</v>
      </c>
    </row>
    <row r="1807" spans="1:8" x14ac:dyDescent="0.3">
      <c r="A1807" s="73" t="s">
        <v>308</v>
      </c>
      <c r="B1807" s="73">
        <f t="shared" si="3560"/>
        <v>18</v>
      </c>
      <c r="C1807" s="73">
        <f t="shared" si="3494"/>
        <v>77</v>
      </c>
      <c r="E1807" s="73">
        <f t="shared" ref="E1807" si="3577">plan_id</f>
        <v>1005</v>
      </c>
      <c r="F1807" s="73">
        <f t="shared" ca="1" si="3426"/>
        <v>2015</v>
      </c>
      <c r="G1807" s="73">
        <f t="shared" ref="G1807" ca="1" si="3578">VLOOKUP(INDIRECT(CHAR(39)&amp;$A1807&amp;CHAR(39)&amp;"!r2c"&amp;$C1807,0),variables,2,0)</f>
        <v>10816</v>
      </c>
      <c r="H1807" s="76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-26800000</v>
      </c>
    </row>
    <row r="1808" spans="1:8" x14ac:dyDescent="0.3">
      <c r="A1808" s="73" t="s">
        <v>308</v>
      </c>
      <c r="B1808" s="73">
        <f t="shared" si="3560"/>
        <v>18</v>
      </c>
      <c r="C1808" s="73">
        <f t="shared" si="3494"/>
        <v>78</v>
      </c>
      <c r="E1808" s="73">
        <f t="shared" ref="E1808" si="3579">plan_id</f>
        <v>1005</v>
      </c>
      <c r="F1808" s="73">
        <f t="shared" ca="1" si="3426"/>
        <v>2015</v>
      </c>
      <c r="G1808" s="73">
        <f t="shared" ref="G1808" ca="1" si="3580">VLOOKUP(INDIRECT(CHAR(39)&amp;$A1808&amp;CHAR(39)&amp;"!r2c"&amp;$C1808,0),variables,2,0)</f>
        <v>10817</v>
      </c>
      <c r="H1808" s="76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73" t="s">
        <v>308</v>
      </c>
      <c r="B1809" s="73">
        <f t="shared" si="3560"/>
        <v>18</v>
      </c>
      <c r="C1809" s="73">
        <f t="shared" si="3494"/>
        <v>79</v>
      </c>
      <c r="E1809" s="73">
        <f t="shared" ref="E1809" si="3581">plan_id</f>
        <v>1005</v>
      </c>
      <c r="F1809" s="73">
        <f t="shared" ca="1" si="3426"/>
        <v>2015</v>
      </c>
      <c r="G1809" s="73">
        <f t="shared" ref="G1809" ca="1" si="3582">VLOOKUP(INDIRECT(CHAR(39)&amp;$A1809&amp;CHAR(39)&amp;"!r2c"&amp;$C1809,0),variables,2,0)</f>
        <v>10818</v>
      </c>
      <c r="H1809" s="76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73" t="s">
        <v>308</v>
      </c>
      <c r="B1810" s="73">
        <f t="shared" si="3560"/>
        <v>18</v>
      </c>
      <c r="C1810" s="73">
        <f t="shared" si="3494"/>
        <v>80</v>
      </c>
      <c r="E1810" s="73">
        <f t="shared" ref="E1810" si="3583">plan_id</f>
        <v>1005</v>
      </c>
      <c r="F1810" s="73">
        <f t="shared" ca="1" si="3426"/>
        <v>2015</v>
      </c>
      <c r="G1810" s="73">
        <f t="shared" ref="G1810" ca="1" si="3584">VLOOKUP(INDIRECT(CHAR(39)&amp;$A1810&amp;CHAR(39)&amp;"!r2c"&amp;$C1810,0),variables,2,0)</f>
        <v>10819</v>
      </c>
      <c r="H1810" s="76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73" t="s">
        <v>308</v>
      </c>
      <c r="B1811" s="73">
        <f t="shared" si="3560"/>
        <v>18</v>
      </c>
      <c r="C1811" s="73">
        <f t="shared" si="3494"/>
        <v>81</v>
      </c>
      <c r="E1811" s="73">
        <f t="shared" ref="E1811" si="3585">plan_id</f>
        <v>1005</v>
      </c>
      <c r="F1811" s="73">
        <f t="shared" ca="1" si="3426"/>
        <v>2015</v>
      </c>
      <c r="G1811" s="73">
        <f t="shared" ref="G1811" ca="1" si="3586">VLOOKUP(INDIRECT(CHAR(39)&amp;$A1811&amp;CHAR(39)&amp;"!r2c"&amp;$C1811,0),variables,2,0)</f>
        <v>10820</v>
      </c>
      <c r="H1811" s="76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23626000</v>
      </c>
    </row>
    <row r="1812" spans="1:8" x14ac:dyDescent="0.3">
      <c r="A1812" s="73" t="s">
        <v>308</v>
      </c>
      <c r="B1812" s="73">
        <f t="shared" si="3560"/>
        <v>18</v>
      </c>
      <c r="C1812" s="73">
        <f t="shared" si="3494"/>
        <v>82</v>
      </c>
      <c r="E1812" s="73">
        <f t="shared" ref="E1812" si="3587">plan_id</f>
        <v>1005</v>
      </c>
      <c r="F1812" s="73">
        <f t="shared" ca="1" si="3426"/>
        <v>2015</v>
      </c>
      <c r="G1812" s="73">
        <f t="shared" ref="G1812" ca="1" si="3588">VLOOKUP(INDIRECT(CHAR(39)&amp;$A1812&amp;CHAR(39)&amp;"!r2c"&amp;$C1812,0),variables,2,0)</f>
        <v>10821</v>
      </c>
      <c r="H1812" s="76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73" t="s">
        <v>308</v>
      </c>
      <c r="B1813" s="73">
        <f t="shared" si="3560"/>
        <v>18</v>
      </c>
      <c r="C1813" s="73">
        <f t="shared" si="3494"/>
        <v>83</v>
      </c>
      <c r="E1813" s="73">
        <f t="shared" ref="E1813" si="3589">plan_id</f>
        <v>1005</v>
      </c>
      <c r="F1813" s="73">
        <f t="shared" ca="1" si="3426"/>
        <v>2015</v>
      </c>
      <c r="G1813" s="73">
        <f t="shared" ref="G1813" ca="1" si="3590">VLOOKUP(INDIRECT(CHAR(39)&amp;$A1813&amp;CHAR(39)&amp;"!r2c"&amp;$C1813,0),variables,2,0)</f>
        <v>10822</v>
      </c>
      <c r="H1813" s="76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73" t="s">
        <v>308</v>
      </c>
      <c r="B1814" s="73">
        <f t="shared" si="3560"/>
        <v>18</v>
      </c>
      <c r="C1814" s="73">
        <f t="shared" si="3494"/>
        <v>84</v>
      </c>
      <c r="E1814" s="73">
        <f t="shared" ref="E1814" si="3591">plan_id</f>
        <v>1005</v>
      </c>
      <c r="F1814" s="73">
        <f t="shared" ca="1" si="3426"/>
        <v>2015</v>
      </c>
      <c r="G1814" s="73">
        <f t="shared" ref="G1814" ca="1" si="3592">VLOOKUP(INDIRECT(CHAR(39)&amp;$A1814&amp;CHAR(39)&amp;"!r2c"&amp;$C1814,0),variables,2,0)</f>
        <v>10829</v>
      </c>
      <c r="H1814" s="76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176133000</v>
      </c>
    </row>
    <row r="1815" spans="1:8" x14ac:dyDescent="0.3">
      <c r="A1815" s="73" t="s">
        <v>308</v>
      </c>
      <c r="B1815" s="73">
        <f t="shared" si="3560"/>
        <v>18</v>
      </c>
      <c r="C1815" s="73">
        <f t="shared" si="3494"/>
        <v>85</v>
      </c>
      <c r="E1815" s="73">
        <f t="shared" ref="E1815" si="3593">plan_id</f>
        <v>1005</v>
      </c>
      <c r="F1815" s="73">
        <f t="shared" ca="1" si="3426"/>
        <v>2015</v>
      </c>
      <c r="G1815" s="73">
        <f t="shared" ref="G1815" ca="1" si="3594">VLOOKUP(INDIRECT(CHAR(39)&amp;$A1815&amp;CHAR(39)&amp;"!r2c"&amp;$C1815,0),variables,2,0)</f>
        <v>10823</v>
      </c>
      <c r="H1815" s="76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-242103000</v>
      </c>
    </row>
    <row r="1816" spans="1:8" x14ac:dyDescent="0.3">
      <c r="A1816" s="73" t="s">
        <v>308</v>
      </c>
      <c r="B1816" s="73">
        <f t="shared" si="3560"/>
        <v>18</v>
      </c>
      <c r="C1816" s="73">
        <f t="shared" si="3494"/>
        <v>86</v>
      </c>
      <c r="E1816" s="73">
        <f t="shared" ref="E1816" si="3595">plan_id</f>
        <v>1005</v>
      </c>
      <c r="F1816" s="73">
        <f t="shared" ca="1" si="3426"/>
        <v>2015</v>
      </c>
      <c r="G1816" s="73">
        <f t="shared" ref="G1816" ca="1" si="3596">VLOOKUP(INDIRECT(CHAR(39)&amp;$A1816&amp;CHAR(39)&amp;"!r2c"&amp;$C1816,0),variables,2,0)</f>
        <v>10798</v>
      </c>
      <c r="H1816" s="76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73" t="s">
        <v>308</v>
      </c>
      <c r="B1817" s="73">
        <f t="shared" si="3560"/>
        <v>18</v>
      </c>
      <c r="C1817" s="73">
        <f t="shared" si="3494"/>
        <v>87</v>
      </c>
      <c r="E1817" s="73">
        <f t="shared" ref="E1817" si="3597">plan_id</f>
        <v>1005</v>
      </c>
      <c r="F1817" s="73">
        <f t="shared" ca="1" si="3426"/>
        <v>2015</v>
      </c>
      <c r="G1817" s="73">
        <f t="shared" ref="G1817" ca="1" si="3598">VLOOKUP(INDIRECT(CHAR(39)&amp;$A1817&amp;CHAR(39)&amp;"!r2c"&amp;$C1817,0),variables,2,0)</f>
        <v>10799</v>
      </c>
      <c r="H1817" s="76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73" t="s">
        <v>308</v>
      </c>
      <c r="B1818" s="73">
        <f t="shared" si="3560"/>
        <v>18</v>
      </c>
      <c r="C1818" s="73">
        <f t="shared" si="3494"/>
        <v>88</v>
      </c>
      <c r="E1818" s="73">
        <f t="shared" ref="E1818" si="3599">plan_id</f>
        <v>1005</v>
      </c>
      <c r="F1818" s="73">
        <f t="shared" ca="1" si="3426"/>
        <v>2015</v>
      </c>
      <c r="G1818" s="73">
        <f t="shared" ref="G1818" ca="1" si="3600">VLOOKUP(INDIRECT(CHAR(39)&amp;$A1818&amp;CHAR(39)&amp;"!r2c"&amp;$C1818,0),variables,2,0)</f>
        <v>10800</v>
      </c>
      <c r="H1818" s="76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73" t="s">
        <v>308</v>
      </c>
      <c r="B1819" s="73">
        <f t="shared" si="3560"/>
        <v>18</v>
      </c>
      <c r="C1819" s="73">
        <f t="shared" si="3494"/>
        <v>89</v>
      </c>
      <c r="E1819" s="73">
        <f t="shared" ref="E1819" si="3601">plan_id</f>
        <v>1005</v>
      </c>
      <c r="F1819" s="73">
        <f t="shared" ca="1" si="3426"/>
        <v>2015</v>
      </c>
      <c r="G1819" s="73">
        <f t="shared" ref="G1819" ca="1" si="3602">VLOOKUP(INDIRECT(CHAR(39)&amp;$A1819&amp;CHAR(39)&amp;"!r2c"&amp;$C1819,0),variables,2,0)</f>
        <v>10824</v>
      </c>
      <c r="H1819" s="76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73" t="s">
        <v>308</v>
      </c>
      <c r="B1820" s="73">
        <f t="shared" si="3560"/>
        <v>18</v>
      </c>
      <c r="C1820" s="73">
        <f t="shared" si="3494"/>
        <v>90</v>
      </c>
      <c r="E1820" s="73">
        <f t="shared" ref="E1820" si="3603">plan_id</f>
        <v>1005</v>
      </c>
      <c r="F1820" s="73">
        <f t="shared" ca="1" si="3426"/>
        <v>2015</v>
      </c>
      <c r="G1820" s="73">
        <f t="shared" ref="G1820" ca="1" si="3604">VLOOKUP(INDIRECT(CHAR(39)&amp;$A1820&amp;CHAR(39)&amp;"!r2c"&amp;$C1820,0),variables,2,0)</f>
        <v>10825</v>
      </c>
      <c r="H1820" s="76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-51437000</v>
      </c>
    </row>
    <row r="1821" spans="1:8" x14ac:dyDescent="0.3">
      <c r="A1821" s="73" t="s">
        <v>308</v>
      </c>
      <c r="B1821" s="73">
        <f t="shared" si="3560"/>
        <v>18</v>
      </c>
      <c r="C1821" s="73">
        <f t="shared" si="3494"/>
        <v>91</v>
      </c>
      <c r="E1821" s="73">
        <f t="shared" ref="E1821" si="3605">plan_id</f>
        <v>1005</v>
      </c>
      <c r="F1821" s="73">
        <f t="shared" ca="1" si="3426"/>
        <v>2015</v>
      </c>
      <c r="G1821" s="73">
        <f t="shared" ref="G1821" ca="1" si="3606">VLOOKUP(INDIRECT(CHAR(39)&amp;$A1821&amp;CHAR(39)&amp;"!r2c"&amp;$C1821,0),variables,2,0)</f>
        <v>10826</v>
      </c>
      <c r="H1821" s="76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160259000</v>
      </c>
    </row>
    <row r="1822" spans="1:8" x14ac:dyDescent="0.3">
      <c r="A1822" s="73" t="s">
        <v>308</v>
      </c>
      <c r="B1822" s="73">
        <f t="shared" si="3560"/>
        <v>18</v>
      </c>
      <c r="C1822" s="73">
        <f t="shared" si="3494"/>
        <v>92</v>
      </c>
      <c r="E1822" s="73">
        <f t="shared" ref="E1822" si="3607">plan_id</f>
        <v>1005</v>
      </c>
      <c r="F1822" s="73">
        <f t="shared" ca="1" si="3426"/>
        <v>2015</v>
      </c>
      <c r="G1822" s="73">
        <f t="shared" ref="G1822" ca="1" si="3608">VLOOKUP(INDIRECT(CHAR(39)&amp;$A1822&amp;CHAR(39)&amp;"!r2c"&amp;$C1822,0),variables,2,0)</f>
        <v>10828</v>
      </c>
      <c r="H1822" s="76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73" t="s">
        <v>308</v>
      </c>
      <c r="B1823" s="73">
        <f t="shared" si="3560"/>
        <v>18</v>
      </c>
      <c r="C1823" s="73">
        <f t="shared" si="3494"/>
        <v>93</v>
      </c>
      <c r="E1823" s="73">
        <f t="shared" ref="E1823" si="3609">plan_id</f>
        <v>1005</v>
      </c>
      <c r="F1823" s="73">
        <f t="shared" ca="1" si="3426"/>
        <v>2015</v>
      </c>
      <c r="G1823" s="73">
        <f t="shared" ref="G1823" ca="1" si="3610">VLOOKUP(INDIRECT(CHAR(39)&amp;$A1823&amp;CHAR(39)&amp;"!r2c"&amp;$C1823,0),variables,2,0)</f>
        <v>10827</v>
      </c>
      <c r="H1823" s="76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73" t="s">
        <v>308</v>
      </c>
      <c r="B1824" s="73">
        <f t="shared" ref="B1824:B1887" si="3611">B1759+1</f>
        <v>19</v>
      </c>
      <c r="C1824" s="73">
        <f t="shared" si="3494"/>
        <v>3</v>
      </c>
      <c r="E1824" s="73">
        <f t="shared" ref="E1824" si="3612">plan_id</f>
        <v>1005</v>
      </c>
      <c r="F1824" s="73">
        <f t="shared" ca="1" si="3426"/>
        <v>2016</v>
      </c>
      <c r="G1824" s="73">
        <f t="shared" ref="G1824" ca="1" si="3613">VLOOKUP(INDIRECT(CHAR(39)&amp;$A1824&amp;CHAR(39)&amp;"!r2c"&amp;$C1824,0),variables,2,0)</f>
        <v>10703</v>
      </c>
      <c r="H1824" s="76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2017</v>
      </c>
    </row>
    <row r="1825" spans="1:8" x14ac:dyDescent="0.3">
      <c r="A1825" s="73" t="s">
        <v>308</v>
      </c>
      <c r="B1825" s="73">
        <f t="shared" si="3611"/>
        <v>19</v>
      </c>
      <c r="C1825" s="73">
        <f t="shared" si="3494"/>
        <v>4</v>
      </c>
      <c r="E1825" s="73">
        <f t="shared" ref="E1825" si="3614">plan_id</f>
        <v>1005</v>
      </c>
      <c r="F1825" s="73">
        <f t="shared" ca="1" si="3426"/>
        <v>2016</v>
      </c>
      <c r="G1825" s="73">
        <f t="shared" ref="G1825" ca="1" si="3615">VLOOKUP(INDIRECT(CHAR(39)&amp;$A1825&amp;CHAR(39)&amp;"!r2c"&amp;$C1825,0),variables,2,0)</f>
        <v>10845</v>
      </c>
      <c r="H1825" s="76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Gabriel Roeder Smith &amp; Company</v>
      </c>
    </row>
    <row r="1826" spans="1:8" x14ac:dyDescent="0.3">
      <c r="A1826" s="73" t="s">
        <v>308</v>
      </c>
      <c r="B1826" s="73">
        <f t="shared" si="3611"/>
        <v>19</v>
      </c>
      <c r="C1826" s="73">
        <f t="shared" si="3494"/>
        <v>5</v>
      </c>
      <c r="E1826" s="73">
        <f t="shared" ref="E1826" si="3616">plan_id</f>
        <v>1005</v>
      </c>
      <c r="F1826" s="73">
        <f t="shared" ca="1" si="3426"/>
        <v>2016</v>
      </c>
      <c r="G1826" s="73">
        <f t="shared" ref="G1826" ca="1" si="3617">VLOOKUP(INDIRECT(CHAR(39)&amp;$A1826&amp;CHAR(39)&amp;"!r2c"&amp;$C1826,0),variables,2,0)</f>
        <v>10924</v>
      </c>
      <c r="H1826" s="76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0.20730000000000001</v>
      </c>
    </row>
    <row r="1827" spans="1:8" x14ac:dyDescent="0.3">
      <c r="A1827" s="73" t="s">
        <v>308</v>
      </c>
      <c r="B1827" s="73">
        <f t="shared" si="3611"/>
        <v>19</v>
      </c>
      <c r="C1827" s="73">
        <f t="shared" si="3494"/>
        <v>6</v>
      </c>
      <c r="E1827" s="73">
        <f t="shared" ref="E1827" si="3618">plan_id</f>
        <v>1005</v>
      </c>
      <c r="F1827" s="73">
        <f t="shared" ca="1" si="3426"/>
        <v>2016</v>
      </c>
      <c r="G1827" s="73">
        <f t="shared" ref="G1827" ca="1" si="3619">VLOOKUP(INDIRECT(CHAR(39)&amp;$A1827&amp;CHAR(39)&amp;"!r2c"&amp;$C1827,0),variables,2,0)</f>
        <v>10925</v>
      </c>
      <c r="H1827" s="76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s="73" t="s">
        <v>308</v>
      </c>
      <c r="B1828" s="73">
        <f t="shared" si="3611"/>
        <v>19</v>
      </c>
      <c r="C1828" s="73">
        <f t="shared" si="3494"/>
        <v>7</v>
      </c>
      <c r="E1828" s="73">
        <f t="shared" ref="E1828" si="3620">plan_id</f>
        <v>1005</v>
      </c>
      <c r="F1828" s="73">
        <f t="shared" ca="1" si="3426"/>
        <v>2016</v>
      </c>
      <c r="G1828" s="73">
        <f t="shared" ref="G1828" ca="1" si="3621">VLOOKUP(INDIRECT(CHAR(39)&amp;$A1828&amp;CHAR(39)&amp;"!r2c"&amp;$C1828,0),variables,2,0)</f>
        <v>10926</v>
      </c>
      <c r="H1828" s="76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73" t="s">
        <v>308</v>
      </c>
      <c r="B1829" s="73">
        <f t="shared" si="3611"/>
        <v>19</v>
      </c>
      <c r="C1829" s="73">
        <f t="shared" si="3494"/>
        <v>8</v>
      </c>
      <c r="E1829" s="73">
        <f t="shared" ref="E1829" si="3622">plan_id</f>
        <v>1005</v>
      </c>
      <c r="F1829" s="73">
        <f t="shared" ca="1" si="3426"/>
        <v>2016</v>
      </c>
      <c r="G1829" s="73">
        <f t="shared" ref="G1829" ca="1" si="3623">VLOOKUP(INDIRECT(CHAR(39)&amp;$A1829&amp;CHAR(39)&amp;"!r2c"&amp;$C1829,0),variables,2,0)</f>
        <v>10704</v>
      </c>
      <c r="H1829" s="76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68412000</v>
      </c>
    </row>
    <row r="1830" spans="1:8" x14ac:dyDescent="0.3">
      <c r="A1830" s="73" t="s">
        <v>308</v>
      </c>
      <c r="B1830" s="73">
        <f t="shared" si="3611"/>
        <v>19</v>
      </c>
      <c r="C1830" s="73">
        <f t="shared" si="3494"/>
        <v>9</v>
      </c>
      <c r="E1830" s="73">
        <f t="shared" ref="E1830" si="3624">plan_id</f>
        <v>1005</v>
      </c>
      <c r="F1830" s="73">
        <f t="shared" ca="1" si="3426"/>
        <v>2016</v>
      </c>
      <c r="G1830" s="73">
        <f t="shared" ref="G1830" ca="1" si="3625">VLOOKUP(INDIRECT(CHAR(39)&amp;$A1830&amp;CHAR(39)&amp;"!r2c"&amp;$C1830,0),variables,2,0)</f>
        <v>10928</v>
      </c>
      <c r="H1830" s="76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7.4700000000000003E-2</v>
      </c>
    </row>
    <row r="1831" spans="1:8" x14ac:dyDescent="0.3">
      <c r="A1831" s="73" t="s">
        <v>308</v>
      </c>
      <c r="B1831" s="73">
        <f t="shared" si="3611"/>
        <v>19</v>
      </c>
      <c r="C1831" s="73">
        <f t="shared" ref="C1831:C1894" si="3626">C1740</f>
        <v>10</v>
      </c>
      <c r="E1831" s="73">
        <f t="shared" ref="E1831" si="3627">plan_id</f>
        <v>1005</v>
      </c>
      <c r="F1831" s="73">
        <f t="shared" ca="1" si="3426"/>
        <v>2016</v>
      </c>
      <c r="G1831" s="73">
        <f t="shared" ref="G1831" ca="1" si="3628">VLOOKUP(INDIRECT(CHAR(39)&amp;$A1831&amp;CHAR(39)&amp;"!r2c"&amp;$C1831,0),variables,2,0)</f>
        <v>10929</v>
      </c>
      <c r="H1831" s="76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73" t="s">
        <v>308</v>
      </c>
      <c r="B1832" s="73">
        <f t="shared" si="3611"/>
        <v>19</v>
      </c>
      <c r="C1832" s="73">
        <f t="shared" si="3626"/>
        <v>11</v>
      </c>
      <c r="E1832" s="73">
        <f t="shared" ref="E1832" si="3629">plan_id</f>
        <v>1005</v>
      </c>
      <c r="F1832" s="73">
        <f t="shared" ca="1" si="3426"/>
        <v>2016</v>
      </c>
      <c r="G1832" s="73">
        <f t="shared" ref="G1832" ca="1" si="3630">VLOOKUP(INDIRECT(CHAR(39)&amp;$A1832&amp;CHAR(39)&amp;"!r2c"&amp;$C1832,0),variables,2,0)</f>
        <v>10930</v>
      </c>
      <c r="H1832" s="76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73" t="s">
        <v>308</v>
      </c>
      <c r="B1833" s="73">
        <f t="shared" si="3611"/>
        <v>19</v>
      </c>
      <c r="C1833" s="73">
        <f t="shared" si="3626"/>
        <v>12</v>
      </c>
      <c r="E1833" s="73">
        <f t="shared" ref="E1833" si="3631">plan_id</f>
        <v>1005</v>
      </c>
      <c r="F1833" s="73">
        <f t="shared" ca="1" si="3426"/>
        <v>2016</v>
      </c>
      <c r="G1833" s="73">
        <f t="shared" ref="G1833" ca="1" si="3632">VLOOKUP(INDIRECT(CHAR(39)&amp;$A1833&amp;CHAR(39)&amp;"!r2c"&amp;$C1833,0),variables,2,0)</f>
        <v>10705</v>
      </c>
      <c r="H1833" s="76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95172000</v>
      </c>
    </row>
    <row r="1834" spans="1:8" x14ac:dyDescent="0.3">
      <c r="A1834" s="73" t="s">
        <v>308</v>
      </c>
      <c r="B1834" s="73">
        <f t="shared" si="3611"/>
        <v>19</v>
      </c>
      <c r="C1834" s="73">
        <f t="shared" si="3626"/>
        <v>13</v>
      </c>
      <c r="E1834" s="73">
        <f t="shared" ref="E1834" si="3633">plan_id</f>
        <v>1005</v>
      </c>
      <c r="F1834" s="73">
        <f t="shared" ca="1" si="3426"/>
        <v>2016</v>
      </c>
      <c r="G1834" s="73">
        <f t="shared" ref="G1834" ca="1" si="3634">VLOOKUP(INDIRECT(CHAR(39)&amp;$A1834&amp;CHAR(39)&amp;"!r2c"&amp;$C1834,0),variables,2,0)</f>
        <v>10842</v>
      </c>
      <c r="H1834" s="76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148364000</v>
      </c>
    </row>
    <row r="1835" spans="1:8" x14ac:dyDescent="0.3">
      <c r="A1835" s="73" t="s">
        <v>308</v>
      </c>
      <c r="B1835" s="73">
        <f t="shared" si="3611"/>
        <v>19</v>
      </c>
      <c r="C1835" s="73">
        <f t="shared" si="3626"/>
        <v>14</v>
      </c>
      <c r="E1835" s="73">
        <f t="shared" ref="E1835" si="3635">plan_id</f>
        <v>1005</v>
      </c>
      <c r="F1835" s="73">
        <f t="shared" ca="1" si="3426"/>
        <v>2016</v>
      </c>
      <c r="G1835" s="73">
        <f t="shared" ref="G1835" ca="1" si="3636">VLOOKUP(INDIRECT(CHAR(39)&amp;$A1835&amp;CHAR(39)&amp;"!r2c"&amp;$C1835,0),variables,2,0)</f>
        <v>10843</v>
      </c>
      <c r="H1835" s="76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0.16200000000000001</v>
      </c>
    </row>
    <row r="1836" spans="1:8" x14ac:dyDescent="0.3">
      <c r="A1836" s="73" t="s">
        <v>308</v>
      </c>
      <c r="B1836" s="73">
        <f t="shared" si="3611"/>
        <v>19</v>
      </c>
      <c r="C1836" s="73">
        <f t="shared" si="3626"/>
        <v>15</v>
      </c>
      <c r="E1836" s="73">
        <f t="shared" ref="E1836" si="3637">plan_id</f>
        <v>1005</v>
      </c>
      <c r="F1836" s="73">
        <f t="shared" ca="1" si="3426"/>
        <v>2016</v>
      </c>
      <c r="G1836" s="73">
        <f t="shared" ref="G1836" ca="1" si="3638">VLOOKUP(INDIRECT(CHAR(39)&amp;$A1836&amp;CHAR(39)&amp;"!r2c"&amp;$C1836,0),variables,2,0)</f>
        <v>10931</v>
      </c>
      <c r="H1836" s="76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73" t="s">
        <v>308</v>
      </c>
      <c r="B1837" s="73">
        <f t="shared" si="3611"/>
        <v>19</v>
      </c>
      <c r="C1837" s="73">
        <f t="shared" si="3626"/>
        <v>16</v>
      </c>
      <c r="E1837" s="73">
        <f t="shared" ref="E1837" si="3639">plan_id</f>
        <v>1005</v>
      </c>
      <c r="F1837" s="73">
        <f t="shared" ca="1" si="3426"/>
        <v>2016</v>
      </c>
      <c r="G1837" s="73">
        <f t="shared" ref="G1837" ca="1" si="3640">VLOOKUP(INDIRECT(CHAR(39)&amp;$A1837&amp;CHAR(39)&amp;"!r2c"&amp;$C1837,0),variables,2,0)</f>
        <v>10932</v>
      </c>
      <c r="H1837" s="76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73" t="s">
        <v>308</v>
      </c>
      <c r="B1838" s="73">
        <f t="shared" si="3611"/>
        <v>19</v>
      </c>
      <c r="C1838" s="73">
        <f t="shared" si="3626"/>
        <v>17</v>
      </c>
      <c r="E1838" s="73">
        <f t="shared" ref="E1838" si="3641">plan_id</f>
        <v>1005</v>
      </c>
      <c r="F1838" s="73">
        <f t="shared" ca="1" si="3426"/>
        <v>2016</v>
      </c>
      <c r="G1838" s="73">
        <f t="shared" ref="G1838" ca="1" si="3642">VLOOKUP(INDIRECT(CHAR(39)&amp;$A1838&amp;CHAR(39)&amp;"!r2c"&amp;$C1838,0),variables,2,0)</f>
        <v>10933</v>
      </c>
      <c r="H1838" s="76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0.16200000000000001</v>
      </c>
    </row>
    <row r="1839" spans="1:8" x14ac:dyDescent="0.3">
      <c r="A1839" s="73" t="s">
        <v>308</v>
      </c>
      <c r="B1839" s="73">
        <f t="shared" si="3611"/>
        <v>19</v>
      </c>
      <c r="C1839" s="73">
        <f t="shared" si="3626"/>
        <v>18</v>
      </c>
      <c r="E1839" s="73">
        <f t="shared" ref="E1839" si="3643">plan_id</f>
        <v>1005</v>
      </c>
      <c r="F1839" s="73">
        <f t="shared" ca="1" si="3426"/>
        <v>2016</v>
      </c>
      <c r="G1839" s="73">
        <f t="shared" ref="G1839" ca="1" si="3644">VLOOKUP(INDIRECT(CHAR(39)&amp;$A1839&amp;CHAR(39)&amp;"!r2c"&amp;$C1839,0),variables,2,0)</f>
        <v>10934</v>
      </c>
      <c r="H1839" s="76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0.108</v>
      </c>
    </row>
    <row r="1840" spans="1:8" x14ac:dyDescent="0.3">
      <c r="A1840" s="73" t="s">
        <v>308</v>
      </c>
      <c r="B1840" s="73">
        <f t="shared" si="3611"/>
        <v>19</v>
      </c>
      <c r="C1840" s="73">
        <f t="shared" si="3626"/>
        <v>19</v>
      </c>
      <c r="E1840" s="73">
        <f t="shared" ref="E1840" si="3645">plan_id</f>
        <v>1005</v>
      </c>
      <c r="F1840" s="73">
        <f t="shared" ca="1" si="3426"/>
        <v>2016</v>
      </c>
      <c r="G1840" s="73">
        <f t="shared" ref="G1840" ca="1" si="3646">VLOOKUP(INDIRECT(CHAR(39)&amp;$A1840&amp;CHAR(39)&amp;"!r2c"&amp;$C1840,0),variables,2,0)</f>
        <v>10935</v>
      </c>
      <c r="H1840" s="76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Single Rate</v>
      </c>
    </row>
    <row r="1841" spans="1:8" x14ac:dyDescent="0.3">
      <c r="A1841" s="73" t="s">
        <v>308</v>
      </c>
      <c r="B1841" s="73">
        <f t="shared" si="3611"/>
        <v>19</v>
      </c>
      <c r="C1841" s="73">
        <f t="shared" si="3626"/>
        <v>20</v>
      </c>
      <c r="E1841" s="73">
        <f t="shared" ref="E1841" si="3647">plan_id</f>
        <v>1005</v>
      </c>
      <c r="F1841" s="73">
        <f t="shared" ca="1" si="3426"/>
        <v>2016</v>
      </c>
      <c r="G1841" s="73">
        <f t="shared" ref="G1841" ca="1" si="3648">VLOOKUP(INDIRECT(CHAR(39)&amp;$A1841&amp;CHAR(39)&amp;"!r2c"&amp;$C1841,0),variables,2,0)</f>
        <v>10937</v>
      </c>
      <c r="H1841" s="76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73" t="s">
        <v>308</v>
      </c>
      <c r="B1842" s="73">
        <f t="shared" si="3611"/>
        <v>19</v>
      </c>
      <c r="C1842" s="73">
        <f t="shared" si="3626"/>
        <v>21</v>
      </c>
      <c r="E1842" s="73">
        <f t="shared" ref="E1842" si="3649">plan_id</f>
        <v>1005</v>
      </c>
      <c r="F1842" s="73">
        <f t="shared" ca="1" si="3426"/>
        <v>2016</v>
      </c>
      <c r="G1842" s="73">
        <f t="shared" ref="G1842" ca="1" si="3650">VLOOKUP(INDIRECT(CHAR(39)&amp;$A1842&amp;CHAR(39)&amp;"!r2c"&amp;$C1842,0),variables,2,0)</f>
        <v>10938</v>
      </c>
      <c r="H1842" s="76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73" t="s">
        <v>308</v>
      </c>
      <c r="B1843" s="73">
        <f t="shared" si="3611"/>
        <v>19</v>
      </c>
      <c r="C1843" s="73">
        <f t="shared" si="3626"/>
        <v>22</v>
      </c>
      <c r="E1843" s="73">
        <f t="shared" ref="E1843" si="3651">plan_id</f>
        <v>1005</v>
      </c>
      <c r="F1843" s="73">
        <f t="shared" ca="1" si="3426"/>
        <v>2016</v>
      </c>
      <c r="G1843" s="73">
        <f t="shared" ref="G1843" ca="1" si="3652">VLOOKUP(INDIRECT(CHAR(39)&amp;$A1843&amp;CHAR(39)&amp;"!r2c"&amp;$C1843,0),variables,2,0)</f>
        <v>11007</v>
      </c>
      <c r="H1843" s="76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0.03</v>
      </c>
    </row>
    <row r="1844" spans="1:8" x14ac:dyDescent="0.3">
      <c r="A1844" s="73" t="s">
        <v>308</v>
      </c>
      <c r="B1844" s="73">
        <f t="shared" si="3611"/>
        <v>19</v>
      </c>
      <c r="C1844" s="73">
        <f t="shared" si="3626"/>
        <v>23</v>
      </c>
      <c r="E1844" s="73">
        <f t="shared" ref="E1844" si="3653">plan_id</f>
        <v>1005</v>
      </c>
      <c r="F1844" s="73">
        <f t="shared" ca="1" si="3426"/>
        <v>2016</v>
      </c>
      <c r="G1844" s="73">
        <f t="shared" ref="G1844" ca="1" si="3654">VLOOKUP(INDIRECT(CHAR(39)&amp;$A1844&amp;CHAR(39)&amp;"!r2c"&amp;$C1844,0),variables,2,0)</f>
        <v>10941</v>
      </c>
      <c r="H1844" s="76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PBI</v>
      </c>
    </row>
    <row r="1845" spans="1:8" x14ac:dyDescent="0.3">
      <c r="A1845" s="73" t="s">
        <v>308</v>
      </c>
      <c r="B1845" s="73">
        <f t="shared" si="3611"/>
        <v>19</v>
      </c>
      <c r="C1845" s="73">
        <f t="shared" si="3626"/>
        <v>24</v>
      </c>
      <c r="E1845" s="73">
        <f t="shared" ref="E1845" si="3655">plan_id</f>
        <v>1005</v>
      </c>
      <c r="F1845" s="73">
        <f t="shared" ca="1" si="3426"/>
        <v>2016</v>
      </c>
      <c r="G1845" s="73">
        <f t="shared" ref="G1845" ca="1" si="3656">VLOOKUP(INDIRECT(CHAR(39)&amp;$A1845&amp;CHAR(39)&amp;"!r2c"&amp;$C1845,0),variables,2,0)</f>
        <v>10942</v>
      </c>
      <c r="H1845" s="76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 xml:space="preserve">Percentage </v>
      </c>
    </row>
    <row r="1846" spans="1:8" x14ac:dyDescent="0.3">
      <c r="A1846" s="73" t="s">
        <v>308</v>
      </c>
      <c r="B1846" s="73">
        <f t="shared" si="3611"/>
        <v>19</v>
      </c>
      <c r="C1846" s="73">
        <f t="shared" si="3626"/>
        <v>25</v>
      </c>
      <c r="E1846" s="73">
        <f t="shared" ref="E1846" si="3657">plan_id</f>
        <v>1005</v>
      </c>
      <c r="F1846" s="73">
        <f t="shared" ca="1" si="3426"/>
        <v>2016</v>
      </c>
      <c r="G1846" s="73">
        <f t="shared" ref="G1846" ca="1" si="3658">VLOOKUP(INDIRECT(CHAR(39)&amp;$A1846&amp;CHAR(39)&amp;"!r2c"&amp;$C1846,0),variables,2,0)</f>
        <v>10701</v>
      </c>
      <c r="H1846" s="76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0.01</v>
      </c>
    </row>
    <row r="1847" spans="1:8" x14ac:dyDescent="0.3">
      <c r="A1847" s="73" t="s">
        <v>308</v>
      </c>
      <c r="B1847" s="73">
        <f t="shared" si="3611"/>
        <v>19</v>
      </c>
      <c r="C1847" s="73">
        <f t="shared" si="3626"/>
        <v>26</v>
      </c>
      <c r="E1847" s="73">
        <f t="shared" ref="E1847" si="3659">plan_id</f>
        <v>1005</v>
      </c>
      <c r="F1847" s="73">
        <f t="shared" ca="1" si="3426"/>
        <v>2016</v>
      </c>
      <c r="G1847" s="73">
        <f t="shared" ref="G1847" ca="1" si="3660">VLOOKUP(INDIRECT(CHAR(39)&amp;$A1847&amp;CHAR(39)&amp;"!r2c"&amp;$C1847,0),variables,2,0)</f>
        <v>10702</v>
      </c>
      <c r="H1847" s="76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73" t="s">
        <v>308</v>
      </c>
      <c r="B1848" s="73">
        <f t="shared" si="3611"/>
        <v>19</v>
      </c>
      <c r="C1848" s="73">
        <f t="shared" si="3626"/>
        <v>27</v>
      </c>
      <c r="E1848" s="73">
        <f t="shared" ref="E1848" si="3661">plan_id</f>
        <v>1005</v>
      </c>
      <c r="F1848" s="73">
        <f t="shared" ca="1" si="3426"/>
        <v>2016</v>
      </c>
      <c r="G1848" s="73">
        <f t="shared" ref="G1848" ca="1" si="3662">VLOOKUP(INDIRECT(CHAR(39)&amp;$A1848&amp;CHAR(39)&amp;"!r2c"&amp;$C1848,0),variables,2,0)</f>
        <v>10943</v>
      </c>
      <c r="H1848" s="76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2.5000000000000001E-2</v>
      </c>
    </row>
    <row r="1849" spans="1:8" x14ac:dyDescent="0.3">
      <c r="A1849" s="73" t="s">
        <v>308</v>
      </c>
      <c r="B1849" s="73">
        <f t="shared" si="3611"/>
        <v>19</v>
      </c>
      <c r="C1849" s="73">
        <f t="shared" si="3626"/>
        <v>28</v>
      </c>
      <c r="E1849" s="73">
        <f t="shared" ref="E1849" si="3663">plan_id</f>
        <v>1005</v>
      </c>
      <c r="F1849" s="73">
        <f t="shared" ca="1" si="3426"/>
        <v>2016</v>
      </c>
      <c r="G1849" s="73">
        <f t="shared" ref="G1849" ca="1" si="3664">VLOOKUP(INDIRECT(CHAR(39)&amp;$A1849&amp;CHAR(39)&amp;"!r2c"&amp;$C1849,0),variables,2,0)</f>
        <v>10944</v>
      </c>
      <c r="H1849" s="76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73" t="s">
        <v>308</v>
      </c>
      <c r="B1850" s="73">
        <f t="shared" si="3611"/>
        <v>19</v>
      </c>
      <c r="C1850" s="73">
        <f t="shared" si="3626"/>
        <v>29</v>
      </c>
      <c r="E1850" s="73">
        <f t="shared" ref="E1850" si="3665">plan_id</f>
        <v>1005</v>
      </c>
      <c r="F1850" s="73">
        <f t="shared" ca="1" si="3426"/>
        <v>2016</v>
      </c>
      <c r="G1850" s="73">
        <f t="shared" ref="G1850" ca="1" si="3666">VLOOKUP(INDIRECT(CHAR(39)&amp;$A1850&amp;CHAR(39)&amp;"!r2c"&amp;$C1850,0),variables,2,0)</f>
        <v>10945</v>
      </c>
      <c r="H1850" s="76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73" t="s">
        <v>308</v>
      </c>
      <c r="B1851" s="73">
        <f t="shared" si="3611"/>
        <v>19</v>
      </c>
      <c r="C1851" s="73">
        <f t="shared" si="3626"/>
        <v>30</v>
      </c>
      <c r="E1851" s="73">
        <f t="shared" ref="E1851" si="3667">plan_id</f>
        <v>1005</v>
      </c>
      <c r="F1851" s="73">
        <f t="shared" ca="1" si="3426"/>
        <v>2016</v>
      </c>
      <c r="G1851" s="73">
        <f t="shared" ref="G1851" ca="1" si="3668">VLOOKUP(INDIRECT(CHAR(39)&amp;$A1851&amp;CHAR(39)&amp;"!r2c"&amp;$C1851,0),variables,2,0)</f>
        <v>10947</v>
      </c>
      <c r="H1851" s="76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73" t="s">
        <v>308</v>
      </c>
      <c r="B1852" s="73">
        <f t="shared" si="3611"/>
        <v>19</v>
      </c>
      <c r="C1852" s="73">
        <f t="shared" si="3626"/>
        <v>31</v>
      </c>
      <c r="E1852" s="73">
        <f t="shared" ref="E1852" si="3669">plan_id</f>
        <v>1005</v>
      </c>
      <c r="F1852" s="73">
        <f t="shared" ca="1" si="3426"/>
        <v>2016</v>
      </c>
      <c r="G1852" s="73">
        <f t="shared" ref="G1852" ca="1" si="3670">VLOOKUP(INDIRECT(CHAR(39)&amp;$A1852&amp;CHAR(39)&amp;"!r2c"&amp;$C1852,0),variables,2,0)</f>
        <v>10948</v>
      </c>
      <c r="H1852" s="76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73" t="s">
        <v>308</v>
      </c>
      <c r="B1853" s="73">
        <f t="shared" si="3611"/>
        <v>19</v>
      </c>
      <c r="C1853" s="73">
        <f t="shared" si="3626"/>
        <v>32</v>
      </c>
      <c r="E1853" s="73">
        <f t="shared" ref="E1853" si="3671">plan_id</f>
        <v>1005</v>
      </c>
      <c r="F1853" s="73">
        <f t="shared" ca="1" si="3426"/>
        <v>2016</v>
      </c>
      <c r="G1853" s="73">
        <f t="shared" ref="G1853" ca="1" si="3672">VLOOKUP(INDIRECT(CHAR(39)&amp;$A1853&amp;CHAR(39)&amp;"!r2c"&amp;$C1853,0),variables,2,0)</f>
        <v>10949</v>
      </c>
      <c r="H1853" s="76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73" t="s">
        <v>308</v>
      </c>
      <c r="B1854" s="73">
        <f t="shared" si="3611"/>
        <v>19</v>
      </c>
      <c r="C1854" s="73">
        <f t="shared" si="3626"/>
        <v>33</v>
      </c>
      <c r="E1854" s="73">
        <f t="shared" ref="E1854" si="3673">plan_id</f>
        <v>1005</v>
      </c>
      <c r="F1854" s="73">
        <f t="shared" ca="1" si="3426"/>
        <v>2016</v>
      </c>
      <c r="G1854" s="73">
        <f t="shared" ref="G1854" ca="1" si="3674">VLOOKUP(INDIRECT(CHAR(39)&amp;$A1854&amp;CHAR(39)&amp;"!r2c"&amp;$C1854,0),variables,2,0)</f>
        <v>10951</v>
      </c>
      <c r="H1854" s="76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73" t="s">
        <v>308</v>
      </c>
      <c r="B1855" s="73">
        <f t="shared" si="3611"/>
        <v>19</v>
      </c>
      <c r="C1855" s="73">
        <f t="shared" si="3626"/>
        <v>34</v>
      </c>
      <c r="E1855" s="73">
        <f t="shared" ref="E1855" si="3675">plan_id</f>
        <v>1005</v>
      </c>
      <c r="F1855" s="73">
        <f t="shared" ca="1" si="3426"/>
        <v>2016</v>
      </c>
      <c r="G1855" s="73">
        <f t="shared" ref="G1855" ca="1" si="3676">VLOOKUP(INDIRECT(CHAR(39)&amp;$A1855&amp;CHAR(39)&amp;"!r2c"&amp;$C1855,0),variables,2,0)</f>
        <v>10950</v>
      </c>
      <c r="H1855" s="76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Yes</v>
      </c>
    </row>
    <row r="1856" spans="1:8" x14ac:dyDescent="0.3">
      <c r="A1856" s="73" t="s">
        <v>308</v>
      </c>
      <c r="B1856" s="73">
        <f t="shared" si="3611"/>
        <v>19</v>
      </c>
      <c r="C1856" s="73">
        <f t="shared" si="3626"/>
        <v>35</v>
      </c>
      <c r="E1856" s="73">
        <f t="shared" ref="E1856" si="3677">plan_id</f>
        <v>1005</v>
      </c>
      <c r="F1856" s="73">
        <f t="shared" ca="1" si="3426"/>
        <v>2016</v>
      </c>
      <c r="G1856" s="73">
        <f t="shared" ref="G1856" ca="1" si="3678">VLOOKUP(INDIRECT(CHAR(39)&amp;$A1856&amp;CHAR(39)&amp;"!r2c"&amp;$C1856,0),variables,2,0)</f>
        <v>10954</v>
      </c>
      <c r="H1856" s="76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2.75E-2</v>
      </c>
    </row>
    <row r="1857" spans="1:8" x14ac:dyDescent="0.3">
      <c r="A1857" s="73" t="s">
        <v>308</v>
      </c>
      <c r="B1857" s="73">
        <f t="shared" si="3611"/>
        <v>19</v>
      </c>
      <c r="C1857" s="73">
        <f t="shared" si="3626"/>
        <v>36</v>
      </c>
      <c r="E1857" s="73">
        <f t="shared" ref="E1857" si="3679">plan_id</f>
        <v>1005</v>
      </c>
      <c r="F1857" s="73">
        <f t="shared" ca="1" si="3426"/>
        <v>2016</v>
      </c>
      <c r="G1857" s="73">
        <f t="shared" ref="G1857" ca="1" si="3680">VLOOKUP(INDIRECT(CHAR(39)&amp;$A1857&amp;CHAR(39)&amp;"!r2c"&amp;$C1857,0),variables,2,0)</f>
        <v>10955</v>
      </c>
      <c r="H1857" s="76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0.08</v>
      </c>
    </row>
    <row r="1858" spans="1:8" x14ac:dyDescent="0.3">
      <c r="A1858" s="73" t="s">
        <v>308</v>
      </c>
      <c r="B1858" s="73">
        <f t="shared" si="3611"/>
        <v>19</v>
      </c>
      <c r="C1858" s="73">
        <f t="shared" si="3626"/>
        <v>37</v>
      </c>
      <c r="E1858" s="73">
        <f t="shared" ref="E1858" si="3681">plan_id</f>
        <v>1005</v>
      </c>
      <c r="F1858" s="73">
        <f t="shared" ca="1" si="3426"/>
        <v>2016</v>
      </c>
      <c r="G1858" s="73">
        <f t="shared" ref="G1858" ca="1" si="3682">VLOOKUP(INDIRECT(CHAR(39)&amp;$A1858&amp;CHAR(39)&amp;"!r2c"&amp;$C1858,0),variables,2,0)</f>
        <v>10956</v>
      </c>
      <c r="H1858" s="76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3.5000000000000003E-2</v>
      </c>
    </row>
    <row r="1859" spans="1:8" x14ac:dyDescent="0.3">
      <c r="A1859" s="73" t="s">
        <v>308</v>
      </c>
      <c r="B1859" s="73">
        <f t="shared" si="3611"/>
        <v>19</v>
      </c>
      <c r="C1859" s="73">
        <f t="shared" si="3626"/>
        <v>38</v>
      </c>
      <c r="E1859" s="73">
        <f t="shared" ref="E1859" si="3683">plan_id</f>
        <v>1005</v>
      </c>
      <c r="F1859" s="73">
        <f t="shared" ca="1" si="3426"/>
        <v>2016</v>
      </c>
      <c r="G1859" s="73">
        <f t="shared" ref="G1859" ca="1" si="3684">VLOOKUP(INDIRECT(CHAR(39)&amp;$A1859&amp;CHAR(39)&amp;"!r2c"&amp;$C1859,0),variables,2,0)</f>
        <v>10959</v>
      </c>
      <c r="H1859" s="76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4.25%-12.75%</v>
      </c>
    </row>
    <row r="1860" spans="1:8" x14ac:dyDescent="0.3">
      <c r="A1860" s="73" t="s">
        <v>308</v>
      </c>
      <c r="B1860" s="73">
        <f t="shared" si="3611"/>
        <v>19</v>
      </c>
      <c r="C1860" s="73">
        <f t="shared" si="3626"/>
        <v>39</v>
      </c>
      <c r="E1860" s="73">
        <f t="shared" ref="E1860" si="3685">plan_id</f>
        <v>1005</v>
      </c>
      <c r="F1860" s="73">
        <f t="shared" ca="1" si="3426"/>
        <v>2016</v>
      </c>
      <c r="G1860" s="73">
        <f t="shared" ref="G1860" ca="1" si="3686">VLOOKUP(INDIRECT(CHAR(39)&amp;$A1860&amp;CHAR(39)&amp;"!r2c"&amp;$C1860,0),variables,2,0)</f>
        <v>10962</v>
      </c>
      <c r="H1860" s="76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 34</v>
      </c>
    </row>
    <row r="1861" spans="1:8" x14ac:dyDescent="0.3">
      <c r="A1861" s="73" t="s">
        <v>308</v>
      </c>
      <c r="B1861" s="73">
        <f t="shared" si="3611"/>
        <v>19</v>
      </c>
      <c r="C1861" s="73">
        <f t="shared" si="3626"/>
        <v>40</v>
      </c>
      <c r="E1861" s="73">
        <f t="shared" ref="E1861" si="3687">plan_id</f>
        <v>1005</v>
      </c>
      <c r="F1861" s="73">
        <f t="shared" ca="1" si="3426"/>
        <v>2016</v>
      </c>
      <c r="G1861" s="73">
        <f t="shared" ref="G1861" ca="1" si="3688">VLOOKUP(INDIRECT(CHAR(39)&amp;$A1861&amp;CHAR(39)&amp;"!r2c"&amp;$C1861,0),variables,2,0)</f>
        <v>10964</v>
      </c>
      <c r="H1861" s="76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 35</v>
      </c>
    </row>
    <row r="1862" spans="1:8" x14ac:dyDescent="0.3">
      <c r="A1862" s="73" t="s">
        <v>308</v>
      </c>
      <c r="B1862" s="73">
        <f t="shared" si="3611"/>
        <v>19</v>
      </c>
      <c r="C1862" s="73">
        <f t="shared" si="3626"/>
        <v>41</v>
      </c>
      <c r="E1862" s="73">
        <f t="shared" ref="E1862" si="3689">plan_id</f>
        <v>1005</v>
      </c>
      <c r="F1862" s="73">
        <f t="shared" ca="1" si="3426"/>
        <v>2016</v>
      </c>
      <c r="G1862" s="73">
        <f t="shared" ref="G1862" ca="1" si="3690">VLOOKUP(INDIRECT(CHAR(39)&amp;$A1862&amp;CHAR(39)&amp;"!r2c"&amp;$C1862,0),variables,2,0)</f>
        <v>10967</v>
      </c>
      <c r="H1862" s="76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 2000 Annuitant Generational Mortality, White Collar Adjustment</v>
      </c>
    </row>
    <row r="1863" spans="1:8" x14ac:dyDescent="0.3">
      <c r="A1863" s="73" t="s">
        <v>308</v>
      </c>
      <c r="B1863" s="73">
        <f t="shared" si="3611"/>
        <v>19</v>
      </c>
      <c r="C1863" s="73">
        <f t="shared" si="3626"/>
        <v>42</v>
      </c>
      <c r="E1863" s="73">
        <f t="shared" ref="E1863" si="3691">plan_id</f>
        <v>1005</v>
      </c>
      <c r="F1863" s="73">
        <f t="shared" ca="1" si="3426"/>
        <v>2016</v>
      </c>
      <c r="G1863" s="73">
        <f t="shared" ref="G1863" ca="1" si="3692">VLOOKUP(INDIRECT(CHAR(39)&amp;$A1863&amp;CHAR(39)&amp;"!r2c"&amp;$C1863,0),variables,2,0)</f>
        <v>10968</v>
      </c>
      <c r="H1863" s="76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</row>
    <row r="1864" spans="1:8" x14ac:dyDescent="0.3">
      <c r="A1864" s="73" t="s">
        <v>308</v>
      </c>
      <c r="B1864" s="73">
        <f t="shared" si="3611"/>
        <v>19</v>
      </c>
      <c r="C1864" s="73">
        <f t="shared" si="3626"/>
        <v>43</v>
      </c>
      <c r="E1864" s="73">
        <f t="shared" ref="E1864" si="3693">plan_id</f>
        <v>1005</v>
      </c>
      <c r="F1864" s="73">
        <f t="shared" ca="1" si="3426"/>
        <v>2016</v>
      </c>
      <c r="G1864" s="73">
        <f t="shared" ref="G1864" ca="1" si="3694">VLOOKUP(INDIRECT(CHAR(39)&amp;$A1864&amp;CHAR(39)&amp;"!r2c"&amp;$C1864,0),variables,2,0)</f>
        <v>10969</v>
      </c>
      <c r="H1864" s="76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Scale AA</v>
      </c>
    </row>
    <row r="1865" spans="1:8" x14ac:dyDescent="0.3">
      <c r="A1865" s="73" t="s">
        <v>308</v>
      </c>
      <c r="B1865" s="73">
        <f t="shared" si="3611"/>
        <v>19</v>
      </c>
      <c r="C1865" s="73">
        <f t="shared" si="3626"/>
        <v>44</v>
      </c>
      <c r="E1865" s="73">
        <f t="shared" ref="E1865" si="3695">plan_id</f>
        <v>1005</v>
      </c>
      <c r="F1865" s="73">
        <f t="shared" ca="1" si="3426"/>
        <v>2016</v>
      </c>
      <c r="G1865" s="73">
        <f t="shared" ref="G1865" ca="1" si="3696">VLOOKUP(INDIRECT(CHAR(39)&amp;$A1865&amp;CHAR(39)&amp;"!r2c"&amp;$C1865,0),variables,2,0)</f>
        <v>10970</v>
      </c>
      <c r="H1865" s="76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73" t="s">
        <v>308</v>
      </c>
      <c r="B1866" s="73">
        <f t="shared" si="3611"/>
        <v>19</v>
      </c>
      <c r="C1866" s="73">
        <f t="shared" si="3626"/>
        <v>45</v>
      </c>
      <c r="E1866" s="73">
        <f t="shared" ref="E1866" si="3697">plan_id</f>
        <v>1005</v>
      </c>
      <c r="F1866" s="73">
        <f t="shared" ca="1" si="3426"/>
        <v>2016</v>
      </c>
      <c r="G1866" s="73">
        <f t="shared" ref="G1866" ca="1" si="3698">VLOOKUP(INDIRECT(CHAR(39)&amp;$A1866&amp;CHAR(39)&amp;"!r2c"&amp;$C1866,0),variables,2,0)</f>
        <v>10971</v>
      </c>
      <c r="H1866" s="76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73" t="s">
        <v>308</v>
      </c>
      <c r="B1867" s="73">
        <f t="shared" si="3611"/>
        <v>19</v>
      </c>
      <c r="C1867" s="73">
        <f t="shared" si="3626"/>
        <v>46</v>
      </c>
      <c r="E1867" s="73">
        <f t="shared" ref="E1867" si="3699">plan_id</f>
        <v>1005</v>
      </c>
      <c r="F1867" s="73">
        <f t="shared" ca="1" si="3426"/>
        <v>2016</v>
      </c>
      <c r="G1867" s="73">
        <f t="shared" ref="G1867" ca="1" si="3700">VLOOKUP(INDIRECT(CHAR(39)&amp;$A1867&amp;CHAR(39)&amp;"!r2c"&amp;$C1867,0),variables,2,0)</f>
        <v>10972</v>
      </c>
      <c r="H1867" s="76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Percentage of Payroll</v>
      </c>
    </row>
    <row r="1868" spans="1:8" x14ac:dyDescent="0.3">
      <c r="A1868" s="73" t="s">
        <v>308</v>
      </c>
      <c r="B1868" s="73">
        <f t="shared" si="3611"/>
        <v>19</v>
      </c>
      <c r="C1868" s="73">
        <f t="shared" si="3626"/>
        <v>47</v>
      </c>
      <c r="E1868" s="73">
        <f t="shared" ref="E1868" si="3701">plan_id</f>
        <v>1005</v>
      </c>
      <c r="F1868" s="73">
        <f t="shared" ca="1" si="3426"/>
        <v>2016</v>
      </c>
      <c r="G1868" s="73">
        <f t="shared" ref="G1868" ca="1" si="3702">VLOOKUP(INDIRECT(CHAR(39)&amp;$A1868&amp;CHAR(39)&amp;"!r2c"&amp;$C1868,0),variables,2,0)</f>
        <v>10973</v>
      </c>
      <c r="H1868" s="76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30 Years</v>
      </c>
    </row>
    <row r="1869" spans="1:8" x14ac:dyDescent="0.3">
      <c r="A1869" s="73" t="s">
        <v>308</v>
      </c>
      <c r="B1869" s="73">
        <f t="shared" si="3611"/>
        <v>19</v>
      </c>
      <c r="C1869" s="73">
        <f t="shared" si="3626"/>
        <v>48</v>
      </c>
      <c r="E1869" s="73">
        <f t="shared" ref="E1869" si="3703">plan_id</f>
        <v>1005</v>
      </c>
      <c r="F1869" s="73">
        <f t="shared" ca="1" si="3426"/>
        <v>2016</v>
      </c>
      <c r="G1869" s="73">
        <f t="shared" ref="G1869" ca="1" si="3704">VLOOKUP(INDIRECT(CHAR(39)&amp;$A1869&amp;CHAR(39)&amp;"!r2c"&amp;$C1869,0),variables,2,0)</f>
        <v>10975</v>
      </c>
      <c r="H1869" s="76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</row>
    <row r="1870" spans="1:8" x14ac:dyDescent="0.3">
      <c r="A1870" s="73" t="s">
        <v>308</v>
      </c>
      <c r="B1870" s="73">
        <f t="shared" si="3611"/>
        <v>19</v>
      </c>
      <c r="C1870" s="73">
        <f t="shared" si="3626"/>
        <v>49</v>
      </c>
      <c r="E1870" s="73">
        <f t="shared" ref="E1870" si="3705">plan_id</f>
        <v>1005</v>
      </c>
      <c r="F1870" s="73">
        <f t="shared" ca="1" si="3426"/>
        <v>2016</v>
      </c>
      <c r="G1870" s="73">
        <f t="shared" ref="G1870" ca="1" si="3706">VLOOKUP(INDIRECT(CHAR(39)&amp;$A1870&amp;CHAR(39)&amp;"!r2c"&amp;$C1870,0),variables,2,0)</f>
        <v>10976</v>
      </c>
      <c r="H1870" s="76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0.08</v>
      </c>
    </row>
    <row r="1871" spans="1:8" x14ac:dyDescent="0.3">
      <c r="A1871" s="73" t="s">
        <v>308</v>
      </c>
      <c r="B1871" s="73">
        <f t="shared" si="3611"/>
        <v>19</v>
      </c>
      <c r="C1871" s="73">
        <f t="shared" si="3626"/>
        <v>50</v>
      </c>
      <c r="E1871" s="73">
        <f t="shared" ref="E1871" si="3707">plan_id</f>
        <v>1005</v>
      </c>
      <c r="F1871" s="73">
        <f t="shared" ca="1" si="3426"/>
        <v>2016</v>
      </c>
      <c r="G1871" s="73">
        <f t="shared" ref="G1871" ca="1" si="3708">VLOOKUP(INDIRECT(CHAR(39)&amp;$A1871&amp;CHAR(39)&amp;"!r2c"&amp;$C1871,0),variables,2,0)</f>
        <v>10977</v>
      </c>
      <c r="H1871" s="76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73" t="s">
        <v>308</v>
      </c>
      <c r="B1872" s="73">
        <f t="shared" si="3611"/>
        <v>19</v>
      </c>
      <c r="C1872" s="73">
        <f t="shared" si="3626"/>
        <v>51</v>
      </c>
      <c r="E1872" s="73">
        <f t="shared" ref="E1872" si="3709">plan_id</f>
        <v>1005</v>
      </c>
      <c r="F1872" s="73">
        <f t="shared" ca="1" si="3426"/>
        <v>2016</v>
      </c>
      <c r="G1872" s="73">
        <f t="shared" ref="G1872" ca="1" si="3710">VLOOKUP(INDIRECT(CHAR(39)&amp;$A1872&amp;CHAR(39)&amp;"!r2c"&amp;$C1872,0),variables,2,0)</f>
        <v>10978</v>
      </c>
      <c r="H1872" s="76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0.08</v>
      </c>
    </row>
    <row r="1873" spans="1:8" x14ac:dyDescent="0.3">
      <c r="A1873" s="73" t="s">
        <v>308</v>
      </c>
      <c r="B1873" s="73">
        <f t="shared" si="3611"/>
        <v>19</v>
      </c>
      <c r="C1873" s="73">
        <f t="shared" si="3626"/>
        <v>52</v>
      </c>
      <c r="E1873" s="73">
        <f t="shared" ref="E1873" si="3711">plan_id</f>
        <v>1005</v>
      </c>
      <c r="F1873" s="73">
        <f t="shared" ca="1" si="3426"/>
        <v>2016</v>
      </c>
      <c r="G1873" s="73">
        <f t="shared" ref="G1873" ca="1" si="3712">VLOOKUP(INDIRECT(CHAR(39)&amp;$A1873&amp;CHAR(39)&amp;"!r2c"&amp;$C1873,0),variables,2,0)</f>
        <v>10979</v>
      </c>
      <c r="H1873" s="76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</row>
    <row r="1874" spans="1:8" x14ac:dyDescent="0.3">
      <c r="A1874" s="73" t="s">
        <v>308</v>
      </c>
      <c r="B1874" s="73">
        <f t="shared" si="3611"/>
        <v>19</v>
      </c>
      <c r="C1874" s="73">
        <f t="shared" si="3626"/>
        <v>53</v>
      </c>
      <c r="E1874" s="73">
        <f t="shared" ref="E1874" si="3713">plan_id</f>
        <v>1005</v>
      </c>
      <c r="F1874" s="73">
        <f t="shared" ca="1" si="3426"/>
        <v>2016</v>
      </c>
      <c r="G1874" s="73">
        <f t="shared" ref="G1874" ca="1" si="3714">VLOOKUP(INDIRECT(CHAR(39)&amp;$A1874&amp;CHAR(39)&amp;"!r2c"&amp;$C1874,0),variables,2,0)</f>
        <v>10980</v>
      </c>
      <c r="H1874" s="76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7.9000000000000001E-2</v>
      </c>
    </row>
    <row r="1875" spans="1:8" x14ac:dyDescent="0.3">
      <c r="A1875" s="73" t="s">
        <v>308</v>
      </c>
      <c r="B1875" s="73">
        <f t="shared" si="3611"/>
        <v>19</v>
      </c>
      <c r="C1875" s="73">
        <f t="shared" si="3626"/>
        <v>54</v>
      </c>
      <c r="E1875" s="73">
        <f t="shared" ref="E1875" si="3715">plan_id</f>
        <v>1005</v>
      </c>
      <c r="F1875" s="73">
        <f t="shared" ca="1" si="3426"/>
        <v>2016</v>
      </c>
      <c r="G1875" s="73">
        <f t="shared" ref="G1875" ca="1" si="3716">VLOOKUP(INDIRECT(CHAR(39)&amp;$A1875&amp;CHAR(39)&amp;"!r2c"&amp;$C1875,0),variables,2,0)</f>
        <v>10981</v>
      </c>
      <c r="H1875" s="76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-1E-3</v>
      </c>
    </row>
    <row r="1876" spans="1:8" x14ac:dyDescent="0.3">
      <c r="A1876" s="73" t="s">
        <v>308</v>
      </c>
      <c r="B1876" s="73">
        <f t="shared" si="3611"/>
        <v>19</v>
      </c>
      <c r="C1876" s="73">
        <f t="shared" si="3626"/>
        <v>55</v>
      </c>
      <c r="E1876" s="73">
        <f t="shared" ref="E1876" si="3717">plan_id</f>
        <v>1005</v>
      </c>
      <c r="F1876" s="73">
        <f t="shared" ca="1" si="3426"/>
        <v>2016</v>
      </c>
      <c r="G1876" s="73">
        <f t="shared" ref="G1876" ca="1" si="3718">VLOOKUP(INDIRECT(CHAR(39)&amp;$A1876&amp;CHAR(39)&amp;"!r2c"&amp;$C1876,0),variables,2,0)</f>
        <v>10706</v>
      </c>
      <c r="H1876" s="76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1.2763997075269543E-4</v>
      </c>
    </row>
    <row r="1877" spans="1:8" x14ac:dyDescent="0.3">
      <c r="A1877" s="73" t="s">
        <v>308</v>
      </c>
      <c r="B1877" s="73">
        <f t="shared" si="3611"/>
        <v>19</v>
      </c>
      <c r="C1877" s="73">
        <f t="shared" si="3626"/>
        <v>56</v>
      </c>
      <c r="E1877" s="73">
        <f t="shared" ref="E1877" si="3719">plan_id</f>
        <v>1005</v>
      </c>
      <c r="F1877" s="73">
        <f t="shared" ca="1" si="3426"/>
        <v>2016</v>
      </c>
      <c r="G1877" s="73">
        <f t="shared" ref="G1877" ca="1" si="3720">VLOOKUP(INDIRECT(CHAR(39)&amp;$A1877&amp;CHAR(39)&amp;"!r2c"&amp;$C1877,0),variables,2,0)</f>
        <v>10983</v>
      </c>
      <c r="H1877" s="76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73" t="s">
        <v>308</v>
      </c>
      <c r="B1878" s="73">
        <f t="shared" si="3611"/>
        <v>19</v>
      </c>
      <c r="C1878" s="73">
        <f t="shared" si="3626"/>
        <v>57</v>
      </c>
      <c r="E1878" s="73">
        <f t="shared" ref="E1878" si="3721">plan_id</f>
        <v>1005</v>
      </c>
      <c r="F1878" s="73">
        <f t="shared" ca="1" si="3426"/>
        <v>2016</v>
      </c>
      <c r="G1878" s="73">
        <f t="shared" ref="G1878" ca="1" si="3722">VLOOKUP(INDIRECT(CHAR(39)&amp;$A1878&amp;CHAR(39)&amp;"!r2c"&amp;$C1878,0),variables,2,0)</f>
        <v>10989</v>
      </c>
      <c r="H1878" s="76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7385777000</v>
      </c>
    </row>
    <row r="1879" spans="1:8" x14ac:dyDescent="0.3">
      <c r="A1879" s="73" t="s">
        <v>308</v>
      </c>
      <c r="B1879" s="73">
        <f t="shared" si="3611"/>
        <v>19</v>
      </c>
      <c r="C1879" s="73">
        <f t="shared" si="3626"/>
        <v>58</v>
      </c>
      <c r="E1879" s="73">
        <f t="shared" ref="E1879" si="3723">plan_id</f>
        <v>1005</v>
      </c>
      <c r="F1879" s="73">
        <f t="shared" ca="1" si="3426"/>
        <v>2016</v>
      </c>
      <c r="G1879" s="73">
        <f t="shared" ref="G1879" ca="1" si="3724">VLOOKUP(INDIRECT(CHAR(39)&amp;$A1879&amp;CHAR(39)&amp;"!r2c"&amp;$C1879,0),variables,2,0)</f>
        <v>10990</v>
      </c>
      <c r="H1879" s="76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8417621000</v>
      </c>
    </row>
    <row r="1880" spans="1:8" x14ac:dyDescent="0.3">
      <c r="A1880" s="73" t="s">
        <v>308</v>
      </c>
      <c r="B1880" s="73">
        <f t="shared" si="3611"/>
        <v>19</v>
      </c>
      <c r="C1880" s="73">
        <f t="shared" si="3626"/>
        <v>59</v>
      </c>
      <c r="E1880" s="73">
        <f t="shared" ref="E1880" si="3725">plan_id</f>
        <v>1005</v>
      </c>
      <c r="F1880" s="73">
        <f t="shared" ca="1" si="3426"/>
        <v>2016</v>
      </c>
      <c r="G1880" s="73">
        <f t="shared" ref="G1880" ca="1" si="3726">VLOOKUP(INDIRECT(CHAR(39)&amp;$A1880&amp;CHAR(39)&amp;"!r2c"&amp;$C1880,0),variables,2,0)</f>
        <v>10991</v>
      </c>
      <c r="H1880" s="76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1031844000</v>
      </c>
    </row>
    <row r="1881" spans="1:8" x14ac:dyDescent="0.3">
      <c r="A1881" s="73" t="s">
        <v>308</v>
      </c>
      <c r="B1881" s="73">
        <f t="shared" si="3611"/>
        <v>19</v>
      </c>
      <c r="C1881" s="73">
        <f t="shared" si="3626"/>
        <v>60</v>
      </c>
      <c r="E1881" s="73">
        <f t="shared" ref="E1881" si="3727">plan_id</f>
        <v>1005</v>
      </c>
      <c r="F1881" s="73">
        <f t="shared" ca="1" si="3426"/>
        <v>2016</v>
      </c>
      <c r="G1881" s="73">
        <f t="shared" ref="G1881" ca="1" si="3728">VLOOKUP(INDIRECT(CHAR(39)&amp;$A1881&amp;CHAR(39)&amp;"!r2c"&amp;$C1881,0),variables,2,0)</f>
        <v>10992</v>
      </c>
      <c r="H1881" s="76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0.8774185723020792</v>
      </c>
    </row>
    <row r="1882" spans="1:8" x14ac:dyDescent="0.3">
      <c r="A1882" s="73" t="s">
        <v>308</v>
      </c>
      <c r="B1882" s="73">
        <f t="shared" si="3611"/>
        <v>19</v>
      </c>
      <c r="C1882" s="73">
        <f t="shared" si="3626"/>
        <v>61</v>
      </c>
      <c r="E1882" s="73">
        <f t="shared" ref="E1882" si="3729">plan_id</f>
        <v>1005</v>
      </c>
      <c r="F1882" s="73">
        <f t="shared" ca="1" si="3426"/>
        <v>2016</v>
      </c>
      <c r="G1882" s="73">
        <f t="shared" ref="G1882" ca="1" si="3730">VLOOKUP(INDIRECT(CHAR(39)&amp;$A1882&amp;CHAR(39)&amp;"!r2c"&amp;$C1882,0),variables,2,0)</f>
        <v>10993</v>
      </c>
      <c r="H1882" s="76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881222000</v>
      </c>
    </row>
    <row r="1883" spans="1:8" x14ac:dyDescent="0.3">
      <c r="A1883" s="73" t="s">
        <v>308</v>
      </c>
      <c r="B1883" s="73">
        <f t="shared" si="3611"/>
        <v>19</v>
      </c>
      <c r="C1883" s="73">
        <f t="shared" si="3626"/>
        <v>62</v>
      </c>
      <c r="E1883" s="73">
        <f t="shared" ref="E1883" si="3731">plan_id</f>
        <v>1005</v>
      </c>
      <c r="F1883" s="73">
        <f t="shared" ca="1" si="3426"/>
        <v>2016</v>
      </c>
      <c r="G1883" s="73">
        <f t="shared" ref="G1883" ca="1" si="3732">VLOOKUP(INDIRECT(CHAR(39)&amp;$A1883&amp;CHAR(39)&amp;"!r2c"&amp;$C1883,0),variables,2,0)</f>
        <v>10801</v>
      </c>
      <c r="H1883" s="76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6203000</v>
      </c>
    </row>
    <row r="1884" spans="1:8" x14ac:dyDescent="0.3">
      <c r="A1884" s="73" t="s">
        <v>308</v>
      </c>
      <c r="B1884" s="73">
        <f t="shared" si="3611"/>
        <v>19</v>
      </c>
      <c r="C1884" s="73">
        <f t="shared" si="3626"/>
        <v>63</v>
      </c>
      <c r="E1884" s="73">
        <f t="shared" ref="E1884" si="3733">plan_id</f>
        <v>1005</v>
      </c>
      <c r="F1884" s="73">
        <f t="shared" ca="1" si="3426"/>
        <v>2016</v>
      </c>
      <c r="G1884" s="73">
        <f t="shared" ref="G1884" ca="1" si="3734">VLOOKUP(INDIRECT(CHAR(39)&amp;$A1884&amp;CHAR(39)&amp;"!r2c"&amp;$C1884,0),variables,2,0)</f>
        <v>10802</v>
      </c>
      <c r="H1884" s="76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-6258000</v>
      </c>
    </row>
    <row r="1885" spans="1:8" x14ac:dyDescent="0.3">
      <c r="A1885" s="73" t="s">
        <v>308</v>
      </c>
      <c r="B1885" s="73">
        <f t="shared" si="3611"/>
        <v>19</v>
      </c>
      <c r="C1885" s="73">
        <f t="shared" si="3626"/>
        <v>64</v>
      </c>
      <c r="E1885" s="73">
        <f t="shared" ref="E1885" si="3735">plan_id</f>
        <v>1005</v>
      </c>
      <c r="F1885" s="73">
        <f t="shared" ca="1" si="3426"/>
        <v>2016</v>
      </c>
      <c r="G1885" s="73">
        <f t="shared" ref="G1885" ca="1" si="3736">VLOOKUP(INDIRECT(CHAR(39)&amp;$A1885&amp;CHAR(39)&amp;"!r2c"&amp;$C1885,0),variables,2,0)</f>
        <v>10803</v>
      </c>
      <c r="H1885" s="76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73" t="s">
        <v>308</v>
      </c>
      <c r="B1886" s="73">
        <f t="shared" si="3611"/>
        <v>19</v>
      </c>
      <c r="C1886" s="73">
        <f t="shared" si="3626"/>
        <v>65</v>
      </c>
      <c r="E1886" s="73">
        <f t="shared" ref="E1886" si="3737">plan_id</f>
        <v>1005</v>
      </c>
      <c r="F1886" s="73">
        <f t="shared" ca="1" si="3426"/>
        <v>2016</v>
      </c>
      <c r="G1886" s="73">
        <f t="shared" ref="G1886" ca="1" si="3738">VLOOKUP(INDIRECT(CHAR(39)&amp;$A1886&amp;CHAR(39)&amp;"!r2c"&amp;$C1886,0),variables,2,0)</f>
        <v>10804</v>
      </c>
      <c r="H1886" s="76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73" t="s">
        <v>308</v>
      </c>
      <c r="B1887" s="73">
        <f t="shared" si="3611"/>
        <v>19</v>
      </c>
      <c r="C1887" s="73">
        <f t="shared" si="3626"/>
        <v>66</v>
      </c>
      <c r="E1887" s="73">
        <f t="shared" ref="E1887" si="3739">plan_id</f>
        <v>1005</v>
      </c>
      <c r="F1887" s="73">
        <f t="shared" ca="1" si="3426"/>
        <v>2016</v>
      </c>
      <c r="G1887" s="73">
        <f t="shared" ref="G1887" ca="1" si="3740">VLOOKUP(INDIRECT(CHAR(39)&amp;$A1887&amp;CHAR(39)&amp;"!r2c"&amp;$C1887,0),variables,2,0)</f>
        <v>10805</v>
      </c>
      <c r="H1887" s="76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2944000</v>
      </c>
    </row>
    <row r="1888" spans="1:8" x14ac:dyDescent="0.3">
      <c r="A1888" s="73" t="s">
        <v>308</v>
      </c>
      <c r="B1888" s="73">
        <f t="shared" ref="B1888" si="3741">B1823+1</f>
        <v>19</v>
      </c>
      <c r="C1888" s="73">
        <f t="shared" si="3626"/>
        <v>67</v>
      </c>
      <c r="E1888" s="73">
        <f t="shared" ref="E1888" si="3742">plan_id</f>
        <v>1005</v>
      </c>
      <c r="F1888" s="73">
        <f t="shared" ca="1" si="3426"/>
        <v>2016</v>
      </c>
      <c r="G1888" s="73">
        <f t="shared" ref="G1888" ca="1" si="3743">VLOOKUP(INDIRECT(CHAR(39)&amp;$A1888&amp;CHAR(39)&amp;"!r2c"&amp;$C1888,0),variables,2,0)</f>
        <v>10806</v>
      </c>
      <c r="H1888" s="76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73" t="s">
        <v>308</v>
      </c>
      <c r="B1889" s="73">
        <f>B1888</f>
        <v>19</v>
      </c>
      <c r="C1889" s="73">
        <f t="shared" si="3626"/>
        <v>68</v>
      </c>
      <c r="E1889" s="73">
        <f t="shared" ref="E1889" si="3744">plan_id</f>
        <v>1005</v>
      </c>
      <c r="F1889" s="73">
        <f t="shared" ca="1" si="3426"/>
        <v>2016</v>
      </c>
      <c r="G1889" s="73">
        <f t="shared" ref="G1889" ca="1" si="3745">VLOOKUP(INDIRECT(CHAR(39)&amp;$A1889&amp;CHAR(39)&amp;"!r2c"&amp;$C1889,0),variables,2,0)</f>
        <v>10807</v>
      </c>
      <c r="H1889" s="76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73" t="s">
        <v>308</v>
      </c>
      <c r="B1890" s="73">
        <f t="shared" ref="B1890:B1914" si="3746">B1889</f>
        <v>19</v>
      </c>
      <c r="C1890" s="73">
        <f t="shared" si="3626"/>
        <v>69</v>
      </c>
      <c r="E1890" s="73">
        <f t="shared" ref="E1890" si="3747">plan_id</f>
        <v>1005</v>
      </c>
      <c r="F1890" s="73">
        <f t="shared" ca="1" si="3426"/>
        <v>2016</v>
      </c>
      <c r="G1890" s="73">
        <f t="shared" ref="G1890" ca="1" si="3748">VLOOKUP(INDIRECT(CHAR(39)&amp;$A1890&amp;CHAR(39)&amp;"!r2c"&amp;$C1890,0),variables,2,0)</f>
        <v>10808</v>
      </c>
      <c r="H1890" s="76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73" t="s">
        <v>308</v>
      </c>
      <c r="B1891" s="73">
        <f t="shared" si="3746"/>
        <v>19</v>
      </c>
      <c r="C1891" s="73">
        <f t="shared" si="3626"/>
        <v>70</v>
      </c>
      <c r="E1891" s="73">
        <f t="shared" ref="E1891" si="3749">plan_id</f>
        <v>1005</v>
      </c>
      <c r="F1891" s="73">
        <f t="shared" ca="1" si="3426"/>
        <v>2016</v>
      </c>
      <c r="G1891" s="73">
        <f t="shared" ref="G1891" ca="1" si="3750">VLOOKUP(INDIRECT(CHAR(39)&amp;$A1891&amp;CHAR(39)&amp;"!r2c"&amp;$C1891,0),variables,2,0)</f>
        <v>10809</v>
      </c>
      <c r="H1891" s="76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1454000</v>
      </c>
    </row>
    <row r="1892" spans="1:8" x14ac:dyDescent="0.3">
      <c r="A1892" s="73" t="s">
        <v>308</v>
      </c>
      <c r="B1892" s="73">
        <f t="shared" si="3746"/>
        <v>19</v>
      </c>
      <c r="C1892" s="73">
        <f t="shared" si="3626"/>
        <v>71</v>
      </c>
      <c r="E1892" s="73">
        <f t="shared" ref="E1892" si="3751">plan_id</f>
        <v>1005</v>
      </c>
      <c r="F1892" s="73">
        <f t="shared" ca="1" si="3426"/>
        <v>2016</v>
      </c>
      <c r="G1892" s="73">
        <f t="shared" ref="G1892" ca="1" si="3752">VLOOKUP(INDIRECT(CHAR(39)&amp;$A1892&amp;CHAR(39)&amp;"!r2c"&amp;$C1892,0),variables,2,0)</f>
        <v>10810</v>
      </c>
      <c r="H1892" s="76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73" t="s">
        <v>308</v>
      </c>
      <c r="B1893" s="73">
        <f t="shared" si="3746"/>
        <v>19</v>
      </c>
      <c r="C1893" s="73">
        <f t="shared" si="3626"/>
        <v>72</v>
      </c>
      <c r="E1893" s="73">
        <f t="shared" ref="E1893" si="3753">plan_id</f>
        <v>1005</v>
      </c>
      <c r="F1893" s="73">
        <f t="shared" ca="1" si="3426"/>
        <v>2016</v>
      </c>
      <c r="G1893" s="73">
        <f t="shared" ref="G1893" ca="1" si="3754">VLOOKUP(INDIRECT(CHAR(39)&amp;$A1893&amp;CHAR(39)&amp;"!r2c"&amp;$C1893,0),variables,2,0)</f>
        <v>10811</v>
      </c>
      <c r="H1893" s="76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73" t="s">
        <v>308</v>
      </c>
      <c r="B1894" s="73">
        <f t="shared" si="3746"/>
        <v>19</v>
      </c>
      <c r="C1894" s="73">
        <f t="shared" si="3626"/>
        <v>73</v>
      </c>
      <c r="E1894" s="73">
        <f t="shared" ref="E1894" si="3755">plan_id</f>
        <v>1005</v>
      </c>
      <c r="F1894" s="73">
        <f t="shared" ca="1" si="3426"/>
        <v>2016</v>
      </c>
      <c r="G1894" s="73">
        <f t="shared" ref="G1894" ca="1" si="3756">VLOOKUP(INDIRECT(CHAR(39)&amp;$A1894&amp;CHAR(39)&amp;"!r2c"&amp;$C1894,0),variables,2,0)</f>
        <v>10812</v>
      </c>
      <c r="H1894" s="76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73" t="s">
        <v>308</v>
      </c>
      <c r="B1895" s="73">
        <f t="shared" si="3746"/>
        <v>19</v>
      </c>
      <c r="C1895" s="73">
        <f t="shared" ref="C1895:C1958" si="3757">C1804</f>
        <v>74</v>
      </c>
      <c r="E1895" s="73">
        <f t="shared" ref="E1895" si="3758">plan_id</f>
        <v>1005</v>
      </c>
      <c r="F1895" s="73">
        <f t="shared" ca="1" si="3426"/>
        <v>2016</v>
      </c>
      <c r="G1895" s="73">
        <f t="shared" ref="G1895" ca="1" si="3759">VLOOKUP(INDIRECT(CHAR(39)&amp;$A1895&amp;CHAR(39)&amp;"!r2c"&amp;$C1895,0),variables,2,0)</f>
        <v>10813</v>
      </c>
      <c r="H1895" s="76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73" t="s">
        <v>308</v>
      </c>
      <c r="B1896" s="73">
        <f t="shared" si="3746"/>
        <v>19</v>
      </c>
      <c r="C1896" s="73">
        <f t="shared" si="3757"/>
        <v>75</v>
      </c>
      <c r="E1896" s="73">
        <f t="shared" ref="E1896" si="3760">plan_id</f>
        <v>1005</v>
      </c>
      <c r="F1896" s="73">
        <f t="shared" ca="1" si="3426"/>
        <v>2016</v>
      </c>
      <c r="G1896" s="73">
        <f t="shared" ref="G1896" ca="1" si="3761">VLOOKUP(INDIRECT(CHAR(39)&amp;$A1896&amp;CHAR(39)&amp;"!r2c"&amp;$C1896,0),variables,2,0)</f>
        <v>10814</v>
      </c>
      <c r="H1896" s="76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-290000</v>
      </c>
    </row>
    <row r="1897" spans="1:8" x14ac:dyDescent="0.3">
      <c r="A1897" s="73" t="s">
        <v>308</v>
      </c>
      <c r="B1897" s="73">
        <f t="shared" si="3746"/>
        <v>19</v>
      </c>
      <c r="C1897" s="73">
        <f t="shared" si="3757"/>
        <v>76</v>
      </c>
      <c r="E1897" s="73">
        <f t="shared" ref="E1897" si="3762">plan_id</f>
        <v>1005</v>
      </c>
      <c r="F1897" s="73">
        <f t="shared" ca="1" si="3426"/>
        <v>2016</v>
      </c>
      <c r="G1897" s="73">
        <f t="shared" ref="G1897" ca="1" si="3763">VLOOKUP(INDIRECT(CHAR(39)&amp;$A1897&amp;CHAR(39)&amp;"!r2c"&amp;$C1897,0),variables,2,0)</f>
        <v>10815</v>
      </c>
      <c r="H1897" s="76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-896000</v>
      </c>
    </row>
    <row r="1898" spans="1:8" x14ac:dyDescent="0.3">
      <c r="A1898" s="73" t="s">
        <v>308</v>
      </c>
      <c r="B1898" s="73">
        <f t="shared" si="3746"/>
        <v>19</v>
      </c>
      <c r="C1898" s="73">
        <f t="shared" si="3757"/>
        <v>77</v>
      </c>
      <c r="E1898" s="73">
        <f t="shared" ref="E1898" si="3764">plan_id</f>
        <v>1005</v>
      </c>
      <c r="F1898" s="73">
        <f t="shared" ca="1" si="3426"/>
        <v>2016</v>
      </c>
      <c r="G1898" s="73">
        <f t="shared" ref="G1898" ca="1" si="3765">VLOOKUP(INDIRECT(CHAR(39)&amp;$A1898&amp;CHAR(39)&amp;"!r2c"&amp;$C1898,0),variables,2,0)</f>
        <v>10816</v>
      </c>
      <c r="H1898" s="76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-29913000</v>
      </c>
    </row>
    <row r="1899" spans="1:8" x14ac:dyDescent="0.3">
      <c r="A1899" s="73" t="s">
        <v>308</v>
      </c>
      <c r="B1899" s="73">
        <f t="shared" si="3746"/>
        <v>19</v>
      </c>
      <c r="C1899" s="73">
        <f t="shared" si="3757"/>
        <v>78</v>
      </c>
      <c r="E1899" s="73">
        <f t="shared" ref="E1899" si="3766">plan_id</f>
        <v>1005</v>
      </c>
      <c r="F1899" s="73">
        <f t="shared" ca="1" si="3426"/>
        <v>2016</v>
      </c>
      <c r="G1899" s="73">
        <f t="shared" ref="G1899" ca="1" si="3767">VLOOKUP(INDIRECT(CHAR(39)&amp;$A1899&amp;CHAR(39)&amp;"!r2c"&amp;$C1899,0),variables,2,0)</f>
        <v>10817</v>
      </c>
      <c r="H1899" s="76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73" t="s">
        <v>308</v>
      </c>
      <c r="B1900" s="73">
        <f t="shared" si="3746"/>
        <v>19</v>
      </c>
      <c r="C1900" s="73">
        <f t="shared" si="3757"/>
        <v>79</v>
      </c>
      <c r="E1900" s="73">
        <f t="shared" ref="E1900" si="3768">plan_id</f>
        <v>1005</v>
      </c>
      <c r="F1900" s="73">
        <f t="shared" ca="1" si="3426"/>
        <v>2016</v>
      </c>
      <c r="G1900" s="73">
        <f t="shared" ref="G1900" ca="1" si="3769">VLOOKUP(INDIRECT(CHAR(39)&amp;$A1900&amp;CHAR(39)&amp;"!r2c"&amp;$C1900,0),variables,2,0)</f>
        <v>10818</v>
      </c>
      <c r="H1900" s="76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73" t="s">
        <v>308</v>
      </c>
      <c r="B1901" s="73">
        <f t="shared" si="3746"/>
        <v>19</v>
      </c>
      <c r="C1901" s="73">
        <f t="shared" si="3757"/>
        <v>80</v>
      </c>
      <c r="E1901" s="73">
        <f t="shared" ref="E1901" si="3770">plan_id</f>
        <v>1005</v>
      </c>
      <c r="F1901" s="73">
        <f t="shared" ca="1" si="3426"/>
        <v>2016</v>
      </c>
      <c r="G1901" s="73">
        <f t="shared" ref="G1901" ca="1" si="3771">VLOOKUP(INDIRECT(CHAR(39)&amp;$A1901&amp;CHAR(39)&amp;"!r2c"&amp;$C1901,0),variables,2,0)</f>
        <v>10819</v>
      </c>
      <c r="H1901" s="76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73" t="s">
        <v>308</v>
      </c>
      <c r="B1902" s="73">
        <f t="shared" si="3746"/>
        <v>19</v>
      </c>
      <c r="C1902" s="73">
        <f t="shared" si="3757"/>
        <v>81</v>
      </c>
      <c r="E1902" s="73">
        <f t="shared" ref="E1902" si="3772">plan_id</f>
        <v>1005</v>
      </c>
      <c r="F1902" s="73">
        <f t="shared" ca="1" si="3426"/>
        <v>2016</v>
      </c>
      <c r="G1902" s="73">
        <f t="shared" ref="G1902" ca="1" si="3773">VLOOKUP(INDIRECT(CHAR(39)&amp;$A1902&amp;CHAR(39)&amp;"!r2c"&amp;$C1902,0),variables,2,0)</f>
        <v>10820</v>
      </c>
      <c r="H1902" s="76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95954000</v>
      </c>
    </row>
    <row r="1903" spans="1:8" x14ac:dyDescent="0.3">
      <c r="A1903" s="73" t="s">
        <v>308</v>
      </c>
      <c r="B1903" s="73">
        <f t="shared" si="3746"/>
        <v>19</v>
      </c>
      <c r="C1903" s="73">
        <f t="shared" si="3757"/>
        <v>82</v>
      </c>
      <c r="E1903" s="73">
        <f t="shared" ref="E1903" si="3774">plan_id</f>
        <v>1005</v>
      </c>
      <c r="F1903" s="73">
        <f t="shared" ca="1" si="3426"/>
        <v>2016</v>
      </c>
      <c r="G1903" s="73">
        <f t="shared" ref="G1903" ca="1" si="3775">VLOOKUP(INDIRECT(CHAR(39)&amp;$A1903&amp;CHAR(39)&amp;"!r2c"&amp;$C1903,0),variables,2,0)</f>
        <v>10821</v>
      </c>
      <c r="H1903" s="76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73" t="s">
        <v>308</v>
      </c>
      <c r="B1904" s="73">
        <f t="shared" si="3746"/>
        <v>19</v>
      </c>
      <c r="C1904" s="73">
        <f t="shared" si="3757"/>
        <v>83</v>
      </c>
      <c r="E1904" s="73">
        <f t="shared" ref="E1904" si="3776">plan_id</f>
        <v>1005</v>
      </c>
      <c r="F1904" s="73">
        <f t="shared" ca="1" si="3426"/>
        <v>2016</v>
      </c>
      <c r="G1904" s="73">
        <f t="shared" ref="G1904" ca="1" si="3777">VLOOKUP(INDIRECT(CHAR(39)&amp;$A1904&amp;CHAR(39)&amp;"!r2c"&amp;$C1904,0),variables,2,0)</f>
        <v>10822</v>
      </c>
      <c r="H1904" s="76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73" t="s">
        <v>308</v>
      </c>
      <c r="B1905" s="73">
        <f t="shared" si="3746"/>
        <v>19</v>
      </c>
      <c r="C1905" s="73">
        <f t="shared" si="3757"/>
        <v>84</v>
      </c>
      <c r="E1905" s="73">
        <f t="shared" ref="E1905" si="3778">plan_id</f>
        <v>1005</v>
      </c>
      <c r="F1905" s="73">
        <f t="shared" ca="1" si="3426"/>
        <v>2016</v>
      </c>
      <c r="G1905" s="73">
        <f t="shared" ref="G1905" ca="1" si="3779">VLOOKUP(INDIRECT(CHAR(39)&amp;$A1905&amp;CHAR(39)&amp;"!r2c"&amp;$C1905,0),variables,2,0)</f>
        <v>10829</v>
      </c>
      <c r="H1905" s="76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193151000</v>
      </c>
    </row>
    <row r="1906" spans="1:8" x14ac:dyDescent="0.3">
      <c r="A1906" s="73" t="s">
        <v>308</v>
      </c>
      <c r="B1906" s="73">
        <f t="shared" si="3746"/>
        <v>19</v>
      </c>
      <c r="C1906" s="73">
        <f t="shared" si="3757"/>
        <v>85</v>
      </c>
      <c r="E1906" s="73">
        <f t="shared" ref="E1906" si="3780">plan_id</f>
        <v>1005</v>
      </c>
      <c r="F1906" s="73">
        <f t="shared" ca="1" si="3426"/>
        <v>2016</v>
      </c>
      <c r="G1906" s="73">
        <f t="shared" ref="G1906" ca="1" si="3781">VLOOKUP(INDIRECT(CHAR(39)&amp;$A1906&amp;CHAR(39)&amp;"!r2c"&amp;$C1906,0),variables,2,0)</f>
        <v>10823</v>
      </c>
      <c r="H1906" s="76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-352362000</v>
      </c>
    </row>
    <row r="1907" spans="1:8" x14ac:dyDescent="0.3">
      <c r="A1907" s="73" t="s">
        <v>308</v>
      </c>
      <c r="B1907" s="73">
        <f t="shared" si="3746"/>
        <v>19</v>
      </c>
      <c r="C1907" s="73">
        <f t="shared" si="3757"/>
        <v>86</v>
      </c>
      <c r="E1907" s="73">
        <f t="shared" ref="E1907" si="3782">plan_id</f>
        <v>1005</v>
      </c>
      <c r="F1907" s="73">
        <f t="shared" ca="1" si="3426"/>
        <v>2016</v>
      </c>
      <c r="G1907" s="73">
        <f t="shared" ref="G1907" ca="1" si="3783">VLOOKUP(INDIRECT(CHAR(39)&amp;$A1907&amp;CHAR(39)&amp;"!r2c"&amp;$C1907,0),variables,2,0)</f>
        <v>10798</v>
      </c>
      <c r="H1907" s="76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73" t="s">
        <v>308</v>
      </c>
      <c r="B1908" s="73">
        <f t="shared" si="3746"/>
        <v>19</v>
      </c>
      <c r="C1908" s="73">
        <f t="shared" si="3757"/>
        <v>87</v>
      </c>
      <c r="E1908" s="73">
        <f t="shared" ref="E1908" si="3784">plan_id</f>
        <v>1005</v>
      </c>
      <c r="F1908" s="73">
        <f t="shared" ca="1" si="3426"/>
        <v>2016</v>
      </c>
      <c r="G1908" s="73">
        <f t="shared" ref="G1908" ca="1" si="3785">VLOOKUP(INDIRECT(CHAR(39)&amp;$A1908&amp;CHAR(39)&amp;"!r2c"&amp;$C1908,0),variables,2,0)</f>
        <v>10799</v>
      </c>
      <c r="H1908" s="76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73" t="s">
        <v>308</v>
      </c>
      <c r="B1909" s="73">
        <f t="shared" si="3746"/>
        <v>19</v>
      </c>
      <c r="C1909" s="73">
        <f t="shared" si="3757"/>
        <v>88</v>
      </c>
      <c r="E1909" s="73">
        <f t="shared" ref="E1909" si="3786">plan_id</f>
        <v>1005</v>
      </c>
      <c r="F1909" s="73">
        <f t="shared" ca="1" si="3426"/>
        <v>2016</v>
      </c>
      <c r="G1909" s="73">
        <f t="shared" ref="G1909" ca="1" si="3787">VLOOKUP(INDIRECT(CHAR(39)&amp;$A1909&amp;CHAR(39)&amp;"!r2c"&amp;$C1909,0),variables,2,0)</f>
        <v>10800</v>
      </c>
      <c r="H1909" s="76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73" t="s">
        <v>308</v>
      </c>
      <c r="B1910" s="73">
        <f t="shared" si="3746"/>
        <v>19</v>
      </c>
      <c r="C1910" s="73">
        <f t="shared" si="3757"/>
        <v>89</v>
      </c>
      <c r="E1910" s="73">
        <f t="shared" ref="E1910" si="3788">plan_id</f>
        <v>1005</v>
      </c>
      <c r="F1910" s="73">
        <f t="shared" ca="1" si="3426"/>
        <v>2016</v>
      </c>
      <c r="G1910" s="73">
        <f t="shared" ref="G1910" ca="1" si="3789">VLOOKUP(INDIRECT(CHAR(39)&amp;$A1910&amp;CHAR(39)&amp;"!r2c"&amp;$C1910,0),variables,2,0)</f>
        <v>10824</v>
      </c>
      <c r="H1910" s="76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73" t="s">
        <v>308</v>
      </c>
      <c r="B1911" s="73">
        <f t="shared" si="3746"/>
        <v>19</v>
      </c>
      <c r="C1911" s="73">
        <f t="shared" si="3757"/>
        <v>90</v>
      </c>
      <c r="E1911" s="73">
        <f t="shared" ref="E1911" si="3790">plan_id</f>
        <v>1005</v>
      </c>
      <c r="F1911" s="73">
        <f t="shared" ca="1" si="3426"/>
        <v>2016</v>
      </c>
      <c r="G1911" s="73">
        <f t="shared" ref="G1911" ca="1" si="3791">VLOOKUP(INDIRECT(CHAR(39)&amp;$A1911&amp;CHAR(39)&amp;"!r2c"&amp;$C1911,0),variables,2,0)</f>
        <v>10825</v>
      </c>
      <c r="H1911" s="76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-270619000</v>
      </c>
    </row>
    <row r="1912" spans="1:8" x14ac:dyDescent="0.3">
      <c r="A1912" s="73" t="s">
        <v>308</v>
      </c>
      <c r="B1912" s="73">
        <f t="shared" si="3746"/>
        <v>19</v>
      </c>
      <c r="C1912" s="73">
        <f t="shared" si="3757"/>
        <v>91</v>
      </c>
      <c r="E1912" s="73">
        <f t="shared" ref="E1912" si="3792">plan_id</f>
        <v>1005</v>
      </c>
      <c r="F1912" s="73">
        <f t="shared" ca="1" si="3426"/>
        <v>2016</v>
      </c>
      <c r="G1912" s="73">
        <f t="shared" ref="G1912" ca="1" si="3793">VLOOKUP(INDIRECT(CHAR(39)&amp;$A1912&amp;CHAR(39)&amp;"!r2c"&amp;$C1912,0),variables,2,0)</f>
        <v>10826</v>
      </c>
      <c r="H1912" s="76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108053000</v>
      </c>
    </row>
    <row r="1913" spans="1:8" x14ac:dyDescent="0.3">
      <c r="A1913" s="73" t="s">
        <v>308</v>
      </c>
      <c r="B1913" s="73">
        <f t="shared" si="3746"/>
        <v>19</v>
      </c>
      <c r="C1913" s="73">
        <f t="shared" si="3757"/>
        <v>92</v>
      </c>
      <c r="E1913" s="73">
        <f t="shared" ref="E1913" si="3794">plan_id</f>
        <v>1005</v>
      </c>
      <c r="F1913" s="73">
        <f t="shared" ca="1" si="3426"/>
        <v>2016</v>
      </c>
      <c r="G1913" s="73">
        <f t="shared" ref="G1913" ca="1" si="3795">VLOOKUP(INDIRECT(CHAR(39)&amp;$A1913&amp;CHAR(39)&amp;"!r2c"&amp;$C1913,0),variables,2,0)</f>
        <v>10828</v>
      </c>
      <c r="H1913" s="76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73" t="s">
        <v>308</v>
      </c>
      <c r="B1914" s="73">
        <f t="shared" si="3746"/>
        <v>19</v>
      </c>
      <c r="C1914" s="73">
        <f t="shared" si="3757"/>
        <v>93</v>
      </c>
      <c r="E1914" s="73">
        <f t="shared" ref="E1914" si="3796">plan_id</f>
        <v>1005</v>
      </c>
      <c r="F1914" s="73">
        <f t="shared" ca="1" si="3426"/>
        <v>2016</v>
      </c>
      <c r="G1914" s="73">
        <f t="shared" ref="G1914" ca="1" si="3797">VLOOKUP(INDIRECT(CHAR(39)&amp;$A1914&amp;CHAR(39)&amp;"!r2c"&amp;$C1914,0),variables,2,0)</f>
        <v>10827</v>
      </c>
      <c r="H1914" s="76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73" t="s">
        <v>308</v>
      </c>
      <c r="B1915" s="73">
        <f t="shared" ref="B1915:B1978" si="3798">B1850+1</f>
        <v>20</v>
      </c>
      <c r="C1915" s="73">
        <f t="shared" si="3757"/>
        <v>3</v>
      </c>
      <c r="E1915" s="73">
        <f t="shared" ref="E1915" si="3799">plan_id</f>
        <v>1005</v>
      </c>
      <c r="F1915" s="73">
        <f t="shared" ca="1" si="3426"/>
        <v>2017</v>
      </c>
      <c r="G1915" s="73">
        <f t="shared" ref="G1915" ca="1" si="3800">VLOOKUP(INDIRECT(CHAR(39)&amp;$A1915&amp;CHAR(39)&amp;"!r2c"&amp;$C1915,0),variables,2,0)</f>
        <v>10703</v>
      </c>
      <c r="H1915" s="76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2018</v>
      </c>
    </row>
    <row r="1916" spans="1:8" x14ac:dyDescent="0.3">
      <c r="A1916" s="73" t="s">
        <v>308</v>
      </c>
      <c r="B1916" s="73">
        <f t="shared" si="3798"/>
        <v>20</v>
      </c>
      <c r="C1916" s="73">
        <f t="shared" si="3757"/>
        <v>4</v>
      </c>
      <c r="E1916" s="73">
        <f t="shared" ref="E1916" si="3801">plan_id</f>
        <v>1005</v>
      </c>
      <c r="F1916" s="73">
        <f t="shared" ca="1" si="3426"/>
        <v>2017</v>
      </c>
      <c r="G1916" s="73">
        <f t="shared" ref="G1916" ca="1" si="3802">VLOOKUP(INDIRECT(CHAR(39)&amp;$A1916&amp;CHAR(39)&amp;"!r2c"&amp;$C1916,0),variables,2,0)</f>
        <v>10845</v>
      </c>
      <c r="H1916" s="76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GRS</v>
      </c>
    </row>
    <row r="1917" spans="1:8" x14ac:dyDescent="0.3">
      <c r="A1917" s="73" t="s">
        <v>308</v>
      </c>
      <c r="B1917" s="73">
        <f t="shared" si="3798"/>
        <v>20</v>
      </c>
      <c r="C1917" s="73">
        <f t="shared" si="3757"/>
        <v>5</v>
      </c>
      <c r="E1917" s="73">
        <f t="shared" ref="E1917" si="3803">plan_id</f>
        <v>1005</v>
      </c>
      <c r="F1917" s="73">
        <f t="shared" ca="1" si="3426"/>
        <v>2017</v>
      </c>
      <c r="G1917" s="73">
        <f t="shared" ref="G1917" ca="1" si="3804">VLOOKUP(INDIRECT(CHAR(39)&amp;$A1917&amp;CHAR(39)&amp;"!r2c"&amp;$C1917,0),variables,2,0)</f>
        <v>10924</v>
      </c>
      <c r="H1917" s="76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0.21279999999999999</v>
      </c>
    </row>
    <row r="1918" spans="1:8" x14ac:dyDescent="0.3">
      <c r="A1918" s="73" t="s">
        <v>308</v>
      </c>
      <c r="B1918" s="73">
        <f t="shared" si="3798"/>
        <v>20</v>
      </c>
      <c r="C1918" s="73">
        <f t="shared" si="3757"/>
        <v>6</v>
      </c>
      <c r="E1918" s="73">
        <f t="shared" ref="E1918" si="3805">plan_id</f>
        <v>1005</v>
      </c>
      <c r="F1918" s="73">
        <f t="shared" ca="1" si="3426"/>
        <v>2017</v>
      </c>
      <c r="G1918" s="73">
        <f t="shared" ref="G1918" ca="1" si="3806">VLOOKUP(INDIRECT(CHAR(39)&amp;$A1918&amp;CHAR(39)&amp;"!r2c"&amp;$C1918,0),variables,2,0)</f>
        <v>10925</v>
      </c>
      <c r="H1918" s="76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73" t="s">
        <v>308</v>
      </c>
      <c r="B1919" s="73">
        <f t="shared" si="3798"/>
        <v>20</v>
      </c>
      <c r="C1919" s="73">
        <f t="shared" si="3757"/>
        <v>7</v>
      </c>
      <c r="E1919" s="73">
        <f t="shared" ref="E1919" si="3807">plan_id</f>
        <v>1005</v>
      </c>
      <c r="F1919" s="73">
        <f t="shared" ca="1" si="3426"/>
        <v>2017</v>
      </c>
      <c r="G1919" s="73">
        <f t="shared" ref="G1919" ca="1" si="3808">VLOOKUP(INDIRECT(CHAR(39)&amp;$A1919&amp;CHAR(39)&amp;"!r2c"&amp;$C1919,0),variables,2,0)</f>
        <v>10926</v>
      </c>
      <c r="H1919" s="76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73" t="s">
        <v>308</v>
      </c>
      <c r="B1920" s="73">
        <f t="shared" si="3798"/>
        <v>20</v>
      </c>
      <c r="C1920" s="73">
        <f t="shared" si="3757"/>
        <v>8</v>
      </c>
      <c r="E1920" s="73">
        <f t="shared" ref="E1920" si="3809">plan_id</f>
        <v>1005</v>
      </c>
      <c r="F1920" s="73">
        <f t="shared" ca="1" si="3426"/>
        <v>2017</v>
      </c>
      <c r="G1920" s="73">
        <f t="shared" ref="G1920" ca="1" si="3810">VLOOKUP(INDIRECT(CHAR(39)&amp;$A1920&amp;CHAR(39)&amp;"!r2c"&amp;$C1920,0),variables,2,0)</f>
        <v>10704</v>
      </c>
      <c r="H1920" s="76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88243000</v>
      </c>
    </row>
    <row r="1921" spans="1:8" x14ac:dyDescent="0.3">
      <c r="A1921" s="73" t="s">
        <v>308</v>
      </c>
      <c r="B1921" s="73">
        <f t="shared" si="3798"/>
        <v>20</v>
      </c>
      <c r="C1921" s="73">
        <f t="shared" si="3757"/>
        <v>9</v>
      </c>
      <c r="E1921" s="73">
        <f t="shared" ref="E1921" si="3811">plan_id</f>
        <v>1005</v>
      </c>
      <c r="F1921" s="73">
        <f t="shared" ca="1" si="3426"/>
        <v>2017</v>
      </c>
      <c r="G1921" s="73">
        <f t="shared" ref="G1921" ca="1" si="3812">VLOOKUP(INDIRECT(CHAR(39)&amp;$A1921&amp;CHAR(39)&amp;"!r2c"&amp;$C1921,0),variables,2,0)</f>
        <v>10928</v>
      </c>
      <c r="H1921" s="76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9.1899999999999996E-2</v>
      </c>
    </row>
    <row r="1922" spans="1:8" x14ac:dyDescent="0.3">
      <c r="A1922" s="73" t="s">
        <v>308</v>
      </c>
      <c r="B1922" s="73">
        <f t="shared" si="3798"/>
        <v>20</v>
      </c>
      <c r="C1922" s="73">
        <f t="shared" si="3757"/>
        <v>10</v>
      </c>
      <c r="E1922" s="73">
        <f t="shared" ref="E1922" si="3813">plan_id</f>
        <v>1005</v>
      </c>
      <c r="F1922" s="73">
        <f t="shared" ca="1" si="3426"/>
        <v>2017</v>
      </c>
      <c r="G1922" s="73">
        <f t="shared" ref="G1922" ca="1" si="3814">VLOOKUP(INDIRECT(CHAR(39)&amp;$A1922&amp;CHAR(39)&amp;"!r2c"&amp;$C1922,0),variables,2,0)</f>
        <v>10929</v>
      </c>
      <c r="H1922" s="76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73" t="s">
        <v>308</v>
      </c>
      <c r="B1923" s="73">
        <f t="shared" si="3798"/>
        <v>20</v>
      </c>
      <c r="C1923" s="73">
        <f t="shared" si="3757"/>
        <v>11</v>
      </c>
      <c r="E1923" s="73">
        <f t="shared" ref="E1923" si="3815">plan_id</f>
        <v>1005</v>
      </c>
      <c r="F1923" s="73">
        <f t="shared" ca="1" si="3426"/>
        <v>2017</v>
      </c>
      <c r="G1923" s="73">
        <f t="shared" ref="G1923" ca="1" si="3816">VLOOKUP(INDIRECT(CHAR(39)&amp;$A1923&amp;CHAR(39)&amp;"!r2c"&amp;$C1923,0),variables,2,0)</f>
        <v>10930</v>
      </c>
      <c r="H1923" s="76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73" t="s">
        <v>308</v>
      </c>
      <c r="B1924" s="73">
        <f t="shared" si="3798"/>
        <v>20</v>
      </c>
      <c r="C1924" s="73">
        <f t="shared" si="3757"/>
        <v>12</v>
      </c>
      <c r="E1924" s="73">
        <f t="shared" ref="E1924" si="3817">plan_id</f>
        <v>1005</v>
      </c>
      <c r="F1924" s="73">
        <f t="shared" ca="1" si="3426"/>
        <v>2017</v>
      </c>
      <c r="G1924" s="73">
        <f t="shared" ref="G1924" ca="1" si="3818">VLOOKUP(INDIRECT(CHAR(39)&amp;$A1924&amp;CHAR(39)&amp;"!r2c"&amp;$C1924,0),variables,2,0)</f>
        <v>10705</v>
      </c>
      <c r="H1924" s="76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101984000</v>
      </c>
    </row>
    <row r="1925" spans="1:8" x14ac:dyDescent="0.3">
      <c r="A1925" s="73" t="s">
        <v>308</v>
      </c>
      <c r="B1925" s="73">
        <f t="shared" si="3798"/>
        <v>20</v>
      </c>
      <c r="C1925" s="73">
        <f t="shared" si="3757"/>
        <v>13</v>
      </c>
      <c r="E1925" s="73">
        <f t="shared" ref="E1925" si="3819">plan_id</f>
        <v>1005</v>
      </c>
      <c r="F1925" s="73">
        <f t="shared" ca="1" si="3426"/>
        <v>2017</v>
      </c>
      <c r="G1925" s="73">
        <f t="shared" ref="G1925" ca="1" si="3820">VLOOKUP(INDIRECT(CHAR(39)&amp;$A1925&amp;CHAR(39)&amp;"!r2c"&amp;$C1925,0),variables,2,0)</f>
        <v>10842</v>
      </c>
      <c r="H1925" s="76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155554000</v>
      </c>
    </row>
    <row r="1926" spans="1:8" x14ac:dyDescent="0.3">
      <c r="A1926" s="73" t="s">
        <v>308</v>
      </c>
      <c r="B1926" s="73">
        <f t="shared" si="3798"/>
        <v>20</v>
      </c>
      <c r="C1926" s="73">
        <f t="shared" si="3757"/>
        <v>14</v>
      </c>
      <c r="E1926" s="73">
        <f t="shared" ref="E1926" si="3821">plan_id</f>
        <v>1005</v>
      </c>
      <c r="F1926" s="73">
        <f t="shared" ca="1" si="3426"/>
        <v>2017</v>
      </c>
      <c r="G1926" s="73">
        <f t="shared" ref="G1926" ca="1" si="3822">VLOOKUP(INDIRECT(CHAR(39)&amp;$A1926&amp;CHAR(39)&amp;"!r2c"&amp;$C1926,0),variables,2,0)</f>
        <v>10843</v>
      </c>
      <c r="H1926" s="76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0.16200000000000001</v>
      </c>
    </row>
    <row r="1927" spans="1:8" x14ac:dyDescent="0.3">
      <c r="A1927" s="73" t="s">
        <v>308</v>
      </c>
      <c r="B1927" s="73">
        <f t="shared" si="3798"/>
        <v>20</v>
      </c>
      <c r="C1927" s="73">
        <f t="shared" si="3757"/>
        <v>15</v>
      </c>
      <c r="E1927" s="73">
        <f t="shared" ref="E1927" si="3823">plan_id</f>
        <v>1005</v>
      </c>
      <c r="F1927" s="73">
        <f t="shared" ca="1" si="3426"/>
        <v>2017</v>
      </c>
      <c r="G1927" s="73">
        <f t="shared" ref="G1927" ca="1" si="3824">VLOOKUP(INDIRECT(CHAR(39)&amp;$A1927&amp;CHAR(39)&amp;"!r2c"&amp;$C1927,0),variables,2,0)</f>
        <v>10931</v>
      </c>
      <c r="H1927" s="76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73" t="s">
        <v>308</v>
      </c>
      <c r="B1928" s="73">
        <f t="shared" si="3798"/>
        <v>20</v>
      </c>
      <c r="C1928" s="73">
        <f t="shared" si="3757"/>
        <v>16</v>
      </c>
      <c r="E1928" s="73">
        <f t="shared" ref="E1928" si="3825">plan_id</f>
        <v>1005</v>
      </c>
      <c r="F1928" s="73">
        <f t="shared" ca="1" si="3426"/>
        <v>2017</v>
      </c>
      <c r="G1928" s="73">
        <f t="shared" ref="G1928" ca="1" si="3826">VLOOKUP(INDIRECT(CHAR(39)&amp;$A1928&amp;CHAR(39)&amp;"!r2c"&amp;$C1928,0),variables,2,0)</f>
        <v>10932</v>
      </c>
      <c r="H1928" s="76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73" t="s">
        <v>308</v>
      </c>
      <c r="B1929" s="73">
        <f t="shared" si="3798"/>
        <v>20</v>
      </c>
      <c r="C1929" s="73">
        <f t="shared" si="3757"/>
        <v>17</v>
      </c>
      <c r="E1929" s="73">
        <f t="shared" ref="E1929" si="3827">plan_id</f>
        <v>1005</v>
      </c>
      <c r="F1929" s="73">
        <f t="shared" ca="1" si="3426"/>
        <v>2017</v>
      </c>
      <c r="G1929" s="73">
        <f t="shared" ref="G1929" ca="1" si="3828">VLOOKUP(INDIRECT(CHAR(39)&amp;$A1929&amp;CHAR(39)&amp;"!r2c"&amp;$C1929,0),variables,2,0)</f>
        <v>10933</v>
      </c>
      <c r="H1929" s="76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0.16200000000000001</v>
      </c>
    </row>
    <row r="1930" spans="1:8" x14ac:dyDescent="0.3">
      <c r="A1930" s="73" t="s">
        <v>308</v>
      </c>
      <c r="B1930" s="73">
        <f t="shared" si="3798"/>
        <v>20</v>
      </c>
      <c r="C1930" s="73">
        <f t="shared" si="3757"/>
        <v>18</v>
      </c>
      <c r="E1930" s="73">
        <f t="shared" ref="E1930" si="3829">plan_id</f>
        <v>1005</v>
      </c>
      <c r="F1930" s="73">
        <f t="shared" ca="1" si="3426"/>
        <v>2017</v>
      </c>
      <c r="G1930" s="73">
        <f t="shared" ref="G1930" ca="1" si="3830">VLOOKUP(INDIRECT(CHAR(39)&amp;$A1930&amp;CHAR(39)&amp;"!r2c"&amp;$C1930,0),variables,2,0)</f>
        <v>10934</v>
      </c>
      <c r="H1930" s="76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0.108</v>
      </c>
    </row>
    <row r="1931" spans="1:8" x14ac:dyDescent="0.3">
      <c r="A1931" s="73" t="s">
        <v>308</v>
      </c>
      <c r="B1931" s="73">
        <f t="shared" si="3798"/>
        <v>20</v>
      </c>
      <c r="C1931" s="73">
        <f t="shared" si="3757"/>
        <v>19</v>
      </c>
      <c r="E1931" s="73">
        <f t="shared" ref="E1931" si="3831">plan_id</f>
        <v>1005</v>
      </c>
      <c r="F1931" s="73">
        <f t="shared" ca="1" si="3426"/>
        <v>2017</v>
      </c>
      <c r="G1931" s="73">
        <f t="shared" ref="G1931" ca="1" si="3832">VLOOKUP(INDIRECT(CHAR(39)&amp;$A1931&amp;CHAR(39)&amp;"!r2c"&amp;$C1931,0),variables,2,0)</f>
        <v>10935</v>
      </c>
      <c r="H1931" s="76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Single Rate</v>
      </c>
    </row>
    <row r="1932" spans="1:8" x14ac:dyDescent="0.3">
      <c r="A1932" s="73" t="s">
        <v>308</v>
      </c>
      <c r="B1932" s="73">
        <f t="shared" si="3798"/>
        <v>20</v>
      </c>
      <c r="C1932" s="73">
        <f t="shared" si="3757"/>
        <v>20</v>
      </c>
      <c r="E1932" s="73">
        <f t="shared" ref="E1932" si="3833">plan_id</f>
        <v>1005</v>
      </c>
      <c r="F1932" s="73">
        <f t="shared" ca="1" si="3426"/>
        <v>2017</v>
      </c>
      <c r="G1932" s="73">
        <f t="shared" ref="G1932" ca="1" si="3834">VLOOKUP(INDIRECT(CHAR(39)&amp;$A1932&amp;CHAR(39)&amp;"!r2c"&amp;$C1932,0),variables,2,0)</f>
        <v>10937</v>
      </c>
      <c r="H1932" s="76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73" t="s">
        <v>308</v>
      </c>
      <c r="B1933" s="73">
        <f t="shared" si="3798"/>
        <v>20</v>
      </c>
      <c r="C1933" s="73">
        <f t="shared" si="3757"/>
        <v>21</v>
      </c>
      <c r="E1933" s="73">
        <f t="shared" ref="E1933" si="3835">plan_id</f>
        <v>1005</v>
      </c>
      <c r="F1933" s="73">
        <f t="shared" ca="1" si="3426"/>
        <v>2017</v>
      </c>
      <c r="G1933" s="73">
        <f t="shared" ref="G1933" ca="1" si="3836">VLOOKUP(INDIRECT(CHAR(39)&amp;$A1933&amp;CHAR(39)&amp;"!r2c"&amp;$C1933,0),variables,2,0)</f>
        <v>10938</v>
      </c>
      <c r="H1933" s="76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73" t="s">
        <v>308</v>
      </c>
      <c r="B1934" s="73">
        <f t="shared" si="3798"/>
        <v>20</v>
      </c>
      <c r="C1934" s="73">
        <f t="shared" si="3757"/>
        <v>22</v>
      </c>
      <c r="E1934" s="73">
        <f t="shared" ref="E1934" si="3837">plan_id</f>
        <v>1005</v>
      </c>
      <c r="F1934" s="73">
        <f t="shared" ca="1" si="3426"/>
        <v>2017</v>
      </c>
      <c r="G1934" s="73">
        <f t="shared" ref="G1934" ca="1" si="3838">VLOOKUP(INDIRECT(CHAR(39)&amp;$A1934&amp;CHAR(39)&amp;"!r2c"&amp;$C1934,0),variables,2,0)</f>
        <v>11007</v>
      </c>
      <c r="H1934" s="76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0.03</v>
      </c>
    </row>
    <row r="1935" spans="1:8" x14ac:dyDescent="0.3">
      <c r="A1935" s="73" t="s">
        <v>308</v>
      </c>
      <c r="B1935" s="73">
        <f t="shared" si="3798"/>
        <v>20</v>
      </c>
      <c r="C1935" s="73">
        <f t="shared" si="3757"/>
        <v>23</v>
      </c>
      <c r="E1935" s="73">
        <f t="shared" ref="E1935" si="3839">plan_id</f>
        <v>1005</v>
      </c>
      <c r="F1935" s="73">
        <f t="shared" ca="1" si="3426"/>
        <v>2017</v>
      </c>
      <c r="G1935" s="73">
        <f t="shared" ref="G1935" ca="1" si="3840">VLOOKUP(INDIRECT(CHAR(39)&amp;$A1935&amp;CHAR(39)&amp;"!r2c"&amp;$C1935,0),variables,2,0)</f>
        <v>10941</v>
      </c>
      <c r="H1935" s="76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PBI</v>
      </c>
    </row>
    <row r="1936" spans="1:8" x14ac:dyDescent="0.3">
      <c r="A1936" s="73" t="s">
        <v>308</v>
      </c>
      <c r="B1936" s="73">
        <f t="shared" si="3798"/>
        <v>20</v>
      </c>
      <c r="C1936" s="73">
        <f t="shared" si="3757"/>
        <v>24</v>
      </c>
      <c r="E1936" s="73">
        <f t="shared" ref="E1936" si="3841">plan_id</f>
        <v>1005</v>
      </c>
      <c r="F1936" s="73">
        <f t="shared" ca="1" si="3426"/>
        <v>2017</v>
      </c>
      <c r="G1936" s="73">
        <f t="shared" ref="G1936" ca="1" si="3842">VLOOKUP(INDIRECT(CHAR(39)&amp;$A1936&amp;CHAR(39)&amp;"!r2c"&amp;$C1936,0),variables,2,0)</f>
        <v>10942</v>
      </c>
      <c r="H1936" s="76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 xml:space="preserve">Percentage </v>
      </c>
    </row>
    <row r="1937" spans="1:8" x14ac:dyDescent="0.3">
      <c r="A1937" s="73" t="s">
        <v>308</v>
      </c>
      <c r="B1937" s="73">
        <f t="shared" si="3798"/>
        <v>20</v>
      </c>
      <c r="C1937" s="73">
        <f t="shared" si="3757"/>
        <v>25</v>
      </c>
      <c r="E1937" s="73">
        <f t="shared" ref="E1937" si="3843">plan_id</f>
        <v>1005</v>
      </c>
      <c r="F1937" s="73">
        <f t="shared" ca="1" si="3426"/>
        <v>2017</v>
      </c>
      <c r="G1937" s="73">
        <f t="shared" ref="G1937" ca="1" si="3844">VLOOKUP(INDIRECT(CHAR(39)&amp;$A1937&amp;CHAR(39)&amp;"!r2c"&amp;$C1937,0),variables,2,0)</f>
        <v>10701</v>
      </c>
      <c r="H1937" s="76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0.01</v>
      </c>
    </row>
    <row r="1938" spans="1:8" x14ac:dyDescent="0.3">
      <c r="A1938" s="73" t="s">
        <v>308</v>
      </c>
      <c r="B1938" s="73">
        <f t="shared" si="3798"/>
        <v>20</v>
      </c>
      <c r="C1938" s="73">
        <f t="shared" si="3757"/>
        <v>26</v>
      </c>
      <c r="E1938" s="73">
        <f t="shared" ref="E1938" si="3845">plan_id</f>
        <v>1005</v>
      </c>
      <c r="F1938" s="73">
        <f t="shared" ca="1" si="3426"/>
        <v>2017</v>
      </c>
      <c r="G1938" s="73">
        <f t="shared" ref="G1938" ca="1" si="3846">VLOOKUP(INDIRECT(CHAR(39)&amp;$A1938&amp;CHAR(39)&amp;"!r2c"&amp;$C1938,0),variables,2,0)</f>
        <v>10702</v>
      </c>
      <c r="H1938" s="76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73" t="s">
        <v>308</v>
      </c>
      <c r="B1939" s="73">
        <f t="shared" si="3798"/>
        <v>20</v>
      </c>
      <c r="C1939" s="73">
        <f t="shared" si="3757"/>
        <v>27</v>
      </c>
      <c r="E1939" s="73">
        <f t="shared" ref="E1939" si="3847">plan_id</f>
        <v>1005</v>
      </c>
      <c r="F1939" s="73">
        <f t="shared" ca="1" si="3426"/>
        <v>2017</v>
      </c>
      <c r="G1939" s="73">
        <f t="shared" ref="G1939" ca="1" si="3848">VLOOKUP(INDIRECT(CHAR(39)&amp;$A1939&amp;CHAR(39)&amp;"!r2c"&amp;$C1939,0),variables,2,0)</f>
        <v>10943</v>
      </c>
      <c r="H1939" s="76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2.5000000000000001E-2</v>
      </c>
    </row>
    <row r="1940" spans="1:8" x14ac:dyDescent="0.3">
      <c r="A1940" s="73" t="s">
        <v>308</v>
      </c>
      <c r="B1940" s="73">
        <f t="shared" si="3798"/>
        <v>20</v>
      </c>
      <c r="C1940" s="73">
        <f t="shared" si="3757"/>
        <v>28</v>
      </c>
      <c r="E1940" s="73">
        <f t="shared" ref="E1940" si="3849">plan_id</f>
        <v>1005</v>
      </c>
      <c r="F1940" s="73">
        <f t="shared" ca="1" si="3426"/>
        <v>2017</v>
      </c>
      <c r="G1940" s="73">
        <f t="shared" ref="G1940" ca="1" si="3850">VLOOKUP(INDIRECT(CHAR(39)&amp;$A1940&amp;CHAR(39)&amp;"!r2c"&amp;$C1940,0),variables,2,0)</f>
        <v>10944</v>
      </c>
      <c r="H1940" s="76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73" t="s">
        <v>308</v>
      </c>
      <c r="B1941" s="73">
        <f t="shared" si="3798"/>
        <v>20</v>
      </c>
      <c r="C1941" s="73">
        <f t="shared" si="3757"/>
        <v>29</v>
      </c>
      <c r="E1941" s="73">
        <f t="shared" ref="E1941" si="3851">plan_id</f>
        <v>1005</v>
      </c>
      <c r="F1941" s="73">
        <f t="shared" ca="1" si="3426"/>
        <v>2017</v>
      </c>
      <c r="G1941" s="73">
        <f t="shared" ref="G1941" ca="1" si="3852">VLOOKUP(INDIRECT(CHAR(39)&amp;$A1941&amp;CHAR(39)&amp;"!r2c"&amp;$C1941,0),variables,2,0)</f>
        <v>10945</v>
      </c>
      <c r="H1941" s="76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73" t="s">
        <v>308</v>
      </c>
      <c r="B1942" s="73">
        <f t="shared" si="3798"/>
        <v>20</v>
      </c>
      <c r="C1942" s="73">
        <f t="shared" si="3757"/>
        <v>30</v>
      </c>
      <c r="E1942" s="73">
        <f t="shared" ref="E1942" si="3853">plan_id</f>
        <v>1005</v>
      </c>
      <c r="F1942" s="73">
        <f t="shared" ca="1" si="3426"/>
        <v>2017</v>
      </c>
      <c r="G1942" s="73">
        <f t="shared" ref="G1942" ca="1" si="3854">VLOOKUP(INDIRECT(CHAR(39)&amp;$A1942&amp;CHAR(39)&amp;"!r2c"&amp;$C1942,0),variables,2,0)</f>
        <v>10947</v>
      </c>
      <c r="H1942" s="76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73" t="s">
        <v>308</v>
      </c>
      <c r="B1943" s="73">
        <f t="shared" si="3798"/>
        <v>20</v>
      </c>
      <c r="C1943" s="73">
        <f t="shared" si="3757"/>
        <v>31</v>
      </c>
      <c r="E1943" s="73">
        <f t="shared" ref="E1943" si="3855">plan_id</f>
        <v>1005</v>
      </c>
      <c r="F1943" s="73">
        <f t="shared" ca="1" si="3426"/>
        <v>2017</v>
      </c>
      <c r="G1943" s="73">
        <f t="shared" ref="G1943" ca="1" si="3856">VLOOKUP(INDIRECT(CHAR(39)&amp;$A1943&amp;CHAR(39)&amp;"!r2c"&amp;$C1943,0),variables,2,0)</f>
        <v>10948</v>
      </c>
      <c r="H1943" s="76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73" t="s">
        <v>308</v>
      </c>
      <c r="B1944" s="73">
        <f t="shared" si="3798"/>
        <v>20</v>
      </c>
      <c r="C1944" s="73">
        <f t="shared" si="3757"/>
        <v>32</v>
      </c>
      <c r="E1944" s="73">
        <f t="shared" ref="E1944" si="3857">plan_id</f>
        <v>1005</v>
      </c>
      <c r="F1944" s="73">
        <f t="shared" ca="1" si="3426"/>
        <v>2017</v>
      </c>
      <c r="G1944" s="73">
        <f t="shared" ref="G1944" ca="1" si="3858">VLOOKUP(INDIRECT(CHAR(39)&amp;$A1944&amp;CHAR(39)&amp;"!r2c"&amp;$C1944,0),variables,2,0)</f>
        <v>10949</v>
      </c>
      <c r="H1944" s="76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73" t="s">
        <v>308</v>
      </c>
      <c r="B1945" s="73">
        <f t="shared" si="3798"/>
        <v>20</v>
      </c>
      <c r="C1945" s="73">
        <f t="shared" si="3757"/>
        <v>33</v>
      </c>
      <c r="E1945" s="73">
        <f t="shared" ref="E1945" si="3859">plan_id</f>
        <v>1005</v>
      </c>
      <c r="F1945" s="73">
        <f t="shared" ca="1" si="3426"/>
        <v>2017</v>
      </c>
      <c r="G1945" s="73">
        <f t="shared" ref="G1945" ca="1" si="3860">VLOOKUP(INDIRECT(CHAR(39)&amp;$A1945&amp;CHAR(39)&amp;"!r2c"&amp;$C1945,0),variables,2,0)</f>
        <v>10951</v>
      </c>
      <c r="H1945" s="76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73" t="s">
        <v>308</v>
      </c>
      <c r="B1946" s="73">
        <f t="shared" si="3798"/>
        <v>20</v>
      </c>
      <c r="C1946" s="73">
        <f t="shared" si="3757"/>
        <v>34</v>
      </c>
      <c r="E1946" s="73">
        <f t="shared" ref="E1946" si="3861">plan_id</f>
        <v>1005</v>
      </c>
      <c r="F1946" s="73">
        <f t="shared" ca="1" si="3426"/>
        <v>2017</v>
      </c>
      <c r="G1946" s="73">
        <f t="shared" ref="G1946" ca="1" si="3862">VLOOKUP(INDIRECT(CHAR(39)&amp;$A1946&amp;CHAR(39)&amp;"!r2c"&amp;$C1946,0),variables,2,0)</f>
        <v>10950</v>
      </c>
      <c r="H1946" s="76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Yes</v>
      </c>
    </row>
    <row r="1947" spans="1:8" x14ac:dyDescent="0.3">
      <c r="A1947" s="73" t="s">
        <v>308</v>
      </c>
      <c r="B1947" s="73">
        <f t="shared" si="3798"/>
        <v>20</v>
      </c>
      <c r="C1947" s="73">
        <f t="shared" si="3757"/>
        <v>35</v>
      </c>
      <c r="E1947" s="73">
        <f t="shared" ref="E1947" si="3863">plan_id</f>
        <v>1005</v>
      </c>
      <c r="F1947" s="73">
        <f t="shared" ca="1" si="3426"/>
        <v>2017</v>
      </c>
      <c r="G1947" s="73">
        <f t="shared" ref="G1947" ca="1" si="3864">VLOOKUP(INDIRECT(CHAR(39)&amp;$A1947&amp;CHAR(39)&amp;"!r2c"&amp;$C1947,0),variables,2,0)</f>
        <v>10954</v>
      </c>
      <c r="H1947" s="76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2.75E-2</v>
      </c>
    </row>
    <row r="1948" spans="1:8" x14ac:dyDescent="0.3">
      <c r="A1948" s="73" t="s">
        <v>308</v>
      </c>
      <c r="B1948" s="73">
        <f t="shared" si="3798"/>
        <v>20</v>
      </c>
      <c r="C1948" s="73">
        <f t="shared" si="3757"/>
        <v>36</v>
      </c>
      <c r="E1948" s="73">
        <f t="shared" ref="E1948" si="3865">plan_id</f>
        <v>1005</v>
      </c>
      <c r="F1948" s="73">
        <f t="shared" ca="1" si="3426"/>
        <v>2017</v>
      </c>
      <c r="G1948" s="73">
        <f t="shared" ref="G1948" ca="1" si="3866">VLOOKUP(INDIRECT(CHAR(39)&amp;$A1948&amp;CHAR(39)&amp;"!r2c"&amp;$C1948,0),variables,2,0)</f>
        <v>10955</v>
      </c>
      <c r="H1948" s="76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0.08</v>
      </c>
    </row>
    <row r="1949" spans="1:8" x14ac:dyDescent="0.3">
      <c r="A1949" s="73" t="s">
        <v>308</v>
      </c>
      <c r="B1949" s="73">
        <f t="shared" si="3798"/>
        <v>20</v>
      </c>
      <c r="C1949" s="73">
        <f t="shared" si="3757"/>
        <v>37</v>
      </c>
      <c r="E1949" s="73">
        <f t="shared" ref="E1949" si="3867">plan_id</f>
        <v>1005</v>
      </c>
      <c r="F1949" s="73">
        <f t="shared" ca="1" si="3426"/>
        <v>2017</v>
      </c>
      <c r="G1949" s="73">
        <f t="shared" ref="G1949" ca="1" si="3868">VLOOKUP(INDIRECT(CHAR(39)&amp;$A1949&amp;CHAR(39)&amp;"!r2c"&amp;$C1949,0),variables,2,0)</f>
        <v>10956</v>
      </c>
      <c r="H1949" s="76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3.5000000000000003E-2</v>
      </c>
    </row>
    <row r="1950" spans="1:8" x14ac:dyDescent="0.3">
      <c r="A1950" s="73" t="s">
        <v>308</v>
      </c>
      <c r="B1950" s="73">
        <f t="shared" si="3798"/>
        <v>20</v>
      </c>
      <c r="C1950" s="73">
        <f t="shared" si="3757"/>
        <v>38</v>
      </c>
      <c r="E1950" s="73">
        <f t="shared" ref="E1950" si="3869">plan_id</f>
        <v>1005</v>
      </c>
      <c r="F1950" s="73">
        <f t="shared" ca="1" si="3426"/>
        <v>2017</v>
      </c>
      <c r="G1950" s="73">
        <f t="shared" ref="G1950" ca="1" si="3870">VLOOKUP(INDIRECT(CHAR(39)&amp;$A1950&amp;CHAR(39)&amp;"!r2c"&amp;$C1950,0),variables,2,0)</f>
        <v>10959</v>
      </c>
      <c r="H1950" s="76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3.5%-12.5%</v>
      </c>
    </row>
    <row r="1951" spans="1:8" x14ac:dyDescent="0.3">
      <c r="A1951" s="73" t="s">
        <v>308</v>
      </c>
      <c r="B1951" s="73">
        <f t="shared" si="3798"/>
        <v>20</v>
      </c>
      <c r="C1951" s="73">
        <f t="shared" si="3757"/>
        <v>39</v>
      </c>
      <c r="E1951" s="73">
        <f t="shared" ref="E1951" si="3871">plan_id</f>
        <v>1005</v>
      </c>
      <c r="F1951" s="73">
        <f t="shared" ca="1" si="3426"/>
        <v>2017</v>
      </c>
      <c r="G1951" s="73">
        <f t="shared" ref="G1951" ca="1" si="3872">VLOOKUP(INDIRECT(CHAR(39)&amp;$A1951&amp;CHAR(39)&amp;"!r2c"&amp;$C1951,0),variables,2,0)</f>
        <v>10962</v>
      </c>
      <c r="H1951" s="76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 35</v>
      </c>
    </row>
    <row r="1952" spans="1:8" x14ac:dyDescent="0.3">
      <c r="A1952" s="73" t="s">
        <v>308</v>
      </c>
      <c r="B1952" s="73">
        <f t="shared" si="3798"/>
        <v>20</v>
      </c>
      <c r="C1952" s="73">
        <f t="shared" si="3757"/>
        <v>40</v>
      </c>
      <c r="E1952" s="73">
        <f t="shared" ref="E1952" si="3873">plan_id</f>
        <v>1005</v>
      </c>
      <c r="F1952" s="73">
        <f t="shared" ca="1" si="3426"/>
        <v>2017</v>
      </c>
      <c r="G1952" s="73">
        <f t="shared" ref="G1952" ca="1" si="3874">VLOOKUP(INDIRECT(CHAR(39)&amp;$A1952&amp;CHAR(39)&amp;"!r2c"&amp;$C1952,0),variables,2,0)</f>
        <v>10964</v>
      </c>
      <c r="H1952" s="76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 36</v>
      </c>
    </row>
    <row r="1953" spans="1:8" x14ac:dyDescent="0.3">
      <c r="A1953" s="73" t="s">
        <v>308</v>
      </c>
      <c r="B1953" s="73">
        <f t="shared" si="3798"/>
        <v>20</v>
      </c>
      <c r="C1953" s="73">
        <f t="shared" si="3757"/>
        <v>41</v>
      </c>
      <c r="E1953" s="73">
        <f t="shared" ref="E1953" si="3875">plan_id</f>
        <v>1005</v>
      </c>
      <c r="F1953" s="73">
        <f t="shared" ca="1" si="3426"/>
        <v>2017</v>
      </c>
      <c r="G1953" s="73">
        <f t="shared" ref="G1953" ca="1" si="3876">VLOOKUP(INDIRECT(CHAR(39)&amp;$A1953&amp;CHAR(39)&amp;"!r2c"&amp;$C1953,0),variables,2,0)</f>
        <v>10967</v>
      </c>
      <c r="H1953" s="76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 xml:space="preserve">RP-2014 Annuitant Generational Mortality Table </v>
      </c>
    </row>
    <row r="1954" spans="1:8" x14ac:dyDescent="0.3">
      <c r="A1954" s="73" t="s">
        <v>308</v>
      </c>
      <c r="B1954" s="73">
        <f t="shared" si="3798"/>
        <v>20</v>
      </c>
      <c r="C1954" s="73">
        <f t="shared" si="3757"/>
        <v>42</v>
      </c>
      <c r="E1954" s="73">
        <f t="shared" ref="E1954" si="3877">plan_id</f>
        <v>1005</v>
      </c>
      <c r="F1954" s="73">
        <f t="shared" ca="1" si="3426"/>
        <v>2017</v>
      </c>
      <c r="G1954" s="73">
        <f t="shared" ref="G1954" ca="1" si="3878">VLOOKUP(INDIRECT(CHAR(39)&amp;$A1954&amp;CHAR(39)&amp;"!r2c"&amp;$C1954,0),variables,2,0)</f>
        <v>10968</v>
      </c>
      <c r="H1954" s="76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</row>
    <row r="1955" spans="1:8" x14ac:dyDescent="0.3">
      <c r="A1955" s="73" t="s">
        <v>308</v>
      </c>
      <c r="B1955" s="73">
        <f t="shared" si="3798"/>
        <v>20</v>
      </c>
      <c r="C1955" s="73">
        <f t="shared" si="3757"/>
        <v>43</v>
      </c>
      <c r="E1955" s="73">
        <f t="shared" ref="E1955" si="3879">plan_id</f>
        <v>1005</v>
      </c>
      <c r="F1955" s="73">
        <f t="shared" ca="1" si="3426"/>
        <v>2017</v>
      </c>
      <c r="G1955" s="73">
        <f t="shared" ref="G1955" ca="1" si="3880">VLOOKUP(INDIRECT(CHAR(39)&amp;$A1955&amp;CHAR(39)&amp;"!r2c"&amp;$C1955,0),variables,2,0)</f>
        <v>10969</v>
      </c>
      <c r="H1955" s="76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MP-2016</v>
      </c>
    </row>
    <row r="1956" spans="1:8" x14ac:dyDescent="0.3">
      <c r="A1956" s="73" t="s">
        <v>308</v>
      </c>
      <c r="B1956" s="73">
        <f t="shared" si="3798"/>
        <v>20</v>
      </c>
      <c r="C1956" s="73">
        <f t="shared" si="3757"/>
        <v>44</v>
      </c>
      <c r="E1956" s="73">
        <f t="shared" ref="E1956" si="3881">plan_id</f>
        <v>1005</v>
      </c>
      <c r="F1956" s="73">
        <f t="shared" ca="1" si="3426"/>
        <v>2017</v>
      </c>
      <c r="G1956" s="73">
        <f t="shared" ref="G1956" ca="1" si="3882">VLOOKUP(INDIRECT(CHAR(39)&amp;$A1956&amp;CHAR(39)&amp;"!r2c"&amp;$C1956,0),variables,2,0)</f>
        <v>10970</v>
      </c>
      <c r="H1956" s="76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73" t="s">
        <v>308</v>
      </c>
      <c r="B1957" s="73">
        <f t="shared" si="3798"/>
        <v>20</v>
      </c>
      <c r="C1957" s="73">
        <f t="shared" si="3757"/>
        <v>45</v>
      </c>
      <c r="E1957" s="73">
        <f t="shared" ref="E1957" si="3883">plan_id</f>
        <v>1005</v>
      </c>
      <c r="F1957" s="73">
        <f t="shared" ca="1" si="3426"/>
        <v>2017</v>
      </c>
      <c r="G1957" s="73">
        <f t="shared" ref="G1957" ca="1" si="3884">VLOOKUP(INDIRECT(CHAR(39)&amp;$A1957&amp;CHAR(39)&amp;"!r2c"&amp;$C1957,0),variables,2,0)</f>
        <v>10971</v>
      </c>
      <c r="H1957" s="76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73" t="s">
        <v>308</v>
      </c>
      <c r="B1958" s="73">
        <f t="shared" si="3798"/>
        <v>20</v>
      </c>
      <c r="C1958" s="73">
        <f t="shared" si="3757"/>
        <v>46</v>
      </c>
      <c r="E1958" s="73">
        <f t="shared" ref="E1958" si="3885">plan_id</f>
        <v>1005</v>
      </c>
      <c r="F1958" s="73">
        <f t="shared" ca="1" si="3426"/>
        <v>2017</v>
      </c>
      <c r="G1958" s="73">
        <f t="shared" ref="G1958" ca="1" si="3886">VLOOKUP(INDIRECT(CHAR(39)&amp;$A1958&amp;CHAR(39)&amp;"!r2c"&amp;$C1958,0),variables,2,0)</f>
        <v>10972</v>
      </c>
      <c r="H1958" s="76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Percentage of Payroll</v>
      </c>
    </row>
    <row r="1959" spans="1:8" x14ac:dyDescent="0.3">
      <c r="A1959" s="73" t="s">
        <v>308</v>
      </c>
      <c r="B1959" s="73">
        <f t="shared" si="3798"/>
        <v>20</v>
      </c>
      <c r="C1959" s="73">
        <f t="shared" ref="C1959:C2022" si="3887">C1868</f>
        <v>47</v>
      </c>
      <c r="E1959" s="73">
        <f t="shared" ref="E1959" si="3888">plan_id</f>
        <v>1005</v>
      </c>
      <c r="F1959" s="73">
        <f t="shared" ca="1" si="3426"/>
        <v>2017</v>
      </c>
      <c r="G1959" s="73">
        <f t="shared" ref="G1959" ca="1" si="3889">VLOOKUP(INDIRECT(CHAR(39)&amp;$A1959&amp;CHAR(39)&amp;"!r2c"&amp;$C1959,0),variables,2,0)</f>
        <v>10973</v>
      </c>
      <c r="H1959" s="76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30 Years</v>
      </c>
    </row>
    <row r="1960" spans="1:8" x14ac:dyDescent="0.3">
      <c r="A1960" s="73" t="s">
        <v>308</v>
      </c>
      <c r="B1960" s="73">
        <f t="shared" si="3798"/>
        <v>20</v>
      </c>
      <c r="C1960" s="73">
        <f t="shared" si="3887"/>
        <v>48</v>
      </c>
      <c r="E1960" s="73">
        <f t="shared" ref="E1960" si="3890">plan_id</f>
        <v>1005</v>
      </c>
      <c r="F1960" s="73">
        <f t="shared" ca="1" si="3426"/>
        <v>2017</v>
      </c>
      <c r="G1960" s="73">
        <f t="shared" ref="G1960" ca="1" si="3891">VLOOKUP(INDIRECT(CHAR(39)&amp;$A1960&amp;CHAR(39)&amp;"!r2c"&amp;$C1960,0),variables,2,0)</f>
        <v>10975</v>
      </c>
      <c r="H1960" s="76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EAN</v>
      </c>
    </row>
    <row r="1961" spans="1:8" x14ac:dyDescent="0.3">
      <c r="A1961" s="73" t="s">
        <v>308</v>
      </c>
      <c r="B1961" s="73">
        <f t="shared" si="3798"/>
        <v>20</v>
      </c>
      <c r="C1961" s="73">
        <f t="shared" si="3887"/>
        <v>49</v>
      </c>
      <c r="E1961" s="73">
        <f t="shared" ref="E1961" si="3892">plan_id</f>
        <v>1005</v>
      </c>
      <c r="F1961" s="73">
        <f t="shared" ca="1" si="3426"/>
        <v>2017</v>
      </c>
      <c r="G1961" s="73">
        <f t="shared" ref="G1961" ca="1" si="3893">VLOOKUP(INDIRECT(CHAR(39)&amp;$A1961&amp;CHAR(39)&amp;"!r2c"&amp;$C1961,0),variables,2,0)</f>
        <v>10976</v>
      </c>
      <c r="H1961" s="76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0.08</v>
      </c>
    </row>
    <row r="1962" spans="1:8" x14ac:dyDescent="0.3">
      <c r="A1962" s="73" t="s">
        <v>308</v>
      </c>
      <c r="B1962" s="73">
        <f t="shared" si="3798"/>
        <v>20</v>
      </c>
      <c r="C1962" s="73">
        <f t="shared" si="3887"/>
        <v>50</v>
      </c>
      <c r="E1962" s="73">
        <f t="shared" ref="E1962" si="3894">plan_id</f>
        <v>1005</v>
      </c>
      <c r="F1962" s="73">
        <f t="shared" ca="1" si="3426"/>
        <v>2017</v>
      </c>
      <c r="G1962" s="73">
        <f t="shared" ref="G1962" ca="1" si="3895">VLOOKUP(INDIRECT(CHAR(39)&amp;$A1962&amp;CHAR(39)&amp;"!r2c"&amp;$C1962,0),variables,2,0)</f>
        <v>10977</v>
      </c>
      <c r="H1962" s="76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73" t="s">
        <v>308</v>
      </c>
      <c r="B1963" s="73">
        <f t="shared" si="3798"/>
        <v>20</v>
      </c>
      <c r="C1963" s="73">
        <f t="shared" si="3887"/>
        <v>51</v>
      </c>
      <c r="E1963" s="73">
        <f t="shared" ref="E1963" si="3896">plan_id</f>
        <v>1005</v>
      </c>
      <c r="F1963" s="73">
        <f t="shared" ca="1" si="3426"/>
        <v>2017</v>
      </c>
      <c r="G1963" s="73">
        <f t="shared" ref="G1963" ca="1" si="3897">VLOOKUP(INDIRECT(CHAR(39)&amp;$A1963&amp;CHAR(39)&amp;"!r2c"&amp;$C1963,0),variables,2,0)</f>
        <v>10978</v>
      </c>
      <c r="H1963" s="76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0.08</v>
      </c>
    </row>
    <row r="1964" spans="1:8" x14ac:dyDescent="0.3">
      <c r="A1964" s="73" t="s">
        <v>308</v>
      </c>
      <c r="B1964" s="73">
        <f t="shared" si="3798"/>
        <v>20</v>
      </c>
      <c r="C1964" s="73">
        <f t="shared" si="3887"/>
        <v>52</v>
      </c>
      <c r="E1964" s="73">
        <f t="shared" ref="E1964" si="3898">plan_id</f>
        <v>1005</v>
      </c>
      <c r="F1964" s="73">
        <f t="shared" ca="1" si="3426"/>
        <v>2017</v>
      </c>
      <c r="G1964" s="73">
        <f t="shared" ref="G1964" ca="1" si="3899">VLOOKUP(INDIRECT(CHAR(39)&amp;$A1964&amp;CHAR(39)&amp;"!r2c"&amp;$C1964,0),variables,2,0)</f>
        <v>10979</v>
      </c>
      <c r="H1964" s="76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">
      <c r="A1965" s="73" t="s">
        <v>308</v>
      </c>
      <c r="B1965" s="73">
        <f t="shared" si="3798"/>
        <v>20</v>
      </c>
      <c r="C1965" s="73">
        <f t="shared" si="3887"/>
        <v>53</v>
      </c>
      <c r="E1965" s="73">
        <f t="shared" ref="E1965" si="3900">plan_id</f>
        <v>1005</v>
      </c>
      <c r="F1965" s="73">
        <f t="shared" ca="1" si="3426"/>
        <v>2017</v>
      </c>
      <c r="G1965" s="73">
        <f t="shared" ref="G1965" ca="1" si="3901">VLOOKUP(INDIRECT(CHAR(39)&amp;$A1965&amp;CHAR(39)&amp;"!r2c"&amp;$C1965,0),variables,2,0)</f>
        <v>10980</v>
      </c>
      <c r="H1965" s="76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9.5000000000000001E-2</v>
      </c>
    </row>
    <row r="1966" spans="1:8" x14ac:dyDescent="0.3">
      <c r="A1966" s="73" t="s">
        <v>308</v>
      </c>
      <c r="B1966" s="73">
        <f t="shared" si="3798"/>
        <v>20</v>
      </c>
      <c r="C1966" s="73">
        <f t="shared" si="3887"/>
        <v>54</v>
      </c>
      <c r="E1966" s="73">
        <f t="shared" ref="E1966" si="3902">plan_id</f>
        <v>1005</v>
      </c>
      <c r="F1966" s="73">
        <f t="shared" ca="1" si="3426"/>
        <v>2017</v>
      </c>
      <c r="G1966" s="73">
        <f t="shared" ref="G1966" ca="1" si="3903">VLOOKUP(INDIRECT(CHAR(39)&amp;$A1966&amp;CHAR(39)&amp;"!r2c"&amp;$C1966,0),variables,2,0)</f>
        <v>10981</v>
      </c>
      <c r="H1966" s="76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0.152</v>
      </c>
    </row>
    <row r="1967" spans="1:8" x14ac:dyDescent="0.3">
      <c r="A1967" s="73" t="s">
        <v>308</v>
      </c>
      <c r="B1967" s="73">
        <f t="shared" si="3798"/>
        <v>20</v>
      </c>
      <c r="C1967" s="73">
        <f t="shared" si="3887"/>
        <v>55</v>
      </c>
      <c r="E1967" s="73">
        <f t="shared" ref="E1967" si="3904">plan_id</f>
        <v>1005</v>
      </c>
      <c r="F1967" s="73">
        <f t="shared" ca="1" si="3426"/>
        <v>2017</v>
      </c>
      <c r="G1967" s="73">
        <f t="shared" ref="G1967" ca="1" si="3905">VLOOKUP(INDIRECT(CHAR(39)&amp;$A1967&amp;CHAR(39)&amp;"!r2c"&amp;$C1967,0),variables,2,0)</f>
        <v>10706</v>
      </c>
      <c r="H1967" s="76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1.2527025605518156E-4</v>
      </c>
    </row>
    <row r="1968" spans="1:8" x14ac:dyDescent="0.3">
      <c r="A1968" s="73" t="s">
        <v>308</v>
      </c>
      <c r="B1968" s="73">
        <f t="shared" si="3798"/>
        <v>20</v>
      </c>
      <c r="C1968" s="73">
        <f t="shared" si="3887"/>
        <v>56</v>
      </c>
      <c r="E1968" s="73">
        <f t="shared" ref="E1968" si="3906">plan_id</f>
        <v>1005</v>
      </c>
      <c r="F1968" s="73">
        <f t="shared" ca="1" si="3426"/>
        <v>2017</v>
      </c>
      <c r="G1968" s="73">
        <f t="shared" ref="G1968" ca="1" si="3907">VLOOKUP(INDIRECT(CHAR(39)&amp;$A1968&amp;CHAR(39)&amp;"!r2c"&amp;$C1968,0),variables,2,0)</f>
        <v>10983</v>
      </c>
      <c r="H1968" s="76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73" t="s">
        <v>308</v>
      </c>
      <c r="B1969" s="73">
        <f t="shared" si="3798"/>
        <v>20</v>
      </c>
      <c r="C1969" s="73">
        <f t="shared" si="3887"/>
        <v>57</v>
      </c>
      <c r="E1969" s="73">
        <f t="shared" ref="E1969" si="3908">plan_id</f>
        <v>1005</v>
      </c>
      <c r="F1969" s="73">
        <f t="shared" ca="1" si="3426"/>
        <v>2017</v>
      </c>
      <c r="G1969" s="73">
        <f t="shared" ref="G1969" ca="1" si="3909">VLOOKUP(INDIRECT(CHAR(39)&amp;$A1969&amp;CHAR(39)&amp;"!r2c"&amp;$C1969,0),variables,2,0)</f>
        <v>10989</v>
      </c>
      <c r="H1969" s="76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7840549000</v>
      </c>
    </row>
    <row r="1970" spans="1:8" x14ac:dyDescent="0.3">
      <c r="A1970" s="73" t="s">
        <v>308</v>
      </c>
      <c r="B1970" s="73">
        <f t="shared" si="3798"/>
        <v>20</v>
      </c>
      <c r="C1970" s="73">
        <f t="shared" si="3887"/>
        <v>58</v>
      </c>
      <c r="E1970" s="73">
        <f t="shared" ref="E1970" si="3910">plan_id</f>
        <v>1005</v>
      </c>
      <c r="F1970" s="73">
        <f t="shared" ca="1" si="3426"/>
        <v>2017</v>
      </c>
      <c r="G1970" s="73">
        <f t="shared" ref="G1970" ca="1" si="3911">VLOOKUP(INDIRECT(CHAR(39)&amp;$A1970&amp;CHAR(39)&amp;"!r2c"&amp;$C1970,0),variables,2,0)</f>
        <v>10990</v>
      </c>
      <c r="H1970" s="76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9199208000</v>
      </c>
    </row>
    <row r="1971" spans="1:8" x14ac:dyDescent="0.3">
      <c r="A1971" s="73" t="s">
        <v>308</v>
      </c>
      <c r="B1971" s="73">
        <f t="shared" si="3798"/>
        <v>20</v>
      </c>
      <c r="C1971" s="73">
        <f t="shared" si="3887"/>
        <v>59</v>
      </c>
      <c r="E1971" s="73">
        <f t="shared" ref="E1971" si="3912">plan_id</f>
        <v>1005</v>
      </c>
      <c r="F1971" s="73">
        <f t="shared" ca="1" si="3426"/>
        <v>2017</v>
      </c>
      <c r="G1971" s="73">
        <f t="shared" ref="G1971" ca="1" si="3913">VLOOKUP(INDIRECT(CHAR(39)&amp;$A1971&amp;CHAR(39)&amp;"!r2c"&amp;$C1971,0),variables,2,0)</f>
        <v>10991</v>
      </c>
      <c r="H1971" s="76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1358659000</v>
      </c>
    </row>
    <row r="1972" spans="1:8" x14ac:dyDescent="0.3">
      <c r="A1972" s="73" t="s">
        <v>308</v>
      </c>
      <c r="B1972" s="73">
        <f t="shared" si="3798"/>
        <v>20</v>
      </c>
      <c r="C1972" s="73">
        <f t="shared" si="3887"/>
        <v>60</v>
      </c>
      <c r="E1972" s="73">
        <f t="shared" ref="E1972" si="3914">plan_id</f>
        <v>1005</v>
      </c>
      <c r="F1972" s="73">
        <f t="shared" ca="1" si="3426"/>
        <v>2017</v>
      </c>
      <c r="G1972" s="73">
        <f t="shared" ref="G1972" ca="1" si="3915">VLOOKUP(INDIRECT(CHAR(39)&amp;$A1972&amp;CHAR(39)&amp;"!r2c"&amp;$C1972,0),variables,2,0)</f>
        <v>10992</v>
      </c>
      <c r="H1972" s="76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0.85230695946868473</v>
      </c>
    </row>
    <row r="1973" spans="1:8" x14ac:dyDescent="0.3">
      <c r="A1973" s="73" t="s">
        <v>308</v>
      </c>
      <c r="B1973" s="73">
        <f t="shared" si="3798"/>
        <v>20</v>
      </c>
      <c r="C1973" s="73">
        <f t="shared" si="3887"/>
        <v>61</v>
      </c>
      <c r="E1973" s="73">
        <f t="shared" ref="E1973" si="3916">plan_id</f>
        <v>1005</v>
      </c>
      <c r="F1973" s="73">
        <f t="shared" ca="1" si="3426"/>
        <v>2017</v>
      </c>
      <c r="G1973" s="73">
        <f t="shared" ref="G1973" ca="1" si="3917">VLOOKUP(INDIRECT(CHAR(39)&amp;$A1973&amp;CHAR(39)&amp;"!r2c"&amp;$C1973,0),variables,2,0)</f>
        <v>10993</v>
      </c>
      <c r="H1973" s="76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944296000</v>
      </c>
    </row>
    <row r="1974" spans="1:8" x14ac:dyDescent="0.3">
      <c r="A1974" s="73" t="s">
        <v>308</v>
      </c>
      <c r="B1974" s="73">
        <f t="shared" si="3798"/>
        <v>20</v>
      </c>
      <c r="C1974" s="73">
        <f t="shared" si="3887"/>
        <v>62</v>
      </c>
      <c r="E1974" s="73">
        <f t="shared" ref="E1974" si="3918">plan_id</f>
        <v>1005</v>
      </c>
      <c r="F1974" s="73">
        <f t="shared" ca="1" si="3426"/>
        <v>2017</v>
      </c>
      <c r="G1974" s="73">
        <f t="shared" ref="G1974" ca="1" si="3919">VLOOKUP(INDIRECT(CHAR(39)&amp;$A1974&amp;CHAR(39)&amp;"!r2c"&amp;$C1974,0),variables,2,0)</f>
        <v>10801</v>
      </c>
      <c r="H1974" s="76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-110682000</v>
      </c>
    </row>
    <row r="1975" spans="1:8" x14ac:dyDescent="0.3">
      <c r="A1975" s="73" t="s">
        <v>308</v>
      </c>
      <c r="B1975" s="73">
        <f t="shared" si="3798"/>
        <v>20</v>
      </c>
      <c r="C1975" s="73">
        <f t="shared" si="3887"/>
        <v>63</v>
      </c>
      <c r="E1975" s="73">
        <f t="shared" ref="E1975" si="3920">plan_id</f>
        <v>1005</v>
      </c>
      <c r="F1975" s="73">
        <f t="shared" ca="1" si="3426"/>
        <v>2017</v>
      </c>
      <c r="G1975" s="73">
        <f t="shared" ref="G1975" ca="1" si="3921">VLOOKUP(INDIRECT(CHAR(39)&amp;$A1975&amp;CHAR(39)&amp;"!r2c"&amp;$C1975,0),variables,2,0)</f>
        <v>10802</v>
      </c>
      <c r="H1975" s="76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-1565000</v>
      </c>
    </row>
    <row r="1976" spans="1:8" x14ac:dyDescent="0.3">
      <c r="A1976" s="73" t="s">
        <v>308</v>
      </c>
      <c r="B1976" s="73">
        <f t="shared" si="3798"/>
        <v>20</v>
      </c>
      <c r="C1976" s="73">
        <f t="shared" si="3887"/>
        <v>64</v>
      </c>
      <c r="E1976" s="73">
        <f t="shared" ref="E1976" si="3922">plan_id</f>
        <v>1005</v>
      </c>
      <c r="F1976" s="73">
        <f t="shared" ca="1" si="3426"/>
        <v>2017</v>
      </c>
      <c r="G1976" s="73">
        <f t="shared" ref="G1976" ca="1" si="3923">VLOOKUP(INDIRECT(CHAR(39)&amp;$A1976&amp;CHAR(39)&amp;"!r2c"&amp;$C1976,0),variables,2,0)</f>
        <v>10803</v>
      </c>
      <c r="H1976" s="76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73" t="s">
        <v>308</v>
      </c>
      <c r="B1977" s="73">
        <f t="shared" si="3798"/>
        <v>20</v>
      </c>
      <c r="C1977" s="73">
        <f t="shared" si="3887"/>
        <v>65</v>
      </c>
      <c r="E1977" s="73">
        <f t="shared" ref="E1977" si="3924">plan_id</f>
        <v>1005</v>
      </c>
      <c r="F1977" s="73">
        <f t="shared" ca="1" si="3426"/>
        <v>2017</v>
      </c>
      <c r="G1977" s="73">
        <f t="shared" ref="G1977" ca="1" si="3925">VLOOKUP(INDIRECT(CHAR(39)&amp;$A1977&amp;CHAR(39)&amp;"!r2c"&amp;$C1977,0),variables,2,0)</f>
        <v>10804</v>
      </c>
      <c r="H1977" s="76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73" t="s">
        <v>308</v>
      </c>
      <c r="B1978" s="73">
        <f t="shared" si="3798"/>
        <v>20</v>
      </c>
      <c r="C1978" s="73">
        <f t="shared" si="3887"/>
        <v>66</v>
      </c>
      <c r="E1978" s="73">
        <f t="shared" ref="E1978" si="3926">plan_id</f>
        <v>1005</v>
      </c>
      <c r="F1978" s="73">
        <f t="shared" ca="1" si="3426"/>
        <v>2017</v>
      </c>
      <c r="G1978" s="73">
        <f t="shared" ref="G1978" ca="1" si="3927">VLOOKUP(INDIRECT(CHAR(39)&amp;$A1978&amp;CHAR(39)&amp;"!r2c"&amp;$C1978,0),variables,2,0)</f>
        <v>10805</v>
      </c>
      <c r="H1978" s="76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884000</v>
      </c>
    </row>
    <row r="1979" spans="1:8" x14ac:dyDescent="0.3">
      <c r="A1979" s="73" t="s">
        <v>308</v>
      </c>
      <c r="B1979" s="73">
        <f t="shared" ref="B1979" si="3928">B1914+1</f>
        <v>20</v>
      </c>
      <c r="C1979" s="73">
        <f t="shared" si="3887"/>
        <v>67</v>
      </c>
      <c r="E1979" s="73">
        <f t="shared" ref="E1979" si="3929">plan_id</f>
        <v>1005</v>
      </c>
      <c r="F1979" s="73">
        <f t="shared" ca="1" si="3426"/>
        <v>2017</v>
      </c>
      <c r="G1979" s="73">
        <f t="shared" ref="G1979" ca="1" si="3930">VLOOKUP(INDIRECT(CHAR(39)&amp;$A1979&amp;CHAR(39)&amp;"!r2c"&amp;$C1979,0),variables,2,0)</f>
        <v>10806</v>
      </c>
      <c r="H1979" s="76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73" t="s">
        <v>308</v>
      </c>
      <c r="B1980" s="73">
        <f>B1979</f>
        <v>20</v>
      </c>
      <c r="C1980" s="73">
        <f t="shared" si="3887"/>
        <v>68</v>
      </c>
      <c r="E1980" s="73">
        <f t="shared" ref="E1980" si="3931">plan_id</f>
        <v>1005</v>
      </c>
      <c r="F1980" s="73">
        <f t="shared" ca="1" si="3426"/>
        <v>2017</v>
      </c>
      <c r="G1980" s="73">
        <f t="shared" ref="G1980" ca="1" si="3932">VLOOKUP(INDIRECT(CHAR(39)&amp;$A1980&amp;CHAR(39)&amp;"!r2c"&amp;$C1980,0),variables,2,0)</f>
        <v>10807</v>
      </c>
      <c r="H1980" s="76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73" t="s">
        <v>308</v>
      </c>
      <c r="B1981" s="73">
        <f t="shared" ref="B1981:B2005" si="3933">B1980</f>
        <v>20</v>
      </c>
      <c r="C1981" s="73">
        <f t="shared" si="3887"/>
        <v>69</v>
      </c>
      <c r="E1981" s="73">
        <f t="shared" ref="E1981" si="3934">plan_id</f>
        <v>1005</v>
      </c>
      <c r="F1981" s="73">
        <f t="shared" ca="1" si="3426"/>
        <v>2017</v>
      </c>
      <c r="G1981" s="73">
        <f t="shared" ref="G1981" ca="1" si="3935">VLOOKUP(INDIRECT(CHAR(39)&amp;$A1981&amp;CHAR(39)&amp;"!r2c"&amp;$C1981,0),variables,2,0)</f>
        <v>10808</v>
      </c>
      <c r="H1981" s="76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73" t="s">
        <v>308</v>
      </c>
      <c r="B1982" s="73">
        <f t="shared" si="3933"/>
        <v>20</v>
      </c>
      <c r="C1982" s="73">
        <f t="shared" si="3887"/>
        <v>70</v>
      </c>
      <c r="E1982" s="73">
        <f t="shared" ref="E1982" si="3936">plan_id</f>
        <v>1005</v>
      </c>
      <c r="F1982" s="73">
        <f t="shared" ca="1" si="3426"/>
        <v>2017</v>
      </c>
      <c r="G1982" s="73">
        <f t="shared" ref="G1982" ca="1" si="3937">VLOOKUP(INDIRECT(CHAR(39)&amp;$A1982&amp;CHAR(39)&amp;"!r2c"&amp;$C1982,0),variables,2,0)</f>
        <v>10809</v>
      </c>
      <c r="H1982" s="76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5345000</v>
      </c>
    </row>
    <row r="1983" spans="1:8" x14ac:dyDescent="0.3">
      <c r="A1983" s="73" t="s">
        <v>308</v>
      </c>
      <c r="B1983" s="73">
        <f t="shared" si="3933"/>
        <v>20</v>
      </c>
      <c r="C1983" s="73">
        <f t="shared" si="3887"/>
        <v>71</v>
      </c>
      <c r="E1983" s="73">
        <f t="shared" ref="E1983" si="3938">plan_id</f>
        <v>1005</v>
      </c>
      <c r="F1983" s="73">
        <f t="shared" ca="1" si="3426"/>
        <v>2017</v>
      </c>
      <c r="G1983" s="73">
        <f t="shared" ref="G1983" ca="1" si="3939">VLOOKUP(INDIRECT(CHAR(39)&amp;$A1983&amp;CHAR(39)&amp;"!r2c"&amp;$C1983,0),variables,2,0)</f>
        <v>10810</v>
      </c>
      <c r="H1983" s="76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73" t="s">
        <v>308</v>
      </c>
      <c r="B1984" s="73">
        <f t="shared" si="3933"/>
        <v>20</v>
      </c>
      <c r="C1984" s="73">
        <f t="shared" si="3887"/>
        <v>72</v>
      </c>
      <c r="E1984" s="73">
        <f t="shared" ref="E1984" si="3940">plan_id</f>
        <v>1005</v>
      </c>
      <c r="F1984" s="73">
        <f t="shared" ca="1" si="3426"/>
        <v>2017</v>
      </c>
      <c r="G1984" s="73">
        <f t="shared" ref="G1984" ca="1" si="3941">VLOOKUP(INDIRECT(CHAR(39)&amp;$A1984&amp;CHAR(39)&amp;"!r2c"&amp;$C1984,0),variables,2,0)</f>
        <v>10811</v>
      </c>
      <c r="H1984" s="76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73" t="s">
        <v>308</v>
      </c>
      <c r="B1985" s="73">
        <f t="shared" si="3933"/>
        <v>20</v>
      </c>
      <c r="C1985" s="73">
        <f t="shared" si="3887"/>
        <v>73</v>
      </c>
      <c r="E1985" s="73">
        <f t="shared" ref="E1985" si="3942">plan_id</f>
        <v>1005</v>
      </c>
      <c r="F1985" s="73">
        <f t="shared" ca="1" si="3426"/>
        <v>2017</v>
      </c>
      <c r="G1985" s="73">
        <f t="shared" ref="G1985" ca="1" si="3943">VLOOKUP(INDIRECT(CHAR(39)&amp;$A1985&amp;CHAR(39)&amp;"!r2c"&amp;$C1985,0),variables,2,0)</f>
        <v>10812</v>
      </c>
      <c r="H1985" s="76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73" t="s">
        <v>308</v>
      </c>
      <c r="B1986" s="73">
        <f t="shared" si="3933"/>
        <v>20</v>
      </c>
      <c r="C1986" s="73">
        <f t="shared" si="3887"/>
        <v>74</v>
      </c>
      <c r="E1986" s="73">
        <f t="shared" ref="E1986" si="3944">plan_id</f>
        <v>1005</v>
      </c>
      <c r="F1986" s="73">
        <f t="shared" ca="1" si="3426"/>
        <v>2017</v>
      </c>
      <c r="G1986" s="73">
        <f t="shared" ref="G1986" ca="1" si="3945">VLOOKUP(INDIRECT(CHAR(39)&amp;$A1986&amp;CHAR(39)&amp;"!r2c"&amp;$C1986,0),variables,2,0)</f>
        <v>10813</v>
      </c>
      <c r="H1986" s="76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73" t="s">
        <v>308</v>
      </c>
      <c r="B1987" s="73">
        <f t="shared" si="3933"/>
        <v>20</v>
      </c>
      <c r="C1987" s="73">
        <f t="shared" si="3887"/>
        <v>75</v>
      </c>
      <c r="E1987" s="73">
        <f t="shared" ref="E1987" si="3946">plan_id</f>
        <v>1005</v>
      </c>
      <c r="F1987" s="73">
        <f t="shared" ca="1" si="3426"/>
        <v>2017</v>
      </c>
      <c r="G1987" s="73">
        <f t="shared" ref="G1987" ca="1" si="3947">VLOOKUP(INDIRECT(CHAR(39)&amp;$A1987&amp;CHAR(39)&amp;"!r2c"&amp;$C1987,0),variables,2,0)</f>
        <v>10814</v>
      </c>
      <c r="H1987" s="76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-598000</v>
      </c>
    </row>
    <row r="1988" spans="1:8" x14ac:dyDescent="0.3">
      <c r="A1988" s="73" t="s">
        <v>308</v>
      </c>
      <c r="B1988" s="73">
        <f t="shared" si="3933"/>
        <v>20</v>
      </c>
      <c r="C1988" s="73">
        <f t="shared" si="3887"/>
        <v>76</v>
      </c>
      <c r="E1988" s="73">
        <f t="shared" ref="E1988" si="3948">plan_id</f>
        <v>1005</v>
      </c>
      <c r="F1988" s="73">
        <f t="shared" ref="F1988:F2051" ca="1" si="3949">INDIRECT(CHAR(39)&amp;$A1988&amp;CHAR(39)&amp;"!r"&amp;$B1988&amp;"c2",0)</f>
        <v>2017</v>
      </c>
      <c r="G1988" s="73">
        <f t="shared" ref="G1988" ca="1" si="3950">VLOOKUP(INDIRECT(CHAR(39)&amp;$A1988&amp;CHAR(39)&amp;"!r2c"&amp;$C1988,0),variables,2,0)</f>
        <v>10815</v>
      </c>
      <c r="H1988" s="76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-1623000</v>
      </c>
    </row>
    <row r="1989" spans="1:8" x14ac:dyDescent="0.3">
      <c r="A1989" s="73" t="s">
        <v>308</v>
      </c>
      <c r="B1989" s="73">
        <f t="shared" si="3933"/>
        <v>20</v>
      </c>
      <c r="C1989" s="73">
        <f t="shared" si="3887"/>
        <v>77</v>
      </c>
      <c r="E1989" s="73">
        <f t="shared" ref="E1989" si="3951">plan_id</f>
        <v>1005</v>
      </c>
      <c r="F1989" s="73">
        <f t="shared" ca="1" si="3949"/>
        <v>2017</v>
      </c>
      <c r="G1989" s="73">
        <f t="shared" ref="G1989" ca="1" si="3952">VLOOKUP(INDIRECT(CHAR(39)&amp;$A1989&amp;CHAR(39)&amp;"!r2c"&amp;$C1989,0),variables,2,0)</f>
        <v>10816</v>
      </c>
      <c r="H1989" s="76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11538000</v>
      </c>
    </row>
    <row r="1990" spans="1:8" x14ac:dyDescent="0.3">
      <c r="A1990" s="73" t="s">
        <v>308</v>
      </c>
      <c r="B1990" s="73">
        <f t="shared" si="3933"/>
        <v>20</v>
      </c>
      <c r="C1990" s="73">
        <f t="shared" si="3887"/>
        <v>78</v>
      </c>
      <c r="E1990" s="73">
        <f t="shared" ref="E1990" si="3953">plan_id</f>
        <v>1005</v>
      </c>
      <c r="F1990" s="73">
        <f t="shared" ca="1" si="3949"/>
        <v>2017</v>
      </c>
      <c r="G1990" s="73">
        <f t="shared" ref="G1990" ca="1" si="3954">VLOOKUP(INDIRECT(CHAR(39)&amp;$A1990&amp;CHAR(39)&amp;"!r2c"&amp;$C1990,0),variables,2,0)</f>
        <v>10817</v>
      </c>
      <c r="H1990" s="76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73" t="s">
        <v>308</v>
      </c>
      <c r="B1991" s="73">
        <f t="shared" si="3933"/>
        <v>20</v>
      </c>
      <c r="C1991" s="73">
        <f t="shared" si="3887"/>
        <v>79</v>
      </c>
      <c r="E1991" s="73">
        <f t="shared" ref="E1991" si="3955">plan_id</f>
        <v>1005</v>
      </c>
      <c r="F1991" s="73">
        <f t="shared" ca="1" si="3949"/>
        <v>2017</v>
      </c>
      <c r="G1991" s="73">
        <f t="shared" ref="G1991" ca="1" si="3956">VLOOKUP(INDIRECT(CHAR(39)&amp;$A1991&amp;CHAR(39)&amp;"!r2c"&amp;$C1991,0),variables,2,0)</f>
        <v>10818</v>
      </c>
      <c r="H1991" s="76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73" t="s">
        <v>308</v>
      </c>
      <c r="B1992" s="73">
        <f t="shared" si="3933"/>
        <v>20</v>
      </c>
      <c r="C1992" s="73">
        <f t="shared" si="3887"/>
        <v>80</v>
      </c>
      <c r="E1992" s="73">
        <f t="shared" ref="E1992" si="3957">plan_id</f>
        <v>1005</v>
      </c>
      <c r="F1992" s="73">
        <f t="shared" ca="1" si="3949"/>
        <v>2017</v>
      </c>
      <c r="G1992" s="73">
        <f t="shared" ref="G1992" ca="1" si="3958">VLOOKUP(INDIRECT(CHAR(39)&amp;$A1992&amp;CHAR(39)&amp;"!r2c"&amp;$C1992,0),variables,2,0)</f>
        <v>10819</v>
      </c>
      <c r="H1992" s="76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73" t="s">
        <v>308</v>
      </c>
      <c r="B1993" s="73">
        <f t="shared" si="3933"/>
        <v>20</v>
      </c>
      <c r="C1993" s="73">
        <f t="shared" si="3887"/>
        <v>81</v>
      </c>
      <c r="E1993" s="73">
        <f t="shared" ref="E1993" si="3959">plan_id</f>
        <v>1005</v>
      </c>
      <c r="F1993" s="73">
        <f t="shared" ca="1" si="3949"/>
        <v>2017</v>
      </c>
      <c r="G1993" s="73">
        <f t="shared" ref="G1993" ca="1" si="3960">VLOOKUP(INDIRECT(CHAR(39)&amp;$A1993&amp;CHAR(39)&amp;"!r2c"&amp;$C1993,0),variables,2,0)</f>
        <v>10820</v>
      </c>
      <c r="H1993" s="76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5430000</v>
      </c>
    </row>
    <row r="1994" spans="1:8" x14ac:dyDescent="0.3">
      <c r="A1994" s="73" t="s">
        <v>308</v>
      </c>
      <c r="B1994" s="73">
        <f t="shared" si="3933"/>
        <v>20</v>
      </c>
      <c r="C1994" s="73">
        <f t="shared" si="3887"/>
        <v>82</v>
      </c>
      <c r="E1994" s="73">
        <f t="shared" ref="E1994" si="3961">plan_id</f>
        <v>1005</v>
      </c>
      <c r="F1994" s="73">
        <f t="shared" ca="1" si="3949"/>
        <v>2017</v>
      </c>
      <c r="G1994" s="73">
        <f t="shared" ref="G1994" ca="1" si="3962">VLOOKUP(INDIRECT(CHAR(39)&amp;$A1994&amp;CHAR(39)&amp;"!r2c"&amp;$C1994,0),variables,2,0)</f>
        <v>10821</v>
      </c>
      <c r="H1994" s="76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73" t="s">
        <v>308</v>
      </c>
      <c r="B1995" s="73">
        <f t="shared" si="3933"/>
        <v>20</v>
      </c>
      <c r="C1995" s="73">
        <f t="shared" si="3887"/>
        <v>83</v>
      </c>
      <c r="E1995" s="73">
        <f t="shared" ref="E1995" si="3963">plan_id</f>
        <v>1005</v>
      </c>
      <c r="F1995" s="73">
        <f t="shared" ca="1" si="3949"/>
        <v>2017</v>
      </c>
      <c r="G1995" s="73">
        <f t="shared" ref="G1995" ca="1" si="3964">VLOOKUP(INDIRECT(CHAR(39)&amp;$A1995&amp;CHAR(39)&amp;"!r2c"&amp;$C1995,0),variables,2,0)</f>
        <v>10822</v>
      </c>
      <c r="H1995" s="76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73" t="s">
        <v>308</v>
      </c>
      <c r="B1996" s="73">
        <f t="shared" si="3933"/>
        <v>20</v>
      </c>
      <c r="C1996" s="73">
        <f t="shared" si="3887"/>
        <v>84</v>
      </c>
      <c r="E1996" s="73">
        <f t="shared" ref="E1996" si="3965">plan_id</f>
        <v>1005</v>
      </c>
      <c r="F1996" s="73">
        <f t="shared" ca="1" si="3949"/>
        <v>2017</v>
      </c>
      <c r="G1996" s="73">
        <f t="shared" ref="G1996" ca="1" si="3966">VLOOKUP(INDIRECT(CHAR(39)&amp;$A1996&amp;CHAR(39)&amp;"!r2c"&amp;$C1996,0),variables,2,0)</f>
        <v>10829</v>
      </c>
      <c r="H1996" s="76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190844000</v>
      </c>
    </row>
    <row r="1997" spans="1:8" x14ac:dyDescent="0.3">
      <c r="A1997" s="73" t="s">
        <v>308</v>
      </c>
      <c r="B1997" s="73">
        <f t="shared" si="3933"/>
        <v>20</v>
      </c>
      <c r="C1997" s="73">
        <f t="shared" si="3887"/>
        <v>85</v>
      </c>
      <c r="E1997" s="73">
        <f t="shared" ref="E1997" si="3967">plan_id</f>
        <v>1005</v>
      </c>
      <c r="F1997" s="73">
        <f t="shared" ca="1" si="3949"/>
        <v>2017</v>
      </c>
      <c r="G1997" s="73">
        <f t="shared" ref="G1997" ca="1" si="3968">VLOOKUP(INDIRECT(CHAR(39)&amp;$A1997&amp;CHAR(39)&amp;"!r2c"&amp;$C1997,0),variables,2,0)</f>
        <v>10823</v>
      </c>
      <c r="H1997" s="76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326815000</v>
      </c>
    </row>
    <row r="1998" spans="1:8" x14ac:dyDescent="0.3">
      <c r="A1998" s="73" t="s">
        <v>308</v>
      </c>
      <c r="B1998" s="73">
        <f t="shared" si="3933"/>
        <v>20</v>
      </c>
      <c r="C1998" s="73">
        <f t="shared" si="3887"/>
        <v>86</v>
      </c>
      <c r="E1998" s="73">
        <f t="shared" ref="E1998" si="3969">plan_id</f>
        <v>1005</v>
      </c>
      <c r="F1998" s="73">
        <f t="shared" ca="1" si="3949"/>
        <v>2017</v>
      </c>
      <c r="G1998" s="73">
        <f t="shared" ref="G1998" ca="1" si="3970">VLOOKUP(INDIRECT(CHAR(39)&amp;$A1998&amp;CHAR(39)&amp;"!r2c"&amp;$C1998,0),variables,2,0)</f>
        <v>10798</v>
      </c>
      <c r="H1998" s="76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73" t="s">
        <v>308</v>
      </c>
      <c r="B1999" s="73">
        <f t="shared" si="3933"/>
        <v>20</v>
      </c>
      <c r="C1999" s="73">
        <f t="shared" si="3887"/>
        <v>87</v>
      </c>
      <c r="E1999" s="73">
        <f t="shared" ref="E1999" si="3971">plan_id</f>
        <v>1005</v>
      </c>
      <c r="F1999" s="73">
        <f t="shared" ca="1" si="3949"/>
        <v>2017</v>
      </c>
      <c r="G1999" s="73">
        <f t="shared" ref="G1999" ca="1" si="3972">VLOOKUP(INDIRECT(CHAR(39)&amp;$A1999&amp;CHAR(39)&amp;"!r2c"&amp;$C1999,0),variables,2,0)</f>
        <v>10799</v>
      </c>
      <c r="H1999" s="76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73" t="s">
        <v>308</v>
      </c>
      <c r="B2000" s="73">
        <f t="shared" si="3933"/>
        <v>20</v>
      </c>
      <c r="C2000" s="73">
        <f t="shared" si="3887"/>
        <v>88</v>
      </c>
      <c r="E2000" s="73">
        <f t="shared" ref="E2000" si="3973">plan_id</f>
        <v>1005</v>
      </c>
      <c r="F2000" s="73">
        <f t="shared" ca="1" si="3949"/>
        <v>2017</v>
      </c>
      <c r="G2000" s="73">
        <f t="shared" ref="G2000" ca="1" si="3974">VLOOKUP(INDIRECT(CHAR(39)&amp;$A2000&amp;CHAR(39)&amp;"!r2c"&amp;$C2000,0),variables,2,0)</f>
        <v>10800</v>
      </c>
      <c r="H2000" s="76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73" t="s">
        <v>308</v>
      </c>
      <c r="B2001" s="73">
        <f t="shared" si="3933"/>
        <v>20</v>
      </c>
      <c r="C2001" s="73">
        <f t="shared" si="3887"/>
        <v>89</v>
      </c>
      <c r="E2001" s="73">
        <f t="shared" ref="E2001" si="3975">plan_id</f>
        <v>1005</v>
      </c>
      <c r="F2001" s="73">
        <f t="shared" ca="1" si="3949"/>
        <v>2017</v>
      </c>
      <c r="G2001" s="73">
        <f t="shared" ref="G2001" ca="1" si="3976">VLOOKUP(INDIRECT(CHAR(39)&amp;$A2001&amp;CHAR(39)&amp;"!r2c"&amp;$C2001,0),variables,2,0)</f>
        <v>10824</v>
      </c>
      <c r="H2001" s="76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73" t="s">
        <v>308</v>
      </c>
      <c r="B2002" s="73">
        <f t="shared" si="3933"/>
        <v>20</v>
      </c>
      <c r="C2002" s="73">
        <f t="shared" si="3887"/>
        <v>90</v>
      </c>
      <c r="E2002" s="73">
        <f t="shared" ref="E2002" si="3977">plan_id</f>
        <v>1005</v>
      </c>
      <c r="F2002" s="73">
        <f t="shared" ca="1" si="3949"/>
        <v>2017</v>
      </c>
      <c r="G2002" s="73">
        <f t="shared" ref="G2002" ca="1" si="3978">VLOOKUP(INDIRECT(CHAR(39)&amp;$A2002&amp;CHAR(39)&amp;"!r2c"&amp;$C2002,0),variables,2,0)</f>
        <v>10825</v>
      </c>
      <c r="H2002" s="76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436226000</v>
      </c>
    </row>
    <row r="2003" spans="1:8" x14ac:dyDescent="0.3">
      <c r="A2003" s="73" t="s">
        <v>308</v>
      </c>
      <c r="B2003" s="73">
        <f t="shared" si="3933"/>
        <v>20</v>
      </c>
      <c r="C2003" s="73">
        <f t="shared" si="3887"/>
        <v>91</v>
      </c>
      <c r="E2003" s="73">
        <f t="shared" ref="E2003" si="3979">plan_id</f>
        <v>1005</v>
      </c>
      <c r="F2003" s="73">
        <f t="shared" ca="1" si="3949"/>
        <v>2017</v>
      </c>
      <c r="G2003" s="73">
        <f t="shared" ref="G2003" ca="1" si="3980">VLOOKUP(INDIRECT(CHAR(39)&amp;$A2003&amp;CHAR(39)&amp;"!r2c"&amp;$C2003,0),variables,2,0)</f>
        <v>10826</v>
      </c>
      <c r="H2003" s="76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79089000</v>
      </c>
    </row>
    <row r="2004" spans="1:8" x14ac:dyDescent="0.3">
      <c r="A2004" s="73" t="s">
        <v>308</v>
      </c>
      <c r="B2004" s="73">
        <f t="shared" si="3933"/>
        <v>20</v>
      </c>
      <c r="C2004" s="73">
        <f t="shared" si="3887"/>
        <v>92</v>
      </c>
      <c r="E2004" s="73">
        <f t="shared" ref="E2004" si="3981">plan_id</f>
        <v>1005</v>
      </c>
      <c r="F2004" s="73">
        <f t="shared" ca="1" si="3949"/>
        <v>2017</v>
      </c>
      <c r="G2004" s="73">
        <f t="shared" ref="G2004" ca="1" si="3982">VLOOKUP(INDIRECT(CHAR(39)&amp;$A2004&amp;CHAR(39)&amp;"!r2c"&amp;$C2004,0),variables,2,0)</f>
        <v>10828</v>
      </c>
      <c r="H2004" s="76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73" t="s">
        <v>308</v>
      </c>
      <c r="B2005" s="73">
        <f t="shared" si="3933"/>
        <v>20</v>
      </c>
      <c r="C2005" s="73">
        <f t="shared" si="3887"/>
        <v>93</v>
      </c>
      <c r="E2005" s="73">
        <f t="shared" ref="E2005" si="3983">plan_id</f>
        <v>1005</v>
      </c>
      <c r="F2005" s="73">
        <f t="shared" ca="1" si="3949"/>
        <v>2017</v>
      </c>
      <c r="G2005" s="73">
        <f t="shared" ref="G2005" ca="1" si="3984">VLOOKUP(INDIRECT(CHAR(39)&amp;$A2005&amp;CHAR(39)&amp;"!r2c"&amp;$C2005,0),variables,2,0)</f>
        <v>10827</v>
      </c>
      <c r="H2005" s="76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73" t="s">
        <v>308</v>
      </c>
      <c r="B2006" s="73">
        <f t="shared" ref="B2006:B2069" si="3985">B1941+1</f>
        <v>21</v>
      </c>
      <c r="C2006" s="73">
        <f t="shared" si="3887"/>
        <v>3</v>
      </c>
      <c r="E2006" s="73">
        <f t="shared" ref="E2006" si="3986">plan_id</f>
        <v>1005</v>
      </c>
      <c r="F2006" s="73">
        <f t="shared" ca="1" si="3949"/>
        <v>2018</v>
      </c>
      <c r="G2006" s="73">
        <f t="shared" ref="G2006" ca="1" si="3987">VLOOKUP(INDIRECT(CHAR(39)&amp;$A2006&amp;CHAR(39)&amp;"!r2c"&amp;$C2006,0),variables,2,0)</f>
        <v>10703</v>
      </c>
      <c r="H2006" s="76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2019</v>
      </c>
    </row>
    <row r="2007" spans="1:8" x14ac:dyDescent="0.3">
      <c r="A2007" s="73" t="s">
        <v>308</v>
      </c>
      <c r="B2007" s="73">
        <f t="shared" si="3985"/>
        <v>21</v>
      </c>
      <c r="C2007" s="73">
        <f t="shared" si="3887"/>
        <v>4</v>
      </c>
      <c r="E2007" s="73">
        <f t="shared" ref="E2007" si="3988">plan_id</f>
        <v>1005</v>
      </c>
      <c r="F2007" s="73">
        <f t="shared" ca="1" si="3949"/>
        <v>2018</v>
      </c>
      <c r="G2007" s="73">
        <f t="shared" ref="G2007" ca="1" si="3989">VLOOKUP(INDIRECT(CHAR(39)&amp;$A2007&amp;CHAR(39)&amp;"!r2c"&amp;$C2007,0),variables,2,0)</f>
        <v>10845</v>
      </c>
      <c r="H2007" s="76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GRS</v>
      </c>
    </row>
    <row r="2008" spans="1:8" x14ac:dyDescent="0.3">
      <c r="A2008" s="73" t="s">
        <v>308</v>
      </c>
      <c r="B2008" s="73">
        <f t="shared" si="3985"/>
        <v>21</v>
      </c>
      <c r="C2008" s="73">
        <f t="shared" si="3887"/>
        <v>5</v>
      </c>
      <c r="E2008" s="73">
        <f t="shared" ref="E2008" si="3990">plan_id</f>
        <v>1005</v>
      </c>
      <c r="F2008" s="73">
        <f t="shared" ca="1" si="3949"/>
        <v>2018</v>
      </c>
      <c r="G2008" s="73">
        <f t="shared" ref="G2008" ca="1" si="3991">VLOOKUP(INDIRECT(CHAR(39)&amp;$A2008&amp;CHAR(39)&amp;"!r2c"&amp;$C2008,0),variables,2,0)</f>
        <v>10924</v>
      </c>
      <c r="H2008" s="76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0.20899999999999999</v>
      </c>
    </row>
    <row r="2009" spans="1:8" x14ac:dyDescent="0.3">
      <c r="A2009" s="73" t="s">
        <v>308</v>
      </c>
      <c r="B2009" s="73">
        <f t="shared" si="3985"/>
        <v>21</v>
      </c>
      <c r="C2009" s="73">
        <f t="shared" si="3887"/>
        <v>6</v>
      </c>
      <c r="E2009" s="73">
        <f t="shared" ref="E2009" si="3992">plan_id</f>
        <v>1005</v>
      </c>
      <c r="F2009" s="73">
        <f t="shared" ca="1" si="3949"/>
        <v>2018</v>
      </c>
      <c r="G2009" s="73">
        <f t="shared" ref="G2009" ca="1" si="3993">VLOOKUP(INDIRECT(CHAR(39)&amp;$A2009&amp;CHAR(39)&amp;"!r2c"&amp;$C2009,0),variables,2,0)</f>
        <v>10925</v>
      </c>
      <c r="H2009" s="76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73" t="s">
        <v>308</v>
      </c>
      <c r="B2010" s="73">
        <f t="shared" si="3985"/>
        <v>21</v>
      </c>
      <c r="C2010" s="73">
        <f t="shared" si="3887"/>
        <v>7</v>
      </c>
      <c r="E2010" s="73">
        <f t="shared" ref="E2010" si="3994">plan_id</f>
        <v>1005</v>
      </c>
      <c r="F2010" s="73">
        <f t="shared" ca="1" si="3949"/>
        <v>2018</v>
      </c>
      <c r="G2010" s="73">
        <f t="shared" ref="G2010" ca="1" si="3995">VLOOKUP(INDIRECT(CHAR(39)&amp;$A2010&amp;CHAR(39)&amp;"!r2c"&amp;$C2010,0),variables,2,0)</f>
        <v>10926</v>
      </c>
      <c r="H2010" s="76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73" t="s">
        <v>308</v>
      </c>
      <c r="B2011" s="73">
        <f t="shared" si="3985"/>
        <v>21</v>
      </c>
      <c r="C2011" s="73">
        <f t="shared" si="3887"/>
        <v>8</v>
      </c>
      <c r="E2011" s="73">
        <f t="shared" ref="E2011" si="3996">plan_id</f>
        <v>1005</v>
      </c>
      <c r="F2011" s="73">
        <f t="shared" ca="1" si="3949"/>
        <v>2018</v>
      </c>
      <c r="G2011" s="73">
        <f t="shared" ref="G2011" ca="1" si="3997">VLOOKUP(INDIRECT(CHAR(39)&amp;$A2011&amp;CHAR(39)&amp;"!r2c"&amp;$C2011,0),variables,2,0)</f>
        <v>10704</v>
      </c>
      <c r="H2011" s="76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72134000</v>
      </c>
    </row>
    <row r="2012" spans="1:8" x14ac:dyDescent="0.3">
      <c r="A2012" s="73" t="s">
        <v>308</v>
      </c>
      <c r="B2012" s="73">
        <f t="shared" si="3985"/>
        <v>21</v>
      </c>
      <c r="C2012" s="73">
        <f t="shared" si="3887"/>
        <v>9</v>
      </c>
      <c r="E2012" s="73">
        <f t="shared" ref="E2012" si="3998">plan_id</f>
        <v>1005</v>
      </c>
      <c r="F2012" s="73">
        <f t="shared" ca="1" si="3949"/>
        <v>2018</v>
      </c>
      <c r="G2012" s="73">
        <f t="shared" ref="G2012" ca="1" si="3999">VLOOKUP(INDIRECT(CHAR(39)&amp;$A2012&amp;CHAR(39)&amp;"!r2c"&amp;$C2012,0),variables,2,0)</f>
        <v>10928</v>
      </c>
      <c r="H2012" s="76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7.2099999999999997E-2</v>
      </c>
    </row>
    <row r="2013" spans="1:8" x14ac:dyDescent="0.3">
      <c r="A2013" s="73" t="s">
        <v>308</v>
      </c>
      <c r="B2013" s="73">
        <f t="shared" si="3985"/>
        <v>21</v>
      </c>
      <c r="C2013" s="73">
        <f t="shared" si="3887"/>
        <v>10</v>
      </c>
      <c r="E2013" s="73">
        <f t="shared" ref="E2013" si="4000">plan_id</f>
        <v>1005</v>
      </c>
      <c r="F2013" s="73">
        <f t="shared" ca="1" si="3949"/>
        <v>2018</v>
      </c>
      <c r="G2013" s="73">
        <f t="shared" ref="G2013" ca="1" si="4001">VLOOKUP(INDIRECT(CHAR(39)&amp;$A2013&amp;CHAR(39)&amp;"!r2c"&amp;$C2013,0),variables,2,0)</f>
        <v>10929</v>
      </c>
      <c r="H2013" s="76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73" t="s">
        <v>308</v>
      </c>
      <c r="B2014" s="73">
        <f t="shared" si="3985"/>
        <v>21</v>
      </c>
      <c r="C2014" s="73">
        <f t="shared" si="3887"/>
        <v>11</v>
      </c>
      <c r="E2014" s="73">
        <f t="shared" ref="E2014" si="4002">plan_id</f>
        <v>1005</v>
      </c>
      <c r="F2014" s="73">
        <f t="shared" ca="1" si="3949"/>
        <v>2018</v>
      </c>
      <c r="G2014" s="73">
        <f t="shared" ref="G2014" ca="1" si="4003">VLOOKUP(INDIRECT(CHAR(39)&amp;$A2014&amp;CHAR(39)&amp;"!r2c"&amp;$C2014,0),variables,2,0)</f>
        <v>10930</v>
      </c>
      <c r="H2014" s="76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73" t="s">
        <v>308</v>
      </c>
      <c r="B2015" s="73">
        <f t="shared" si="3985"/>
        <v>21</v>
      </c>
      <c r="C2015" s="73">
        <f t="shared" si="3887"/>
        <v>12</v>
      </c>
      <c r="E2015" s="73">
        <f t="shared" ref="E2015" si="4004">plan_id</f>
        <v>1005</v>
      </c>
      <c r="F2015" s="73">
        <f t="shared" ca="1" si="3949"/>
        <v>2018</v>
      </c>
      <c r="G2015" s="73">
        <f t="shared" ref="G2015" ca="1" si="4005">VLOOKUP(INDIRECT(CHAR(39)&amp;$A2015&amp;CHAR(39)&amp;"!r2c"&amp;$C2015,0),variables,2,0)</f>
        <v>10705</v>
      </c>
      <c r="H2015" s="76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105479000</v>
      </c>
    </row>
    <row r="2016" spans="1:8" x14ac:dyDescent="0.3">
      <c r="A2016" s="73" t="s">
        <v>308</v>
      </c>
      <c r="B2016" s="73">
        <f t="shared" si="3985"/>
        <v>21</v>
      </c>
      <c r="C2016" s="73">
        <f t="shared" si="3887"/>
        <v>13</v>
      </c>
      <c r="E2016" s="73">
        <f t="shared" ref="E2016" si="4006">plan_id</f>
        <v>1005</v>
      </c>
      <c r="F2016" s="73">
        <f t="shared" ca="1" si="3949"/>
        <v>2018</v>
      </c>
      <c r="G2016" s="73">
        <f t="shared" ref="G2016" ca="1" si="4007">VLOOKUP(INDIRECT(CHAR(39)&amp;$A2016&amp;CHAR(39)&amp;"!r2c"&amp;$C2016,0),variables,2,0)</f>
        <v>10842</v>
      </c>
      <c r="H2016" s="76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165829000</v>
      </c>
    </row>
    <row r="2017" spans="1:8" x14ac:dyDescent="0.3">
      <c r="A2017" s="73" t="s">
        <v>308</v>
      </c>
      <c r="B2017" s="73">
        <f t="shared" si="3985"/>
        <v>21</v>
      </c>
      <c r="C2017" s="73">
        <f t="shared" si="3887"/>
        <v>14</v>
      </c>
      <c r="E2017" s="73">
        <f t="shared" ref="E2017" si="4008">plan_id</f>
        <v>1005</v>
      </c>
      <c r="F2017" s="73">
        <f t="shared" ca="1" si="3949"/>
        <v>2018</v>
      </c>
      <c r="G2017" s="73">
        <f t="shared" ref="G2017" ca="1" si="4009">VLOOKUP(INDIRECT(CHAR(39)&amp;$A2017&amp;CHAR(39)&amp;"!r2c"&amp;$C2017,0),variables,2,0)</f>
        <v>10843</v>
      </c>
      <c r="H2017" s="76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0.1658</v>
      </c>
    </row>
    <row r="2018" spans="1:8" x14ac:dyDescent="0.3">
      <c r="A2018" s="73" t="s">
        <v>308</v>
      </c>
      <c r="B2018" s="73">
        <f t="shared" si="3985"/>
        <v>21</v>
      </c>
      <c r="C2018" s="73">
        <f t="shared" si="3887"/>
        <v>15</v>
      </c>
      <c r="E2018" s="73">
        <f t="shared" ref="E2018" si="4010">plan_id</f>
        <v>1005</v>
      </c>
      <c r="F2018" s="73">
        <f t="shared" ca="1" si="3949"/>
        <v>2018</v>
      </c>
      <c r="G2018" s="73">
        <f t="shared" ref="G2018" ca="1" si="4011">VLOOKUP(INDIRECT(CHAR(39)&amp;$A2018&amp;CHAR(39)&amp;"!r2c"&amp;$C2018,0),variables,2,0)</f>
        <v>10931</v>
      </c>
      <c r="H2018" s="76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73" t="s">
        <v>308</v>
      </c>
      <c r="B2019" s="73">
        <f t="shared" si="3985"/>
        <v>21</v>
      </c>
      <c r="C2019" s="73">
        <f t="shared" si="3887"/>
        <v>16</v>
      </c>
      <c r="E2019" s="73">
        <f t="shared" ref="E2019" si="4012">plan_id</f>
        <v>1005</v>
      </c>
      <c r="F2019" s="73">
        <f t="shared" ca="1" si="3949"/>
        <v>2018</v>
      </c>
      <c r="G2019" s="73">
        <f t="shared" ref="G2019" ca="1" si="4013">VLOOKUP(INDIRECT(CHAR(39)&amp;$A2019&amp;CHAR(39)&amp;"!r2c"&amp;$C2019,0),variables,2,0)</f>
        <v>10932</v>
      </c>
      <c r="H2019" s="76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73" t="s">
        <v>308</v>
      </c>
      <c r="B2020" s="73">
        <f t="shared" si="3985"/>
        <v>21</v>
      </c>
      <c r="C2020" s="73">
        <f t="shared" si="3887"/>
        <v>17</v>
      </c>
      <c r="E2020" s="73">
        <f t="shared" ref="E2020" si="4014">plan_id</f>
        <v>1005</v>
      </c>
      <c r="F2020" s="73">
        <f t="shared" ca="1" si="3949"/>
        <v>2018</v>
      </c>
      <c r="G2020" s="73">
        <f t="shared" ref="G2020" ca="1" si="4015">VLOOKUP(INDIRECT(CHAR(39)&amp;$A2020&amp;CHAR(39)&amp;"!r2c"&amp;$C2020,0),variables,2,0)</f>
        <v>10933</v>
      </c>
      <c r="H2020" s="76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0.16200000000000001</v>
      </c>
    </row>
    <row r="2021" spans="1:8" x14ac:dyDescent="0.3">
      <c r="A2021" s="73" t="s">
        <v>308</v>
      </c>
      <c r="B2021" s="73">
        <f t="shared" si="3985"/>
        <v>21</v>
      </c>
      <c r="C2021" s="73">
        <f t="shared" si="3887"/>
        <v>18</v>
      </c>
      <c r="E2021" s="73">
        <f t="shared" ref="E2021" si="4016">plan_id</f>
        <v>1005</v>
      </c>
      <c r="F2021" s="73">
        <f t="shared" ca="1" si="3949"/>
        <v>2018</v>
      </c>
      <c r="G2021" s="73">
        <f t="shared" ref="G2021" ca="1" si="4017">VLOOKUP(INDIRECT(CHAR(39)&amp;$A2021&amp;CHAR(39)&amp;"!r2c"&amp;$C2021,0),variables,2,0)</f>
        <v>10934</v>
      </c>
      <c r="H2021" s="76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0.108</v>
      </c>
    </row>
    <row r="2022" spans="1:8" x14ac:dyDescent="0.3">
      <c r="A2022" s="73" t="s">
        <v>308</v>
      </c>
      <c r="B2022" s="73">
        <f t="shared" si="3985"/>
        <v>21</v>
      </c>
      <c r="C2022" s="73">
        <f t="shared" si="3887"/>
        <v>19</v>
      </c>
      <c r="E2022" s="73">
        <f t="shared" ref="E2022" si="4018">plan_id</f>
        <v>1005</v>
      </c>
      <c r="F2022" s="73">
        <f t="shared" ca="1" si="3949"/>
        <v>2018</v>
      </c>
      <c r="G2022" s="73">
        <f t="shared" ref="G2022" ca="1" si="4019">VLOOKUP(INDIRECT(CHAR(39)&amp;$A2022&amp;CHAR(39)&amp;"!r2c"&amp;$C2022,0),variables,2,0)</f>
        <v>10935</v>
      </c>
      <c r="H2022" s="76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Single Rate</v>
      </c>
    </row>
    <row r="2023" spans="1:8" x14ac:dyDescent="0.3">
      <c r="A2023" s="73" t="s">
        <v>308</v>
      </c>
      <c r="B2023" s="73">
        <f t="shared" si="3985"/>
        <v>21</v>
      </c>
      <c r="C2023" s="73">
        <f t="shared" ref="C2023:C2086" si="4020">C1932</f>
        <v>20</v>
      </c>
      <c r="E2023" s="73">
        <f t="shared" ref="E2023" si="4021">plan_id</f>
        <v>1005</v>
      </c>
      <c r="F2023" s="73">
        <f t="shared" ca="1" si="3949"/>
        <v>2018</v>
      </c>
      <c r="G2023" s="73">
        <f t="shared" ref="G2023" ca="1" si="4022">VLOOKUP(INDIRECT(CHAR(39)&amp;$A2023&amp;CHAR(39)&amp;"!r2c"&amp;$C2023,0),variables,2,0)</f>
        <v>10937</v>
      </c>
      <c r="H2023" s="76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73" t="s">
        <v>308</v>
      </c>
      <c r="B2024" s="73">
        <f t="shared" si="3985"/>
        <v>21</v>
      </c>
      <c r="C2024" s="73">
        <f t="shared" si="4020"/>
        <v>21</v>
      </c>
      <c r="E2024" s="73">
        <f t="shared" ref="E2024" si="4023">plan_id</f>
        <v>1005</v>
      </c>
      <c r="F2024" s="73">
        <f t="shared" ca="1" si="3949"/>
        <v>2018</v>
      </c>
      <c r="G2024" s="73">
        <f t="shared" ref="G2024" ca="1" si="4024">VLOOKUP(INDIRECT(CHAR(39)&amp;$A2024&amp;CHAR(39)&amp;"!r2c"&amp;$C2024,0),variables,2,0)</f>
        <v>10938</v>
      </c>
      <c r="H2024" s="76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73" t="s">
        <v>308</v>
      </c>
      <c r="B2025" s="73">
        <f t="shared" si="3985"/>
        <v>21</v>
      </c>
      <c r="C2025" s="73">
        <f t="shared" si="4020"/>
        <v>22</v>
      </c>
      <c r="E2025" s="73">
        <f t="shared" ref="E2025" si="4025">plan_id</f>
        <v>1005</v>
      </c>
      <c r="F2025" s="73">
        <f t="shared" ca="1" si="3949"/>
        <v>2018</v>
      </c>
      <c r="G2025" s="73">
        <f t="shared" ref="G2025" ca="1" si="4026">VLOOKUP(INDIRECT(CHAR(39)&amp;$A2025&amp;CHAR(39)&amp;"!r2c"&amp;$C2025,0),variables,2,0)</f>
        <v>11007</v>
      </c>
      <c r="H2025" s="76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0.03</v>
      </c>
    </row>
    <row r="2026" spans="1:8" x14ac:dyDescent="0.3">
      <c r="A2026" s="73" t="s">
        <v>308</v>
      </c>
      <c r="B2026" s="73">
        <f t="shared" si="3985"/>
        <v>21</v>
      </c>
      <c r="C2026" s="73">
        <f t="shared" si="4020"/>
        <v>23</v>
      </c>
      <c r="E2026" s="73">
        <f t="shared" ref="E2026" si="4027">plan_id</f>
        <v>1005</v>
      </c>
      <c r="F2026" s="73">
        <f t="shared" ca="1" si="3949"/>
        <v>2018</v>
      </c>
      <c r="G2026" s="73">
        <f t="shared" ref="G2026" ca="1" si="4028">VLOOKUP(INDIRECT(CHAR(39)&amp;$A2026&amp;CHAR(39)&amp;"!r2c"&amp;$C2026,0),variables,2,0)</f>
        <v>10941</v>
      </c>
      <c r="H2026" s="76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PBI</v>
      </c>
    </row>
    <row r="2027" spans="1:8" x14ac:dyDescent="0.3">
      <c r="A2027" s="73" t="s">
        <v>308</v>
      </c>
      <c r="B2027" s="73">
        <f t="shared" si="3985"/>
        <v>21</v>
      </c>
      <c r="C2027" s="73">
        <f t="shared" si="4020"/>
        <v>24</v>
      </c>
      <c r="E2027" s="73">
        <f t="shared" ref="E2027" si="4029">plan_id</f>
        <v>1005</v>
      </c>
      <c r="F2027" s="73">
        <f t="shared" ca="1" si="3949"/>
        <v>2018</v>
      </c>
      <c r="G2027" s="73">
        <f t="shared" ref="G2027" ca="1" si="4030">VLOOKUP(INDIRECT(CHAR(39)&amp;$A2027&amp;CHAR(39)&amp;"!r2c"&amp;$C2027,0),variables,2,0)</f>
        <v>10942</v>
      </c>
      <c r="H2027" s="76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 xml:space="preserve">Percentage </v>
      </c>
    </row>
    <row r="2028" spans="1:8" x14ac:dyDescent="0.3">
      <c r="A2028" s="73" t="s">
        <v>308</v>
      </c>
      <c r="B2028" s="73">
        <f t="shared" si="3985"/>
        <v>21</v>
      </c>
      <c r="C2028" s="73">
        <f t="shared" si="4020"/>
        <v>25</v>
      </c>
      <c r="E2028" s="73">
        <f t="shared" ref="E2028" si="4031">plan_id</f>
        <v>1005</v>
      </c>
      <c r="F2028" s="73">
        <f t="shared" ca="1" si="3949"/>
        <v>2018</v>
      </c>
      <c r="G2028" s="73">
        <f t="shared" ref="G2028" ca="1" si="4032">VLOOKUP(INDIRECT(CHAR(39)&amp;$A2028&amp;CHAR(39)&amp;"!r2c"&amp;$C2028,0),variables,2,0)</f>
        <v>10701</v>
      </c>
      <c r="H2028" s="76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0.01</v>
      </c>
    </row>
    <row r="2029" spans="1:8" x14ac:dyDescent="0.3">
      <c r="A2029" s="73" t="s">
        <v>308</v>
      </c>
      <c r="B2029" s="73">
        <f t="shared" si="3985"/>
        <v>21</v>
      </c>
      <c r="C2029" s="73">
        <f t="shared" si="4020"/>
        <v>26</v>
      </c>
      <c r="E2029" s="73">
        <f t="shared" ref="E2029" si="4033">plan_id</f>
        <v>1005</v>
      </c>
      <c r="F2029" s="73">
        <f t="shared" ca="1" si="3949"/>
        <v>2018</v>
      </c>
      <c r="G2029" s="73">
        <f t="shared" ref="G2029" ca="1" si="4034">VLOOKUP(INDIRECT(CHAR(39)&amp;$A2029&amp;CHAR(39)&amp;"!r2c"&amp;$C2029,0),variables,2,0)</f>
        <v>10702</v>
      </c>
      <c r="H2029" s="76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73" t="s">
        <v>308</v>
      </c>
      <c r="B2030" s="73">
        <f t="shared" si="3985"/>
        <v>21</v>
      </c>
      <c r="C2030" s="73">
        <f t="shared" si="4020"/>
        <v>27</v>
      </c>
      <c r="E2030" s="73">
        <f t="shared" ref="E2030" si="4035">plan_id</f>
        <v>1005</v>
      </c>
      <c r="F2030" s="73">
        <f t="shared" ca="1" si="3949"/>
        <v>2018</v>
      </c>
      <c r="G2030" s="73">
        <f t="shared" ref="G2030" ca="1" si="4036">VLOOKUP(INDIRECT(CHAR(39)&amp;$A2030&amp;CHAR(39)&amp;"!r2c"&amp;$C2030,0),variables,2,0)</f>
        <v>10943</v>
      </c>
      <c r="H2030" s="76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73" t="s">
        <v>308</v>
      </c>
      <c r="B2031" s="73">
        <f t="shared" si="3985"/>
        <v>21</v>
      </c>
      <c r="C2031" s="73">
        <f t="shared" si="4020"/>
        <v>28</v>
      </c>
      <c r="E2031" s="73">
        <f t="shared" ref="E2031" si="4037">plan_id</f>
        <v>1005</v>
      </c>
      <c r="F2031" s="73">
        <f t="shared" ca="1" si="3949"/>
        <v>2018</v>
      </c>
      <c r="G2031" s="73">
        <f t="shared" ref="G2031" ca="1" si="4038">VLOOKUP(INDIRECT(CHAR(39)&amp;$A2031&amp;CHAR(39)&amp;"!r2c"&amp;$C2031,0),variables,2,0)</f>
        <v>10944</v>
      </c>
      <c r="H2031" s="76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73" t="s">
        <v>308</v>
      </c>
      <c r="B2032" s="73">
        <f t="shared" si="3985"/>
        <v>21</v>
      </c>
      <c r="C2032" s="73">
        <f t="shared" si="4020"/>
        <v>29</v>
      </c>
      <c r="E2032" s="73">
        <f t="shared" ref="E2032" si="4039">plan_id</f>
        <v>1005</v>
      </c>
      <c r="F2032" s="73">
        <f t="shared" ca="1" si="3949"/>
        <v>2018</v>
      </c>
      <c r="G2032" s="73">
        <f t="shared" ref="G2032" ca="1" si="4040">VLOOKUP(INDIRECT(CHAR(39)&amp;$A2032&amp;CHAR(39)&amp;"!r2c"&amp;$C2032,0),variables,2,0)</f>
        <v>10945</v>
      </c>
      <c r="H2032" s="76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73" t="s">
        <v>308</v>
      </c>
      <c r="B2033" s="73">
        <f t="shared" si="3985"/>
        <v>21</v>
      </c>
      <c r="C2033" s="73">
        <f t="shared" si="4020"/>
        <v>30</v>
      </c>
      <c r="E2033" s="73">
        <f t="shared" ref="E2033" si="4041">plan_id</f>
        <v>1005</v>
      </c>
      <c r="F2033" s="73">
        <f t="shared" ca="1" si="3949"/>
        <v>2018</v>
      </c>
      <c r="G2033" s="73">
        <f t="shared" ref="G2033" ca="1" si="4042">VLOOKUP(INDIRECT(CHAR(39)&amp;$A2033&amp;CHAR(39)&amp;"!r2c"&amp;$C2033,0),variables,2,0)</f>
        <v>10947</v>
      </c>
      <c r="H2033" s="76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73" t="s">
        <v>308</v>
      </c>
      <c r="B2034" s="73">
        <f t="shared" si="3985"/>
        <v>21</v>
      </c>
      <c r="C2034" s="73">
        <f t="shared" si="4020"/>
        <v>31</v>
      </c>
      <c r="E2034" s="73">
        <f t="shared" ref="E2034" si="4043">plan_id</f>
        <v>1005</v>
      </c>
      <c r="F2034" s="73">
        <f t="shared" ca="1" si="3949"/>
        <v>2018</v>
      </c>
      <c r="G2034" s="73">
        <f t="shared" ref="G2034" ca="1" si="4044">VLOOKUP(INDIRECT(CHAR(39)&amp;$A2034&amp;CHAR(39)&amp;"!r2c"&amp;$C2034,0),variables,2,0)</f>
        <v>10948</v>
      </c>
      <c r="H2034" s="76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73" t="s">
        <v>308</v>
      </c>
      <c r="B2035" s="73">
        <f t="shared" si="3985"/>
        <v>21</v>
      </c>
      <c r="C2035" s="73">
        <f t="shared" si="4020"/>
        <v>32</v>
      </c>
      <c r="E2035" s="73">
        <f t="shared" ref="E2035" si="4045">plan_id</f>
        <v>1005</v>
      </c>
      <c r="F2035" s="73">
        <f t="shared" ca="1" si="3949"/>
        <v>2018</v>
      </c>
      <c r="G2035" s="73">
        <f t="shared" ref="G2035" ca="1" si="4046">VLOOKUP(INDIRECT(CHAR(39)&amp;$A2035&amp;CHAR(39)&amp;"!r2c"&amp;$C2035,0),variables,2,0)</f>
        <v>10949</v>
      </c>
      <c r="H2035" s="76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73" t="s">
        <v>308</v>
      </c>
      <c r="B2036" s="73">
        <f t="shared" si="3985"/>
        <v>21</v>
      </c>
      <c r="C2036" s="73">
        <f t="shared" si="4020"/>
        <v>33</v>
      </c>
      <c r="E2036" s="73">
        <f t="shared" ref="E2036" si="4047">plan_id</f>
        <v>1005</v>
      </c>
      <c r="F2036" s="73">
        <f t="shared" ca="1" si="3949"/>
        <v>2018</v>
      </c>
      <c r="G2036" s="73">
        <f t="shared" ref="G2036" ca="1" si="4048">VLOOKUP(INDIRECT(CHAR(39)&amp;$A2036&amp;CHAR(39)&amp;"!r2c"&amp;$C2036,0),variables,2,0)</f>
        <v>10951</v>
      </c>
      <c r="H2036" s="76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73" t="s">
        <v>308</v>
      </c>
      <c r="B2037" s="73">
        <f t="shared" si="3985"/>
        <v>21</v>
      </c>
      <c r="C2037" s="73">
        <f t="shared" si="4020"/>
        <v>34</v>
      </c>
      <c r="E2037" s="73">
        <f t="shared" ref="E2037" si="4049">plan_id</f>
        <v>1005</v>
      </c>
      <c r="F2037" s="73">
        <f t="shared" ca="1" si="3949"/>
        <v>2018</v>
      </c>
      <c r="G2037" s="73">
        <f t="shared" ref="G2037" ca="1" si="4050">VLOOKUP(INDIRECT(CHAR(39)&amp;$A2037&amp;CHAR(39)&amp;"!r2c"&amp;$C2037,0),variables,2,0)</f>
        <v>10950</v>
      </c>
      <c r="H2037" s="76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Yes</v>
      </c>
    </row>
    <row r="2038" spans="1:8" x14ac:dyDescent="0.3">
      <c r="A2038" s="73" t="s">
        <v>308</v>
      </c>
      <c r="B2038" s="73">
        <f t="shared" si="3985"/>
        <v>21</v>
      </c>
      <c r="C2038" s="73">
        <f t="shared" si="4020"/>
        <v>35</v>
      </c>
      <c r="E2038" s="73">
        <f t="shared" ref="E2038" si="4051">plan_id</f>
        <v>1005</v>
      </c>
      <c r="F2038" s="73">
        <f t="shared" ca="1" si="3949"/>
        <v>2018</v>
      </c>
      <c r="G2038" s="73">
        <f t="shared" ref="G2038" ca="1" si="4052">VLOOKUP(INDIRECT(CHAR(39)&amp;$A2038&amp;CHAR(39)&amp;"!r2c"&amp;$C2038,0),variables,2,0)</f>
        <v>10954</v>
      </c>
      <c r="H2038" s="76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2.5000000000000001E-2</v>
      </c>
    </row>
    <row r="2039" spans="1:8" x14ac:dyDescent="0.3">
      <c r="A2039" s="73" t="s">
        <v>308</v>
      </c>
      <c r="B2039" s="73">
        <f t="shared" si="3985"/>
        <v>21</v>
      </c>
      <c r="C2039" s="73">
        <f t="shared" si="4020"/>
        <v>36</v>
      </c>
      <c r="E2039" s="73">
        <f t="shared" ref="E2039" si="4053">plan_id</f>
        <v>1005</v>
      </c>
      <c r="F2039" s="73">
        <f t="shared" ca="1" si="3949"/>
        <v>2018</v>
      </c>
      <c r="G2039" s="73">
        <f t="shared" ref="G2039" ca="1" si="4054">VLOOKUP(INDIRECT(CHAR(39)&amp;$A2039&amp;CHAR(39)&amp;"!r2c"&amp;$C2039,0),variables,2,0)</f>
        <v>10955</v>
      </c>
      <c r="H2039" s="76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7.4999999999999997E-2</v>
      </c>
    </row>
    <row r="2040" spans="1:8" x14ac:dyDescent="0.3">
      <c r="A2040" s="73" t="s">
        <v>308</v>
      </c>
      <c r="B2040" s="73">
        <f t="shared" si="3985"/>
        <v>21</v>
      </c>
      <c r="C2040" s="73">
        <f t="shared" si="4020"/>
        <v>37</v>
      </c>
      <c r="E2040" s="73">
        <f t="shared" ref="E2040" si="4055">plan_id</f>
        <v>1005</v>
      </c>
      <c r="F2040" s="73">
        <f t="shared" ca="1" si="3949"/>
        <v>2018</v>
      </c>
      <c r="G2040" s="73">
        <f t="shared" ref="G2040" ca="1" si="4056">VLOOKUP(INDIRECT(CHAR(39)&amp;$A2040&amp;CHAR(39)&amp;"!r2c"&amp;$C2040,0),variables,2,0)</f>
        <v>10956</v>
      </c>
      <c r="H2040" s="76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3.2500000000000001E-2</v>
      </c>
    </row>
    <row r="2041" spans="1:8" x14ac:dyDescent="0.3">
      <c r="A2041" s="73" t="s">
        <v>308</v>
      </c>
      <c r="B2041" s="73">
        <f t="shared" si="3985"/>
        <v>21</v>
      </c>
      <c r="C2041" s="73">
        <f t="shared" si="4020"/>
        <v>38</v>
      </c>
      <c r="E2041" s="73">
        <f t="shared" ref="E2041" si="4057">plan_id</f>
        <v>1005</v>
      </c>
      <c r="F2041" s="73">
        <f t="shared" ca="1" si="3949"/>
        <v>2018</v>
      </c>
      <c r="G2041" s="73">
        <f t="shared" ref="G2041" ca="1" si="4058">VLOOKUP(INDIRECT(CHAR(39)&amp;$A2041&amp;CHAR(39)&amp;"!r2c"&amp;$C2041,0),variables,2,0)</f>
        <v>10959</v>
      </c>
      <c r="H2041" s="76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3.25%-12.25%</v>
      </c>
    </row>
    <row r="2042" spans="1:8" x14ac:dyDescent="0.3">
      <c r="A2042" s="73" t="s">
        <v>308</v>
      </c>
      <c r="B2042" s="73">
        <f t="shared" si="3985"/>
        <v>21</v>
      </c>
      <c r="C2042" s="73">
        <f t="shared" si="4020"/>
        <v>39</v>
      </c>
      <c r="E2042" s="73">
        <f t="shared" ref="E2042" si="4059">plan_id</f>
        <v>1005</v>
      </c>
      <c r="F2042" s="73">
        <f t="shared" ca="1" si="3949"/>
        <v>2018</v>
      </c>
      <c r="G2042" s="73">
        <f t="shared" ref="G2042" ca="1" si="4060">VLOOKUP(INDIRECT(CHAR(39)&amp;$A2042&amp;CHAR(39)&amp;"!r2c"&amp;$C2042,0),variables,2,0)</f>
        <v>10962</v>
      </c>
      <c r="H2042" s="76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 37</v>
      </c>
    </row>
    <row r="2043" spans="1:8" x14ac:dyDescent="0.3">
      <c r="A2043" s="73" t="s">
        <v>308</v>
      </c>
      <c r="B2043" s="73">
        <f t="shared" si="3985"/>
        <v>21</v>
      </c>
      <c r="C2043" s="73">
        <f t="shared" si="4020"/>
        <v>40</v>
      </c>
      <c r="E2043" s="73">
        <f t="shared" ref="E2043" si="4061">plan_id</f>
        <v>1005</v>
      </c>
      <c r="F2043" s="73">
        <f t="shared" ca="1" si="3949"/>
        <v>2018</v>
      </c>
      <c r="G2043" s="73">
        <f t="shared" ref="G2043" ca="1" si="4062">VLOOKUP(INDIRECT(CHAR(39)&amp;$A2043&amp;CHAR(39)&amp;"!r2c"&amp;$C2043,0),variables,2,0)</f>
        <v>10964</v>
      </c>
      <c r="H2043" s="76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 38</v>
      </c>
    </row>
    <row r="2044" spans="1:8" x14ac:dyDescent="0.3">
      <c r="A2044" s="73" t="s">
        <v>308</v>
      </c>
      <c r="B2044" s="73">
        <f t="shared" si="3985"/>
        <v>21</v>
      </c>
      <c r="C2044" s="73">
        <f t="shared" si="4020"/>
        <v>41</v>
      </c>
      <c r="E2044" s="73">
        <f t="shared" ref="E2044" si="4063">plan_id</f>
        <v>1005</v>
      </c>
      <c r="F2044" s="73">
        <f t="shared" ca="1" si="3949"/>
        <v>2018</v>
      </c>
      <c r="G2044" s="73">
        <f t="shared" ref="G2044" ca="1" si="4064">VLOOKUP(INDIRECT(CHAR(39)&amp;$A2044&amp;CHAR(39)&amp;"!r2c"&amp;$C2044,0),variables,2,0)</f>
        <v>10967</v>
      </c>
      <c r="H2044" s="76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 xml:space="preserve">RP-2014 Annuitant Generational Mortality Table </v>
      </c>
    </row>
    <row r="2045" spans="1:8" x14ac:dyDescent="0.3">
      <c r="A2045" s="73" t="s">
        <v>308</v>
      </c>
      <c r="B2045" s="73">
        <f t="shared" si="3985"/>
        <v>21</v>
      </c>
      <c r="C2045" s="73">
        <f t="shared" si="4020"/>
        <v>42</v>
      </c>
      <c r="E2045" s="73">
        <f t="shared" ref="E2045" si="4065">plan_id</f>
        <v>1005</v>
      </c>
      <c r="F2045" s="73">
        <f t="shared" ca="1" si="3949"/>
        <v>2018</v>
      </c>
      <c r="G2045" s="73">
        <f t="shared" ref="G2045" ca="1" si="4066">VLOOKUP(INDIRECT(CHAR(39)&amp;$A2045&amp;CHAR(39)&amp;"!r2c"&amp;$C2045,0),variables,2,0)</f>
        <v>10968</v>
      </c>
      <c r="H2045" s="76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">
      <c r="A2046" s="73" t="s">
        <v>308</v>
      </c>
      <c r="B2046" s="73">
        <f t="shared" si="3985"/>
        <v>21</v>
      </c>
      <c r="C2046" s="73">
        <f t="shared" si="4020"/>
        <v>43</v>
      </c>
      <c r="E2046" s="73">
        <f t="shared" ref="E2046" si="4067">plan_id</f>
        <v>1005</v>
      </c>
      <c r="F2046" s="73">
        <f t="shared" ca="1" si="3949"/>
        <v>2018</v>
      </c>
      <c r="G2046" s="73">
        <f t="shared" ref="G2046" ca="1" si="4068">VLOOKUP(INDIRECT(CHAR(39)&amp;$A2046&amp;CHAR(39)&amp;"!r2c"&amp;$C2046,0),variables,2,0)</f>
        <v>10969</v>
      </c>
      <c r="H2046" s="76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MP-2017</v>
      </c>
    </row>
    <row r="2047" spans="1:8" x14ac:dyDescent="0.3">
      <c r="A2047" s="73" t="s">
        <v>308</v>
      </c>
      <c r="B2047" s="73">
        <f t="shared" si="3985"/>
        <v>21</v>
      </c>
      <c r="C2047" s="73">
        <f t="shared" si="4020"/>
        <v>44</v>
      </c>
      <c r="E2047" s="73">
        <f t="shared" ref="E2047" si="4069">plan_id</f>
        <v>1005</v>
      </c>
      <c r="F2047" s="73">
        <f t="shared" ca="1" si="3949"/>
        <v>2018</v>
      </c>
      <c r="G2047" s="73">
        <f t="shared" ref="G2047" ca="1" si="4070">VLOOKUP(INDIRECT(CHAR(39)&amp;$A2047&amp;CHAR(39)&amp;"!r2c"&amp;$C2047,0),variables,2,0)</f>
        <v>10970</v>
      </c>
      <c r="H2047" s="76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73" t="s">
        <v>308</v>
      </c>
      <c r="B2048" s="73">
        <f t="shared" si="3985"/>
        <v>21</v>
      </c>
      <c r="C2048" s="73">
        <f t="shared" si="4020"/>
        <v>45</v>
      </c>
      <c r="E2048" s="73">
        <f t="shared" ref="E2048" si="4071">plan_id</f>
        <v>1005</v>
      </c>
      <c r="F2048" s="73">
        <f t="shared" ca="1" si="3949"/>
        <v>2018</v>
      </c>
      <c r="G2048" s="73">
        <f t="shared" ref="G2048" ca="1" si="4072">VLOOKUP(INDIRECT(CHAR(39)&amp;$A2048&amp;CHAR(39)&amp;"!r2c"&amp;$C2048,0),variables,2,0)</f>
        <v>10971</v>
      </c>
      <c r="H2048" s="76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73" t="s">
        <v>308</v>
      </c>
      <c r="B2049" s="73">
        <f t="shared" si="3985"/>
        <v>21</v>
      </c>
      <c r="C2049" s="73">
        <f t="shared" si="4020"/>
        <v>46</v>
      </c>
      <c r="E2049" s="73">
        <f t="shared" ref="E2049" si="4073">plan_id</f>
        <v>1005</v>
      </c>
      <c r="F2049" s="73">
        <f t="shared" ca="1" si="3949"/>
        <v>2018</v>
      </c>
      <c r="G2049" s="73">
        <f t="shared" ref="G2049" ca="1" si="4074">VLOOKUP(INDIRECT(CHAR(39)&amp;$A2049&amp;CHAR(39)&amp;"!r2c"&amp;$C2049,0),variables,2,0)</f>
        <v>10972</v>
      </c>
      <c r="H2049" s="76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Percentage of Payroll</v>
      </c>
    </row>
    <row r="2050" spans="1:8" x14ac:dyDescent="0.3">
      <c r="A2050" s="73" t="s">
        <v>308</v>
      </c>
      <c r="B2050" s="73">
        <f t="shared" si="3985"/>
        <v>21</v>
      </c>
      <c r="C2050" s="73">
        <f t="shared" si="4020"/>
        <v>47</v>
      </c>
      <c r="E2050" s="73">
        <f t="shared" ref="E2050" si="4075">plan_id</f>
        <v>1005</v>
      </c>
      <c r="F2050" s="73">
        <f t="shared" ca="1" si="3949"/>
        <v>2018</v>
      </c>
      <c r="G2050" s="73">
        <f t="shared" ref="G2050" ca="1" si="4076">VLOOKUP(INDIRECT(CHAR(39)&amp;$A2050&amp;CHAR(39)&amp;"!r2c"&amp;$C2050,0),variables,2,0)</f>
        <v>10973</v>
      </c>
      <c r="H2050" s="76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30 Years</v>
      </c>
    </row>
    <row r="2051" spans="1:8" x14ac:dyDescent="0.3">
      <c r="A2051" s="73" t="s">
        <v>308</v>
      </c>
      <c r="B2051" s="73">
        <f t="shared" si="3985"/>
        <v>21</v>
      </c>
      <c r="C2051" s="73">
        <f t="shared" si="4020"/>
        <v>48</v>
      </c>
      <c r="E2051" s="73">
        <f t="shared" ref="E2051" si="4077">plan_id</f>
        <v>1005</v>
      </c>
      <c r="F2051" s="73">
        <f t="shared" ca="1" si="3949"/>
        <v>2018</v>
      </c>
      <c r="G2051" s="73">
        <f t="shared" ref="G2051" ca="1" si="4078">VLOOKUP(INDIRECT(CHAR(39)&amp;$A2051&amp;CHAR(39)&amp;"!r2c"&amp;$C2051,0),variables,2,0)</f>
        <v>10975</v>
      </c>
      <c r="H2051" s="76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EAN</v>
      </c>
    </row>
    <row r="2052" spans="1:8" x14ac:dyDescent="0.3">
      <c r="A2052" s="73" t="s">
        <v>308</v>
      </c>
      <c r="B2052" s="73">
        <f t="shared" si="3985"/>
        <v>21</v>
      </c>
      <c r="C2052" s="73">
        <f t="shared" si="4020"/>
        <v>49</v>
      </c>
      <c r="E2052" s="73">
        <f t="shared" ref="E2052" si="4079">plan_id</f>
        <v>1005</v>
      </c>
      <c r="F2052" s="73">
        <f t="shared" ref="F2052:F2115" ca="1" si="4080">INDIRECT(CHAR(39)&amp;$A2052&amp;CHAR(39)&amp;"!r"&amp;$B2052&amp;"c2",0)</f>
        <v>2018</v>
      </c>
      <c r="G2052" s="73">
        <f t="shared" ref="G2052" ca="1" si="4081">VLOOKUP(INDIRECT(CHAR(39)&amp;$A2052&amp;CHAR(39)&amp;"!r2c"&amp;$C2052,0),variables,2,0)</f>
        <v>10976</v>
      </c>
      <c r="H2052" s="76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7.4999999999999997E-2</v>
      </c>
    </row>
    <row r="2053" spans="1:8" x14ac:dyDescent="0.3">
      <c r="A2053" s="73" t="s">
        <v>308</v>
      </c>
      <c r="B2053" s="73">
        <f t="shared" si="3985"/>
        <v>21</v>
      </c>
      <c r="C2053" s="73">
        <f t="shared" si="4020"/>
        <v>50</v>
      </c>
      <c r="E2053" s="73">
        <f t="shared" ref="E2053" si="4082">plan_id</f>
        <v>1005</v>
      </c>
      <c r="F2053" s="73">
        <f t="shared" ca="1" si="4080"/>
        <v>2018</v>
      </c>
      <c r="G2053" s="73">
        <f t="shared" ref="G2053" ca="1" si="4083">VLOOKUP(INDIRECT(CHAR(39)&amp;$A2053&amp;CHAR(39)&amp;"!r2c"&amp;$C2053,0),variables,2,0)</f>
        <v>10977</v>
      </c>
      <c r="H2053" s="76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73" t="s">
        <v>308</v>
      </c>
      <c r="B2054" s="73">
        <f t="shared" si="3985"/>
        <v>21</v>
      </c>
      <c r="C2054" s="73">
        <f t="shared" si="4020"/>
        <v>51</v>
      </c>
      <c r="E2054" s="73">
        <f t="shared" ref="E2054" si="4084">plan_id</f>
        <v>1005</v>
      </c>
      <c r="F2054" s="73">
        <f t="shared" ca="1" si="4080"/>
        <v>2018</v>
      </c>
      <c r="G2054" s="73">
        <f t="shared" ref="G2054" ca="1" si="4085">VLOOKUP(INDIRECT(CHAR(39)&amp;$A2054&amp;CHAR(39)&amp;"!r2c"&amp;$C2054,0),variables,2,0)</f>
        <v>10978</v>
      </c>
      <c r="H2054" s="76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7.4999999999999997E-2</v>
      </c>
    </row>
    <row r="2055" spans="1:8" x14ac:dyDescent="0.3">
      <c r="A2055" s="73" t="s">
        <v>308</v>
      </c>
      <c r="B2055" s="73">
        <f t="shared" si="3985"/>
        <v>21</v>
      </c>
      <c r="C2055" s="73">
        <f t="shared" si="4020"/>
        <v>52</v>
      </c>
      <c r="E2055" s="73">
        <f t="shared" ref="E2055" si="4086">plan_id</f>
        <v>1005</v>
      </c>
      <c r="F2055" s="73">
        <f t="shared" ca="1" si="4080"/>
        <v>2018</v>
      </c>
      <c r="G2055" s="73">
        <f t="shared" ref="G2055" ca="1" si="4087">VLOOKUP(INDIRECT(CHAR(39)&amp;$A2055&amp;CHAR(39)&amp;"!r2c"&amp;$C2055,0),variables,2,0)</f>
        <v>10979</v>
      </c>
      <c r="H2055" s="76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3">
      <c r="A2056" s="73" t="s">
        <v>308</v>
      </c>
      <c r="B2056" s="73">
        <f t="shared" si="3985"/>
        <v>21</v>
      </c>
      <c r="C2056" s="73">
        <f t="shared" si="4020"/>
        <v>53</v>
      </c>
      <c r="E2056" s="73">
        <f t="shared" ref="E2056" si="4088">plan_id</f>
        <v>1005</v>
      </c>
      <c r="F2056" s="73">
        <f t="shared" ca="1" si="4080"/>
        <v>2018</v>
      </c>
      <c r="G2056" s="73">
        <f t="shared" ref="G2056" ca="1" si="4089">VLOOKUP(INDIRECT(CHAR(39)&amp;$A2056&amp;CHAR(39)&amp;"!r2c"&amp;$C2056,0),variables,2,0)</f>
        <v>10980</v>
      </c>
      <c r="H2056" s="76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9.4E-2</v>
      </c>
    </row>
    <row r="2057" spans="1:8" x14ac:dyDescent="0.3">
      <c r="A2057" s="73" t="s">
        <v>308</v>
      </c>
      <c r="B2057" s="73">
        <f t="shared" si="3985"/>
        <v>21</v>
      </c>
      <c r="C2057" s="73">
        <f t="shared" si="4020"/>
        <v>54</v>
      </c>
      <c r="E2057" s="73">
        <f t="shared" ref="E2057" si="4090">plan_id</f>
        <v>1005</v>
      </c>
      <c r="F2057" s="73">
        <f t="shared" ca="1" si="4080"/>
        <v>2018</v>
      </c>
      <c r="G2057" s="73">
        <f t="shared" ref="G2057" ca="1" si="4091">VLOOKUP(INDIRECT(CHAR(39)&amp;$A2057&amp;CHAR(39)&amp;"!r2c"&amp;$C2057,0),variables,2,0)</f>
        <v>10981</v>
      </c>
      <c r="H2057" s="76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0.104</v>
      </c>
    </row>
    <row r="2058" spans="1:8" x14ac:dyDescent="0.3">
      <c r="A2058" s="73" t="s">
        <v>308</v>
      </c>
      <c r="B2058" s="73">
        <f t="shared" si="3985"/>
        <v>21</v>
      </c>
      <c r="C2058" s="73">
        <f t="shared" si="4020"/>
        <v>55</v>
      </c>
      <c r="E2058" s="73">
        <f t="shared" ref="E2058" si="4092">plan_id</f>
        <v>1005</v>
      </c>
      <c r="F2058" s="73">
        <f t="shared" ca="1" si="4080"/>
        <v>2018</v>
      </c>
      <c r="G2058" s="73">
        <f t="shared" ref="G2058" ca="1" si="4093">VLOOKUP(INDIRECT(CHAR(39)&amp;$A2058&amp;CHAR(39)&amp;"!r2c"&amp;$C2058,0),variables,2,0)</f>
        <v>10706</v>
      </c>
      <c r="H2058" s="76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1.0439610095880631E-4</v>
      </c>
    </row>
    <row r="2059" spans="1:8" x14ac:dyDescent="0.3">
      <c r="A2059" s="73" t="s">
        <v>308</v>
      </c>
      <c r="B2059" s="73">
        <f t="shared" si="3985"/>
        <v>21</v>
      </c>
      <c r="C2059" s="73">
        <f t="shared" si="4020"/>
        <v>56</v>
      </c>
      <c r="E2059" s="73">
        <f t="shared" ref="E2059" si="4094">plan_id</f>
        <v>1005</v>
      </c>
      <c r="F2059" s="73">
        <f t="shared" ca="1" si="4080"/>
        <v>2018</v>
      </c>
      <c r="G2059" s="73">
        <f t="shared" ref="G2059" ca="1" si="4095">VLOOKUP(INDIRECT(CHAR(39)&amp;$A2059&amp;CHAR(39)&amp;"!r2c"&amp;$C2059,0),variables,2,0)</f>
        <v>10983</v>
      </c>
      <c r="H2059" s="76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73" t="s">
        <v>308</v>
      </c>
      <c r="B2060" s="73">
        <f t="shared" si="3985"/>
        <v>21</v>
      </c>
      <c r="C2060" s="73">
        <f t="shared" si="4020"/>
        <v>57</v>
      </c>
      <c r="E2060" s="73">
        <f t="shared" ref="E2060" si="4096">plan_id</f>
        <v>1005</v>
      </c>
      <c r="F2060" s="73">
        <f t="shared" ca="1" si="4080"/>
        <v>2018</v>
      </c>
      <c r="G2060" s="73">
        <f t="shared" ref="G2060" ca="1" si="4097">VLOOKUP(INDIRECT(CHAR(39)&amp;$A2060&amp;CHAR(39)&amp;"!r2c"&amp;$C2060,0),variables,2,0)</f>
        <v>10989</v>
      </c>
      <c r="H2060" s="76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8320094000</v>
      </c>
    </row>
    <row r="2061" spans="1:8" x14ac:dyDescent="0.3">
      <c r="A2061" s="73" t="s">
        <v>308</v>
      </c>
      <c r="B2061" s="73">
        <f t="shared" si="3985"/>
        <v>21</v>
      </c>
      <c r="C2061" s="73">
        <f t="shared" si="4020"/>
        <v>58</v>
      </c>
      <c r="E2061" s="73">
        <f t="shared" ref="E2061" si="4098">plan_id</f>
        <v>1005</v>
      </c>
      <c r="F2061" s="73">
        <f t="shared" ca="1" si="4080"/>
        <v>2018</v>
      </c>
      <c r="G2061" s="73">
        <f t="shared" ref="G2061" ca="1" si="4099">VLOOKUP(INDIRECT(CHAR(39)&amp;$A2061&amp;CHAR(39)&amp;"!r2c"&amp;$C2061,0),variables,2,0)</f>
        <v>10990</v>
      </c>
      <c r="H2061" s="76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9552804000</v>
      </c>
    </row>
    <row r="2062" spans="1:8" x14ac:dyDescent="0.3">
      <c r="A2062" s="73" t="s">
        <v>308</v>
      </c>
      <c r="B2062" s="73">
        <f t="shared" si="3985"/>
        <v>21</v>
      </c>
      <c r="C2062" s="73">
        <f t="shared" si="4020"/>
        <v>59</v>
      </c>
      <c r="E2062" s="73">
        <f t="shared" ref="E2062" si="4100">plan_id</f>
        <v>1005</v>
      </c>
      <c r="F2062" s="73">
        <f t="shared" ca="1" si="4080"/>
        <v>2018</v>
      </c>
      <c r="G2062" s="73">
        <f t="shared" ref="G2062" ca="1" si="4101">VLOOKUP(INDIRECT(CHAR(39)&amp;$A2062&amp;CHAR(39)&amp;"!r2c"&amp;$C2062,0),variables,2,0)</f>
        <v>10991</v>
      </c>
      <c r="H2062" s="76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1232710000</v>
      </c>
    </row>
    <row r="2063" spans="1:8" x14ac:dyDescent="0.3">
      <c r="A2063" s="73" t="s">
        <v>308</v>
      </c>
      <c r="B2063" s="73">
        <f t="shared" si="3985"/>
        <v>21</v>
      </c>
      <c r="C2063" s="73">
        <f t="shared" si="4020"/>
        <v>60</v>
      </c>
      <c r="E2063" s="73">
        <f t="shared" ref="E2063" si="4102">plan_id</f>
        <v>1005</v>
      </c>
      <c r="F2063" s="73">
        <f t="shared" ca="1" si="4080"/>
        <v>2018</v>
      </c>
      <c r="G2063" s="73">
        <f t="shared" ref="G2063" ca="1" si="4103">VLOOKUP(INDIRECT(CHAR(39)&amp;$A2063&amp;CHAR(39)&amp;"!r2c"&amp;$C2063,0),variables,2,0)</f>
        <v>10992</v>
      </c>
      <c r="H2063" s="76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0.87095830711066613</v>
      </c>
    </row>
    <row r="2064" spans="1:8" x14ac:dyDescent="0.3">
      <c r="A2064" s="73" t="s">
        <v>308</v>
      </c>
      <c r="B2064" s="73">
        <f t="shared" si="3985"/>
        <v>21</v>
      </c>
      <c r="C2064" s="73">
        <f t="shared" si="4020"/>
        <v>61</v>
      </c>
      <c r="E2064" s="73">
        <f t="shared" ref="E2064" si="4104">plan_id</f>
        <v>1005</v>
      </c>
      <c r="F2064" s="73">
        <f t="shared" ca="1" si="4080"/>
        <v>2018</v>
      </c>
      <c r="G2064" s="73">
        <f t="shared" ref="G2064" ca="1" si="4105">VLOOKUP(INDIRECT(CHAR(39)&amp;$A2064&amp;CHAR(39)&amp;"!r2c"&amp;$C2064,0),variables,2,0)</f>
        <v>10993</v>
      </c>
      <c r="H2064" s="76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976657000</v>
      </c>
    </row>
    <row r="2065" spans="1:8" x14ac:dyDescent="0.3">
      <c r="A2065" s="73" t="s">
        <v>308</v>
      </c>
      <c r="B2065" s="73">
        <f t="shared" si="3985"/>
        <v>21</v>
      </c>
      <c r="C2065" s="73">
        <f t="shared" si="4020"/>
        <v>62</v>
      </c>
      <c r="E2065" s="73">
        <f t="shared" ref="E2065" si="4106">plan_id</f>
        <v>1005</v>
      </c>
      <c r="F2065" s="73">
        <f t="shared" ca="1" si="4080"/>
        <v>2018</v>
      </c>
      <c r="G2065" s="73">
        <f t="shared" ref="G2065" ca="1" si="4107">VLOOKUP(INDIRECT(CHAR(39)&amp;$A2065&amp;CHAR(39)&amp;"!r2c"&amp;$C2065,0),variables,2,0)</f>
        <v>10801</v>
      </c>
      <c r="H2065" s="76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-107215000</v>
      </c>
    </row>
    <row r="2066" spans="1:8" x14ac:dyDescent="0.3">
      <c r="A2066" s="73" t="s">
        <v>308</v>
      </c>
      <c r="B2066" s="73">
        <f t="shared" si="3985"/>
        <v>21</v>
      </c>
      <c r="C2066" s="73">
        <f t="shared" si="4020"/>
        <v>63</v>
      </c>
      <c r="E2066" s="73">
        <f t="shared" ref="E2066" si="4108">plan_id</f>
        <v>1005</v>
      </c>
      <c r="F2066" s="73">
        <f t="shared" ca="1" si="4080"/>
        <v>2018</v>
      </c>
      <c r="G2066" s="73">
        <f t="shared" ref="G2066" ca="1" si="4109">VLOOKUP(INDIRECT(CHAR(39)&amp;$A2066&amp;CHAR(39)&amp;"!r2c"&amp;$C2066,0),variables,2,0)</f>
        <v>10802</v>
      </c>
      <c r="H2066" s="76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-1089000</v>
      </c>
    </row>
    <row r="2067" spans="1:8" x14ac:dyDescent="0.3">
      <c r="A2067" s="73" t="s">
        <v>308</v>
      </c>
      <c r="B2067" s="73">
        <f t="shared" si="3985"/>
        <v>21</v>
      </c>
      <c r="C2067" s="73">
        <f t="shared" si="4020"/>
        <v>64</v>
      </c>
      <c r="E2067" s="73">
        <f t="shared" ref="E2067" si="4110">plan_id</f>
        <v>1005</v>
      </c>
      <c r="F2067" s="73">
        <f t="shared" ca="1" si="4080"/>
        <v>2018</v>
      </c>
      <c r="G2067" s="73">
        <f t="shared" ref="G2067" ca="1" si="4111">VLOOKUP(INDIRECT(CHAR(39)&amp;$A2067&amp;CHAR(39)&amp;"!r2c"&amp;$C2067,0),variables,2,0)</f>
        <v>10803</v>
      </c>
      <c r="H2067" s="76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73" t="s">
        <v>308</v>
      </c>
      <c r="B2068" s="73">
        <f t="shared" si="3985"/>
        <v>21</v>
      </c>
      <c r="C2068" s="73">
        <f t="shared" si="4020"/>
        <v>65</v>
      </c>
      <c r="E2068" s="73">
        <f t="shared" ref="E2068" si="4112">plan_id</f>
        <v>1005</v>
      </c>
      <c r="F2068" s="73">
        <f t="shared" ca="1" si="4080"/>
        <v>2018</v>
      </c>
      <c r="G2068" s="73">
        <f t="shared" ref="G2068" ca="1" si="4113">VLOOKUP(INDIRECT(CHAR(39)&amp;$A2068&amp;CHAR(39)&amp;"!r2c"&amp;$C2068,0),variables,2,0)</f>
        <v>10804</v>
      </c>
      <c r="H2068" s="76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73" t="s">
        <v>308</v>
      </c>
      <c r="B2069" s="73">
        <f t="shared" si="3985"/>
        <v>21</v>
      </c>
      <c r="C2069" s="73">
        <f t="shared" si="4020"/>
        <v>66</v>
      </c>
      <c r="E2069" s="73">
        <f t="shared" ref="E2069" si="4114">plan_id</f>
        <v>1005</v>
      </c>
      <c r="F2069" s="73">
        <f t="shared" ca="1" si="4080"/>
        <v>2018</v>
      </c>
      <c r="G2069" s="73">
        <f t="shared" ref="G2069" ca="1" si="4115">VLOOKUP(INDIRECT(CHAR(39)&amp;$A2069&amp;CHAR(39)&amp;"!r2c"&amp;$C2069,0),variables,2,0)</f>
        <v>10805</v>
      </c>
      <c r="H2069" s="76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-1253000</v>
      </c>
    </row>
    <row r="2070" spans="1:8" x14ac:dyDescent="0.3">
      <c r="A2070" s="73" t="s">
        <v>308</v>
      </c>
      <c r="B2070" s="73">
        <f t="shared" ref="B2070" si="4116">B2005+1</f>
        <v>21</v>
      </c>
      <c r="C2070" s="73">
        <f t="shared" si="4020"/>
        <v>67</v>
      </c>
      <c r="E2070" s="73">
        <f t="shared" ref="E2070" si="4117">plan_id</f>
        <v>1005</v>
      </c>
      <c r="F2070" s="73">
        <f t="shared" ca="1" si="4080"/>
        <v>2018</v>
      </c>
      <c r="G2070" s="73">
        <f t="shared" ref="G2070" ca="1" si="4118">VLOOKUP(INDIRECT(CHAR(39)&amp;$A2070&amp;CHAR(39)&amp;"!r2c"&amp;$C2070,0),variables,2,0)</f>
        <v>10806</v>
      </c>
      <c r="H2070" s="76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73" t="s">
        <v>308</v>
      </c>
      <c r="B2071" s="73">
        <f>B2070</f>
        <v>21</v>
      </c>
      <c r="C2071" s="73">
        <f t="shared" si="4020"/>
        <v>68</v>
      </c>
      <c r="E2071" s="73">
        <f t="shared" ref="E2071" si="4119">plan_id</f>
        <v>1005</v>
      </c>
      <c r="F2071" s="73">
        <f t="shared" ca="1" si="4080"/>
        <v>2018</v>
      </c>
      <c r="G2071" s="73">
        <f t="shared" ref="G2071" ca="1" si="4120">VLOOKUP(INDIRECT(CHAR(39)&amp;$A2071&amp;CHAR(39)&amp;"!r2c"&amp;$C2071,0),variables,2,0)</f>
        <v>10807</v>
      </c>
      <c r="H2071" s="76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73" t="s">
        <v>308</v>
      </c>
      <c r="B2072" s="73">
        <f t="shared" ref="B2072:B2096" si="4121">B2071</f>
        <v>21</v>
      </c>
      <c r="C2072" s="73">
        <f t="shared" si="4020"/>
        <v>69</v>
      </c>
      <c r="E2072" s="73">
        <f t="shared" ref="E2072" si="4122">plan_id</f>
        <v>1005</v>
      </c>
      <c r="F2072" s="73">
        <f t="shared" ca="1" si="4080"/>
        <v>2018</v>
      </c>
      <c r="G2072" s="73">
        <f t="shared" ref="G2072" ca="1" si="4123">VLOOKUP(INDIRECT(CHAR(39)&amp;$A2072&amp;CHAR(39)&amp;"!r2c"&amp;$C2072,0),variables,2,0)</f>
        <v>10808</v>
      </c>
      <c r="H2072" s="76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73" t="s">
        <v>308</v>
      </c>
      <c r="B2073" s="73">
        <f t="shared" si="4121"/>
        <v>21</v>
      </c>
      <c r="C2073" s="73">
        <f t="shared" si="4020"/>
        <v>70</v>
      </c>
      <c r="E2073" s="73">
        <f t="shared" ref="E2073" si="4124">plan_id</f>
        <v>1005</v>
      </c>
      <c r="F2073" s="73">
        <f t="shared" ca="1" si="4080"/>
        <v>2018</v>
      </c>
      <c r="G2073" s="73">
        <f t="shared" ref="G2073" ca="1" si="4125">VLOOKUP(INDIRECT(CHAR(39)&amp;$A2073&amp;CHAR(39)&amp;"!r2c"&amp;$C2073,0),variables,2,0)</f>
        <v>10809</v>
      </c>
      <c r="H2073" s="76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9281000</v>
      </c>
    </row>
    <row r="2074" spans="1:8" x14ac:dyDescent="0.3">
      <c r="A2074" s="73" t="s">
        <v>308</v>
      </c>
      <c r="B2074" s="73">
        <f t="shared" si="4121"/>
        <v>21</v>
      </c>
      <c r="C2074" s="73">
        <f t="shared" si="4020"/>
        <v>71</v>
      </c>
      <c r="E2074" s="73">
        <f t="shared" ref="E2074" si="4126">plan_id</f>
        <v>1005</v>
      </c>
      <c r="F2074" s="73">
        <f t="shared" ca="1" si="4080"/>
        <v>2018</v>
      </c>
      <c r="G2074" s="73">
        <f t="shared" ref="G2074" ca="1" si="4127">VLOOKUP(INDIRECT(CHAR(39)&amp;$A2074&amp;CHAR(39)&amp;"!r2c"&amp;$C2074,0),variables,2,0)</f>
        <v>10810</v>
      </c>
      <c r="H2074" s="76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73" t="s">
        <v>308</v>
      </c>
      <c r="B2075" s="73">
        <f t="shared" si="4121"/>
        <v>21</v>
      </c>
      <c r="C2075" s="73">
        <f t="shared" si="4020"/>
        <v>72</v>
      </c>
      <c r="E2075" s="73">
        <f t="shared" ref="E2075" si="4128">plan_id</f>
        <v>1005</v>
      </c>
      <c r="F2075" s="73">
        <f t="shared" ca="1" si="4080"/>
        <v>2018</v>
      </c>
      <c r="G2075" s="73">
        <f t="shared" ref="G2075" ca="1" si="4129">VLOOKUP(INDIRECT(CHAR(39)&amp;$A2075&amp;CHAR(39)&amp;"!r2c"&amp;$C2075,0),variables,2,0)</f>
        <v>10811</v>
      </c>
      <c r="H2075" s="76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73" t="s">
        <v>308</v>
      </c>
      <c r="B2076" s="73">
        <f t="shared" si="4121"/>
        <v>21</v>
      </c>
      <c r="C2076" s="73">
        <f t="shared" si="4020"/>
        <v>73</v>
      </c>
      <c r="E2076" s="73">
        <f t="shared" ref="E2076" si="4130">plan_id</f>
        <v>1005</v>
      </c>
      <c r="F2076" s="73">
        <f t="shared" ca="1" si="4080"/>
        <v>2018</v>
      </c>
      <c r="G2076" s="73">
        <f t="shared" ref="G2076" ca="1" si="4131">VLOOKUP(INDIRECT(CHAR(39)&amp;$A2076&amp;CHAR(39)&amp;"!r2c"&amp;$C2076,0),variables,2,0)</f>
        <v>10812</v>
      </c>
      <c r="H2076" s="76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73" t="s">
        <v>308</v>
      </c>
      <c r="B2077" s="73">
        <f t="shared" si="4121"/>
        <v>21</v>
      </c>
      <c r="C2077" s="73">
        <f t="shared" si="4020"/>
        <v>74</v>
      </c>
      <c r="E2077" s="73">
        <f t="shared" ref="E2077" si="4132">plan_id</f>
        <v>1005</v>
      </c>
      <c r="F2077" s="73">
        <f t="shared" ca="1" si="4080"/>
        <v>2018</v>
      </c>
      <c r="G2077" s="73">
        <f t="shared" ref="G2077" ca="1" si="4133">VLOOKUP(INDIRECT(CHAR(39)&amp;$A2077&amp;CHAR(39)&amp;"!r2c"&amp;$C2077,0),variables,2,0)</f>
        <v>10813</v>
      </c>
      <c r="H2077" s="76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73" t="s">
        <v>308</v>
      </c>
      <c r="B2078" s="73">
        <f t="shared" si="4121"/>
        <v>21</v>
      </c>
      <c r="C2078" s="73">
        <f t="shared" si="4020"/>
        <v>75</v>
      </c>
      <c r="E2078" s="73">
        <f t="shared" ref="E2078" si="4134">plan_id</f>
        <v>1005</v>
      </c>
      <c r="F2078" s="73">
        <f t="shared" ca="1" si="4080"/>
        <v>2018</v>
      </c>
      <c r="G2078" s="73">
        <f t="shared" ref="G2078" ca="1" si="4135">VLOOKUP(INDIRECT(CHAR(39)&amp;$A2078&amp;CHAR(39)&amp;"!r2c"&amp;$C2078,0),variables,2,0)</f>
        <v>10814</v>
      </c>
      <c r="H2078" s="76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-978000</v>
      </c>
    </row>
    <row r="2079" spans="1:8" x14ac:dyDescent="0.3">
      <c r="A2079" s="73" t="s">
        <v>308</v>
      </c>
      <c r="B2079" s="73">
        <f t="shared" si="4121"/>
        <v>21</v>
      </c>
      <c r="C2079" s="73">
        <f t="shared" si="4020"/>
        <v>76</v>
      </c>
      <c r="E2079" s="73">
        <f t="shared" ref="E2079" si="4136">plan_id</f>
        <v>1005</v>
      </c>
      <c r="F2079" s="73">
        <f t="shared" ca="1" si="4080"/>
        <v>2018</v>
      </c>
      <c r="G2079" s="73">
        <f t="shared" ref="G2079" ca="1" si="4137">VLOOKUP(INDIRECT(CHAR(39)&amp;$A2079&amp;CHAR(39)&amp;"!r2c"&amp;$C2079,0),variables,2,0)</f>
        <v>10815</v>
      </c>
      <c r="H2079" s="76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-317000</v>
      </c>
    </row>
    <row r="2080" spans="1:8" x14ac:dyDescent="0.3">
      <c r="A2080" s="73" t="s">
        <v>308</v>
      </c>
      <c r="B2080" s="73">
        <f t="shared" si="4121"/>
        <v>21</v>
      </c>
      <c r="C2080" s="73">
        <f t="shared" si="4020"/>
        <v>77</v>
      </c>
      <c r="E2080" s="73">
        <f t="shared" ref="E2080" si="4138">plan_id</f>
        <v>1005</v>
      </c>
      <c r="F2080" s="73">
        <f t="shared" ca="1" si="4080"/>
        <v>2018</v>
      </c>
      <c r="G2080" s="73">
        <f t="shared" ref="G2080" ca="1" si="4139">VLOOKUP(INDIRECT(CHAR(39)&amp;$A2080&amp;CHAR(39)&amp;"!r2c"&amp;$C2080,0),variables,2,0)</f>
        <v>10816</v>
      </c>
      <c r="H2080" s="76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-3344000</v>
      </c>
    </row>
    <row r="2081" spans="1:8" x14ac:dyDescent="0.3">
      <c r="A2081" s="73" t="s">
        <v>308</v>
      </c>
      <c r="B2081" s="73">
        <f t="shared" si="4121"/>
        <v>21</v>
      </c>
      <c r="C2081" s="73">
        <f t="shared" si="4020"/>
        <v>78</v>
      </c>
      <c r="E2081" s="73">
        <f t="shared" ref="E2081" si="4140">plan_id</f>
        <v>1005</v>
      </c>
      <c r="F2081" s="73">
        <f t="shared" ca="1" si="4080"/>
        <v>2018</v>
      </c>
      <c r="G2081" s="73">
        <f t="shared" ref="G2081" ca="1" si="4141">VLOOKUP(INDIRECT(CHAR(39)&amp;$A2081&amp;CHAR(39)&amp;"!r2c"&amp;$C2081,0),variables,2,0)</f>
        <v>10817</v>
      </c>
      <c r="H2081" s="76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73" t="s">
        <v>308</v>
      </c>
      <c r="B2082" s="73">
        <f t="shared" si="4121"/>
        <v>21</v>
      </c>
      <c r="C2082" s="73">
        <f t="shared" si="4020"/>
        <v>79</v>
      </c>
      <c r="E2082" s="73">
        <f t="shared" ref="E2082" si="4142">plan_id</f>
        <v>1005</v>
      </c>
      <c r="F2082" s="73">
        <f t="shared" ca="1" si="4080"/>
        <v>2018</v>
      </c>
      <c r="G2082" s="73">
        <f t="shared" ref="G2082" ca="1" si="4143">VLOOKUP(INDIRECT(CHAR(39)&amp;$A2082&amp;CHAR(39)&amp;"!r2c"&amp;$C2082,0),variables,2,0)</f>
        <v>10818</v>
      </c>
      <c r="H2082" s="76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73" t="s">
        <v>308</v>
      </c>
      <c r="B2083" s="73">
        <f t="shared" si="4121"/>
        <v>21</v>
      </c>
      <c r="C2083" s="73">
        <f t="shared" si="4020"/>
        <v>80</v>
      </c>
      <c r="E2083" s="73">
        <f t="shared" ref="E2083" si="4144">plan_id</f>
        <v>1005</v>
      </c>
      <c r="F2083" s="73">
        <f t="shared" ca="1" si="4080"/>
        <v>2018</v>
      </c>
      <c r="G2083" s="73">
        <f t="shared" ref="G2083" ca="1" si="4145">VLOOKUP(INDIRECT(CHAR(39)&amp;$A2083&amp;CHAR(39)&amp;"!r2c"&amp;$C2083,0),variables,2,0)</f>
        <v>10819</v>
      </c>
      <c r="H2083" s="76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73" t="s">
        <v>308</v>
      </c>
      <c r="B2084" s="73">
        <f t="shared" si="4121"/>
        <v>21</v>
      </c>
      <c r="C2084" s="73">
        <f t="shared" si="4020"/>
        <v>81</v>
      </c>
      <c r="E2084" s="73">
        <f t="shared" ref="E2084" si="4146">plan_id</f>
        <v>1005</v>
      </c>
      <c r="F2084" s="73">
        <f t="shared" ca="1" si="4080"/>
        <v>2018</v>
      </c>
      <c r="G2084" s="73">
        <f t="shared" ref="G2084" ca="1" si="4147">VLOOKUP(INDIRECT(CHAR(39)&amp;$A2084&amp;CHAR(39)&amp;"!r2c"&amp;$C2084,0),variables,2,0)</f>
        <v>10820</v>
      </c>
      <c r="H2084" s="76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11092000</v>
      </c>
    </row>
    <row r="2085" spans="1:8" x14ac:dyDescent="0.3">
      <c r="A2085" s="73" t="s">
        <v>308</v>
      </c>
      <c r="B2085" s="73">
        <f t="shared" si="4121"/>
        <v>21</v>
      </c>
      <c r="C2085" s="73">
        <f t="shared" si="4020"/>
        <v>82</v>
      </c>
      <c r="E2085" s="73">
        <f t="shared" ref="E2085" si="4148">plan_id</f>
        <v>1005</v>
      </c>
      <c r="F2085" s="73">
        <f t="shared" ca="1" si="4080"/>
        <v>2018</v>
      </c>
      <c r="G2085" s="73">
        <f t="shared" ref="G2085" ca="1" si="4149">VLOOKUP(INDIRECT(CHAR(39)&amp;$A2085&amp;CHAR(39)&amp;"!r2c"&amp;$C2085,0),variables,2,0)</f>
        <v>10821</v>
      </c>
      <c r="H2085" s="76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73" t="s">
        <v>308</v>
      </c>
      <c r="B2086" s="73">
        <f t="shared" si="4121"/>
        <v>21</v>
      </c>
      <c r="C2086" s="73">
        <f t="shared" si="4020"/>
        <v>83</v>
      </c>
      <c r="E2086" s="73">
        <f t="shared" ref="E2086" si="4150">plan_id</f>
        <v>1005</v>
      </c>
      <c r="F2086" s="73">
        <f t="shared" ca="1" si="4080"/>
        <v>2018</v>
      </c>
      <c r="G2086" s="73">
        <f t="shared" ref="G2086" ca="1" si="4151">VLOOKUP(INDIRECT(CHAR(39)&amp;$A2086&amp;CHAR(39)&amp;"!r2c"&amp;$C2086,0),variables,2,0)</f>
        <v>10822</v>
      </c>
      <c r="H2086" s="76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73" t="s">
        <v>308</v>
      </c>
      <c r="B2087" s="73">
        <f t="shared" si="4121"/>
        <v>21</v>
      </c>
      <c r="C2087" s="73">
        <f t="shared" ref="C2087:C2150" si="4152">C1996</f>
        <v>84</v>
      </c>
      <c r="E2087" s="73">
        <f t="shared" ref="E2087" si="4153">plan_id</f>
        <v>1005</v>
      </c>
      <c r="F2087" s="73">
        <f t="shared" ca="1" si="4080"/>
        <v>2018</v>
      </c>
      <c r="G2087" s="73">
        <f t="shared" ref="G2087" ca="1" si="4154">VLOOKUP(INDIRECT(CHAR(39)&amp;$A2087&amp;CHAR(39)&amp;"!r2c"&amp;$C2087,0),variables,2,0)</f>
        <v>10829</v>
      </c>
      <c r="H2087" s="76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205218000</v>
      </c>
    </row>
    <row r="2088" spans="1:8" x14ac:dyDescent="0.3">
      <c r="A2088" s="73" t="s">
        <v>308</v>
      </c>
      <c r="B2088" s="73">
        <f t="shared" si="4121"/>
        <v>21</v>
      </c>
      <c r="C2088" s="73">
        <f t="shared" si="4152"/>
        <v>85</v>
      </c>
      <c r="E2088" s="73">
        <f t="shared" ref="E2088" si="4155">plan_id</f>
        <v>1005</v>
      </c>
      <c r="F2088" s="73">
        <f t="shared" ca="1" si="4080"/>
        <v>2018</v>
      </c>
      <c r="G2088" s="73">
        <f t="shared" ref="G2088" ca="1" si="4156">VLOOKUP(INDIRECT(CHAR(39)&amp;$A2088&amp;CHAR(39)&amp;"!r2c"&amp;$C2088,0),variables,2,0)</f>
        <v>10823</v>
      </c>
      <c r="H2088" s="76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-125949000</v>
      </c>
    </row>
    <row r="2089" spans="1:8" x14ac:dyDescent="0.3">
      <c r="A2089" s="73" t="s">
        <v>308</v>
      </c>
      <c r="B2089" s="73">
        <f t="shared" si="4121"/>
        <v>21</v>
      </c>
      <c r="C2089" s="73">
        <f t="shared" si="4152"/>
        <v>86</v>
      </c>
      <c r="E2089" s="73">
        <f t="shared" ref="E2089" si="4157">plan_id</f>
        <v>1005</v>
      </c>
      <c r="F2089" s="73">
        <f t="shared" ca="1" si="4080"/>
        <v>2018</v>
      </c>
      <c r="G2089" s="73">
        <f t="shared" ref="G2089" ca="1" si="4158">VLOOKUP(INDIRECT(CHAR(39)&amp;$A2089&amp;CHAR(39)&amp;"!r2c"&amp;$C2089,0),variables,2,0)</f>
        <v>10798</v>
      </c>
      <c r="H2089" s="76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-514295000</v>
      </c>
    </row>
    <row r="2090" spans="1:8" x14ac:dyDescent="0.3">
      <c r="A2090" s="73" t="s">
        <v>308</v>
      </c>
      <c r="B2090" s="73">
        <f t="shared" si="4121"/>
        <v>21</v>
      </c>
      <c r="C2090" s="73">
        <f t="shared" si="4152"/>
        <v>87</v>
      </c>
      <c r="E2090" s="73">
        <f t="shared" ref="E2090" si="4159">plan_id</f>
        <v>1005</v>
      </c>
      <c r="F2090" s="73">
        <f t="shared" ca="1" si="4080"/>
        <v>2018</v>
      </c>
      <c r="G2090" s="73">
        <f t="shared" ref="G2090" ca="1" si="4160">VLOOKUP(INDIRECT(CHAR(39)&amp;$A2090&amp;CHAR(39)&amp;"!r2c"&amp;$C2090,0),variables,2,0)</f>
        <v>10799</v>
      </c>
      <c r="H2090" s="76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73" t="s">
        <v>308</v>
      </c>
      <c r="B2091" s="73">
        <f t="shared" si="4121"/>
        <v>21</v>
      </c>
      <c r="C2091" s="73">
        <f t="shared" si="4152"/>
        <v>88</v>
      </c>
      <c r="E2091" s="73">
        <f t="shared" ref="E2091" si="4161">plan_id</f>
        <v>1005</v>
      </c>
      <c r="F2091" s="73">
        <f t="shared" ca="1" si="4080"/>
        <v>2018</v>
      </c>
      <c r="G2091" s="73">
        <f t="shared" ref="G2091" ca="1" si="4162">VLOOKUP(INDIRECT(CHAR(39)&amp;$A2091&amp;CHAR(39)&amp;"!r2c"&amp;$C2091,0),variables,2,0)</f>
        <v>10800</v>
      </c>
      <c r="H2091" s="76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73" t="s">
        <v>308</v>
      </c>
      <c r="B2092" s="73">
        <f t="shared" si="4121"/>
        <v>21</v>
      </c>
      <c r="C2092" s="73">
        <f t="shared" si="4152"/>
        <v>89</v>
      </c>
      <c r="E2092" s="73">
        <f t="shared" ref="E2092" si="4163">plan_id</f>
        <v>1005</v>
      </c>
      <c r="F2092" s="73">
        <f t="shared" ca="1" si="4080"/>
        <v>2018</v>
      </c>
      <c r="G2092" s="73">
        <f t="shared" ref="G2092" ca="1" si="4164">VLOOKUP(INDIRECT(CHAR(39)&amp;$A2092&amp;CHAR(39)&amp;"!r2c"&amp;$C2092,0),variables,2,0)</f>
        <v>10824</v>
      </c>
      <c r="H2092" s="76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73" t="s">
        <v>308</v>
      </c>
      <c r="B2093" s="73">
        <f t="shared" si="4121"/>
        <v>21</v>
      </c>
      <c r="C2093" s="73">
        <f t="shared" si="4152"/>
        <v>90</v>
      </c>
      <c r="E2093" s="73">
        <f t="shared" ref="E2093" si="4165">plan_id</f>
        <v>1005</v>
      </c>
      <c r="F2093" s="73">
        <f t="shared" ca="1" si="4080"/>
        <v>2018</v>
      </c>
      <c r="G2093" s="73">
        <f t="shared" ref="G2093" ca="1" si="4166">VLOOKUP(INDIRECT(CHAR(39)&amp;$A2093&amp;CHAR(39)&amp;"!r2c"&amp;$C2093,0),variables,2,0)</f>
        <v>10825</v>
      </c>
      <c r="H2093" s="76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456720000</v>
      </c>
    </row>
    <row r="2094" spans="1:8" x14ac:dyDescent="0.3">
      <c r="A2094" s="73" t="s">
        <v>308</v>
      </c>
      <c r="B2094" s="73">
        <f t="shared" si="4121"/>
        <v>21</v>
      </c>
      <c r="C2094" s="73">
        <f t="shared" si="4152"/>
        <v>91</v>
      </c>
      <c r="E2094" s="73">
        <f t="shared" ref="E2094" si="4167">plan_id</f>
        <v>1005</v>
      </c>
      <c r="F2094" s="73">
        <f t="shared" ca="1" si="4080"/>
        <v>2018</v>
      </c>
      <c r="G2094" s="73">
        <f t="shared" ref="G2094" ca="1" si="4168">VLOOKUP(INDIRECT(CHAR(39)&amp;$A2094&amp;CHAR(39)&amp;"!r2c"&amp;$C2094,0),variables,2,0)</f>
        <v>10826</v>
      </c>
      <c r="H2094" s="76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105491000</v>
      </c>
    </row>
    <row r="2095" spans="1:8" x14ac:dyDescent="0.3">
      <c r="A2095" s="73" t="s">
        <v>308</v>
      </c>
      <c r="B2095" s="73">
        <f t="shared" si="4121"/>
        <v>21</v>
      </c>
      <c r="C2095" s="73">
        <f t="shared" si="4152"/>
        <v>92</v>
      </c>
      <c r="E2095" s="73">
        <f t="shared" ref="E2095" si="4169">plan_id</f>
        <v>1005</v>
      </c>
      <c r="F2095" s="73">
        <f t="shared" ca="1" si="4080"/>
        <v>2018</v>
      </c>
      <c r="G2095" s="73">
        <f t="shared" ref="G2095" ca="1" si="4170">VLOOKUP(INDIRECT(CHAR(39)&amp;$A2095&amp;CHAR(39)&amp;"!r2c"&amp;$C2095,0),variables,2,0)</f>
        <v>10828</v>
      </c>
      <c r="H2095" s="76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73" t="s">
        <v>308</v>
      </c>
      <c r="B2096" s="73">
        <f t="shared" si="4121"/>
        <v>21</v>
      </c>
      <c r="C2096" s="73">
        <f t="shared" si="4152"/>
        <v>93</v>
      </c>
      <c r="E2096" s="73">
        <f t="shared" ref="E2096" si="4171">plan_id</f>
        <v>1005</v>
      </c>
      <c r="F2096" s="73">
        <f t="shared" ca="1" si="4080"/>
        <v>2018</v>
      </c>
      <c r="G2096" s="73">
        <f t="shared" ref="G2096" ca="1" si="4172">VLOOKUP(INDIRECT(CHAR(39)&amp;$A2096&amp;CHAR(39)&amp;"!r2c"&amp;$C2096,0),variables,2,0)</f>
        <v>10827</v>
      </c>
      <c r="H2096" s="76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73" t="s">
        <v>308</v>
      </c>
      <c r="B2097" s="73">
        <f t="shared" ref="B2097:B2160" si="4173">B2032+1</f>
        <v>22</v>
      </c>
      <c r="C2097" s="73">
        <f t="shared" si="4152"/>
        <v>3</v>
      </c>
      <c r="E2097" s="73">
        <f t="shared" ref="E2097" si="4174">plan_id</f>
        <v>1005</v>
      </c>
      <c r="F2097" s="73">
        <f t="shared" ca="1" si="4080"/>
        <v>2019</v>
      </c>
      <c r="G2097" s="73">
        <f t="shared" ref="G2097" ca="1" si="4175">VLOOKUP(INDIRECT(CHAR(39)&amp;$A2097&amp;CHAR(39)&amp;"!r2c"&amp;$C2097,0),variables,2,0)</f>
        <v>10703</v>
      </c>
      <c r="H2097" s="76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2020</v>
      </c>
    </row>
    <row r="2098" spans="1:8" x14ac:dyDescent="0.3">
      <c r="A2098" s="73" t="s">
        <v>308</v>
      </c>
      <c r="B2098" s="73">
        <f t="shared" si="4173"/>
        <v>22</v>
      </c>
      <c r="C2098" s="73">
        <f t="shared" si="4152"/>
        <v>4</v>
      </c>
      <c r="E2098" s="73">
        <f t="shared" ref="E2098" si="4176">plan_id</f>
        <v>1005</v>
      </c>
      <c r="F2098" s="73">
        <f t="shared" ca="1" si="4080"/>
        <v>2019</v>
      </c>
      <c r="G2098" s="73">
        <f t="shared" ref="G2098" ca="1" si="4177">VLOOKUP(INDIRECT(CHAR(39)&amp;$A2098&amp;CHAR(39)&amp;"!r2c"&amp;$C2098,0),variables,2,0)</f>
        <v>10845</v>
      </c>
      <c r="H2098" s="76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GRS</v>
      </c>
    </row>
    <row r="2099" spans="1:8" x14ac:dyDescent="0.3">
      <c r="A2099" s="73" t="s">
        <v>308</v>
      </c>
      <c r="B2099" s="73">
        <f t="shared" si="4173"/>
        <v>22</v>
      </c>
      <c r="C2099" s="73">
        <f t="shared" si="4152"/>
        <v>5</v>
      </c>
      <c r="E2099" s="73">
        <f t="shared" ref="E2099" si="4178">plan_id</f>
        <v>1005</v>
      </c>
      <c r="F2099" s="73">
        <f t="shared" ca="1" si="4080"/>
        <v>2019</v>
      </c>
      <c r="G2099" s="73">
        <f t="shared" ref="G2099" ca="1" si="4179">VLOOKUP(INDIRECT(CHAR(39)&amp;$A2099&amp;CHAR(39)&amp;"!r2c"&amp;$C2099,0),variables,2,0)</f>
        <v>10924</v>
      </c>
      <c r="H2099" s="76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0.2092</v>
      </c>
    </row>
    <row r="2100" spans="1:8" x14ac:dyDescent="0.3">
      <c r="A2100" s="73" t="s">
        <v>308</v>
      </c>
      <c r="B2100" s="73">
        <f t="shared" si="4173"/>
        <v>22</v>
      </c>
      <c r="C2100" s="73">
        <f t="shared" si="4152"/>
        <v>6</v>
      </c>
      <c r="E2100" s="73">
        <f t="shared" ref="E2100" si="4180">plan_id</f>
        <v>1005</v>
      </c>
      <c r="F2100" s="73">
        <f t="shared" ca="1" si="4080"/>
        <v>2019</v>
      </c>
      <c r="G2100" s="73">
        <f t="shared" ref="G2100" ca="1" si="4181">VLOOKUP(INDIRECT(CHAR(39)&amp;$A2100&amp;CHAR(39)&amp;"!r2c"&amp;$C2100,0),variables,2,0)</f>
        <v>10925</v>
      </c>
      <c r="H2100" s="76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s="73" t="s">
        <v>308</v>
      </c>
      <c r="B2101" s="73">
        <f t="shared" si="4173"/>
        <v>22</v>
      </c>
      <c r="C2101" s="73">
        <f t="shared" si="4152"/>
        <v>7</v>
      </c>
      <c r="E2101" s="73">
        <f t="shared" ref="E2101" si="4182">plan_id</f>
        <v>1005</v>
      </c>
      <c r="F2101" s="73">
        <f t="shared" ca="1" si="4080"/>
        <v>2019</v>
      </c>
      <c r="G2101" s="73">
        <f t="shared" ref="G2101" ca="1" si="4183">VLOOKUP(INDIRECT(CHAR(39)&amp;$A2101&amp;CHAR(39)&amp;"!r2c"&amp;$C2101,0),variables,2,0)</f>
        <v>10926</v>
      </c>
      <c r="H2101" s="76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73" t="s">
        <v>308</v>
      </c>
      <c r="B2102" s="73">
        <f t="shared" si="4173"/>
        <v>22</v>
      </c>
      <c r="C2102" s="73">
        <f t="shared" si="4152"/>
        <v>8</v>
      </c>
      <c r="E2102" s="73">
        <f t="shared" ref="E2102" si="4184">plan_id</f>
        <v>1005</v>
      </c>
      <c r="F2102" s="73">
        <f t="shared" ca="1" si="4080"/>
        <v>2019</v>
      </c>
      <c r="G2102" s="73">
        <f t="shared" ref="G2102" ca="1" si="4185">VLOOKUP(INDIRECT(CHAR(39)&amp;$A2102&amp;CHAR(39)&amp;"!r2c"&amp;$C2102,0),variables,2,0)</f>
        <v>10704</v>
      </c>
      <c r="H2102" s="76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74313000</v>
      </c>
    </row>
    <row r="2103" spans="1:8" x14ac:dyDescent="0.3">
      <c r="A2103" s="73" t="s">
        <v>308</v>
      </c>
      <c r="B2103" s="73">
        <f t="shared" si="4173"/>
        <v>22</v>
      </c>
      <c r="C2103" s="73">
        <f t="shared" si="4152"/>
        <v>9</v>
      </c>
      <c r="E2103" s="73">
        <f t="shared" ref="E2103" si="4186">plan_id</f>
        <v>1005</v>
      </c>
      <c r="F2103" s="73">
        <f t="shared" ca="1" si="4080"/>
        <v>2019</v>
      </c>
      <c r="G2103" s="73">
        <f t="shared" ref="G2103" ca="1" si="4187">VLOOKUP(INDIRECT(CHAR(39)&amp;$A2103&amp;CHAR(39)&amp;"!r2c"&amp;$C2103,0),variables,2,0)</f>
        <v>10928</v>
      </c>
      <c r="H2103" s="76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7.1599999999999997E-2</v>
      </c>
    </row>
    <row r="2104" spans="1:8" x14ac:dyDescent="0.3">
      <c r="A2104" s="73" t="s">
        <v>308</v>
      </c>
      <c r="B2104" s="73">
        <f t="shared" si="4173"/>
        <v>22</v>
      </c>
      <c r="C2104" s="73">
        <f t="shared" si="4152"/>
        <v>10</v>
      </c>
      <c r="E2104" s="73">
        <f t="shared" ref="E2104" si="4188">plan_id</f>
        <v>1005</v>
      </c>
      <c r="F2104" s="73">
        <f t="shared" ca="1" si="4080"/>
        <v>2019</v>
      </c>
      <c r="G2104" s="73">
        <f t="shared" ref="G2104" ca="1" si="4189">VLOOKUP(INDIRECT(CHAR(39)&amp;$A2104&amp;CHAR(39)&amp;"!r2c"&amp;$C2104,0),variables,2,0)</f>
        <v>10929</v>
      </c>
      <c r="H2104" s="76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73" t="s">
        <v>308</v>
      </c>
      <c r="B2105" s="73">
        <f t="shared" si="4173"/>
        <v>22</v>
      </c>
      <c r="C2105" s="73">
        <f t="shared" si="4152"/>
        <v>11</v>
      </c>
      <c r="E2105" s="73">
        <f t="shared" ref="E2105" si="4190">plan_id</f>
        <v>1005</v>
      </c>
      <c r="F2105" s="73">
        <f t="shared" ca="1" si="4080"/>
        <v>2019</v>
      </c>
      <c r="G2105" s="73">
        <f t="shared" ref="G2105" ca="1" si="4191">VLOOKUP(INDIRECT(CHAR(39)&amp;$A2105&amp;CHAR(39)&amp;"!r2c"&amp;$C2105,0),variables,2,0)</f>
        <v>10930</v>
      </c>
      <c r="H2105" s="76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73" t="s">
        <v>308</v>
      </c>
      <c r="B2106" s="73">
        <f t="shared" si="4173"/>
        <v>22</v>
      </c>
      <c r="C2106" s="73">
        <f t="shared" si="4152"/>
        <v>12</v>
      </c>
      <c r="E2106" s="73">
        <f t="shared" ref="E2106" si="4192">plan_id</f>
        <v>1005</v>
      </c>
      <c r="F2106" s="73">
        <f t="shared" ca="1" si="4080"/>
        <v>2019</v>
      </c>
      <c r="G2106" s="73">
        <f t="shared" ref="G2106" ca="1" si="4193">VLOOKUP(INDIRECT(CHAR(39)&amp;$A2106&amp;CHAR(39)&amp;"!r2c"&amp;$C2106,0),variables,2,0)</f>
        <v>10705</v>
      </c>
      <c r="H2106" s="76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111762000</v>
      </c>
    </row>
    <row r="2107" spans="1:8" x14ac:dyDescent="0.3">
      <c r="A2107" s="73" t="s">
        <v>308</v>
      </c>
      <c r="B2107" s="73">
        <f t="shared" si="4173"/>
        <v>22</v>
      </c>
      <c r="C2107" s="73">
        <f t="shared" si="4152"/>
        <v>13</v>
      </c>
      <c r="E2107" s="73">
        <f t="shared" ref="E2107" si="4194">plan_id</f>
        <v>1005</v>
      </c>
      <c r="F2107" s="73">
        <f t="shared" ca="1" si="4080"/>
        <v>2019</v>
      </c>
      <c r="G2107" s="73">
        <f t="shared" ref="G2107" ca="1" si="4195">VLOOKUP(INDIRECT(CHAR(39)&amp;$A2107&amp;CHAR(39)&amp;"!r2c"&amp;$C2107,0),variables,2,0)</f>
        <v>10842</v>
      </c>
      <c r="H2107" s="76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179814000</v>
      </c>
    </row>
    <row r="2108" spans="1:8" x14ac:dyDescent="0.3">
      <c r="A2108" s="73" t="s">
        <v>308</v>
      </c>
      <c r="B2108" s="73">
        <f t="shared" si="4173"/>
        <v>22</v>
      </c>
      <c r="C2108" s="73">
        <f t="shared" si="4152"/>
        <v>14</v>
      </c>
      <c r="E2108" s="73">
        <f t="shared" ref="E2108" si="4196">plan_id</f>
        <v>1005</v>
      </c>
      <c r="F2108" s="73">
        <f t="shared" ca="1" si="4080"/>
        <v>2019</v>
      </c>
      <c r="G2108" s="73">
        <f t="shared" ref="G2108" ca="1" si="4197">VLOOKUP(INDIRECT(CHAR(39)&amp;$A2108&amp;CHAR(39)&amp;"!r2c"&amp;$C2108,0),variables,2,0)</f>
        <v>10843</v>
      </c>
      <c r="H2108" s="76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0.17330000000000001</v>
      </c>
    </row>
    <row r="2109" spans="1:8" x14ac:dyDescent="0.3">
      <c r="A2109" s="73" t="s">
        <v>308</v>
      </c>
      <c r="B2109" s="73">
        <f t="shared" si="4173"/>
        <v>22</v>
      </c>
      <c r="C2109" s="73">
        <f t="shared" si="4152"/>
        <v>15</v>
      </c>
      <c r="E2109" s="73">
        <f t="shared" ref="E2109" si="4198">plan_id</f>
        <v>1005</v>
      </c>
      <c r="F2109" s="73">
        <f t="shared" ca="1" si="4080"/>
        <v>2019</v>
      </c>
      <c r="G2109" s="73">
        <f t="shared" ref="G2109" ca="1" si="4199">VLOOKUP(INDIRECT(CHAR(39)&amp;$A2109&amp;CHAR(39)&amp;"!r2c"&amp;$C2109,0),variables,2,0)</f>
        <v>10931</v>
      </c>
      <c r="H2109" s="76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73" t="s">
        <v>308</v>
      </c>
      <c r="B2110" s="73">
        <f t="shared" si="4173"/>
        <v>22</v>
      </c>
      <c r="C2110" s="73">
        <f t="shared" si="4152"/>
        <v>16</v>
      </c>
      <c r="E2110" s="73">
        <f t="shared" ref="E2110" si="4200">plan_id</f>
        <v>1005</v>
      </c>
      <c r="F2110" s="73">
        <f t="shared" ca="1" si="4080"/>
        <v>2019</v>
      </c>
      <c r="G2110" s="73">
        <f t="shared" ref="G2110" ca="1" si="4201">VLOOKUP(INDIRECT(CHAR(39)&amp;$A2110&amp;CHAR(39)&amp;"!r2c"&amp;$C2110,0),variables,2,0)</f>
        <v>10932</v>
      </c>
      <c r="H2110" s="76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73" t="s">
        <v>308</v>
      </c>
      <c r="B2111" s="73">
        <f t="shared" si="4173"/>
        <v>22</v>
      </c>
      <c r="C2111" s="73">
        <f t="shared" si="4152"/>
        <v>17</v>
      </c>
      <c r="E2111" s="73">
        <f t="shared" ref="E2111" si="4202">plan_id</f>
        <v>1005</v>
      </c>
      <c r="F2111" s="73">
        <f t="shared" ca="1" si="4080"/>
        <v>2019</v>
      </c>
      <c r="G2111" s="73">
        <f t="shared" ref="G2111" ca="1" si="4203">VLOOKUP(INDIRECT(CHAR(39)&amp;$A2111&amp;CHAR(39)&amp;"!r2c"&amp;$C2111,0),variables,2,0)</f>
        <v>10933</v>
      </c>
      <c r="H2111" s="76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0.16200000000000001</v>
      </c>
    </row>
    <row r="2112" spans="1:8" x14ac:dyDescent="0.3">
      <c r="A2112" s="73" t="s">
        <v>308</v>
      </c>
      <c r="B2112" s="73">
        <f t="shared" si="4173"/>
        <v>22</v>
      </c>
      <c r="C2112" s="73">
        <f t="shared" si="4152"/>
        <v>18</v>
      </c>
      <c r="E2112" s="73">
        <f t="shared" ref="E2112" si="4204">plan_id</f>
        <v>1005</v>
      </c>
      <c r="F2112" s="73">
        <f t="shared" ca="1" si="4080"/>
        <v>2019</v>
      </c>
      <c r="G2112" s="73">
        <f t="shared" ref="G2112" ca="1" si="4205">VLOOKUP(INDIRECT(CHAR(39)&amp;$A2112&amp;CHAR(39)&amp;"!r2c"&amp;$C2112,0),variables,2,0)</f>
        <v>10934</v>
      </c>
      <c r="H2112" s="76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0.108</v>
      </c>
    </row>
    <row r="2113" spans="1:8" x14ac:dyDescent="0.3">
      <c r="A2113" s="73" t="s">
        <v>308</v>
      </c>
      <c r="B2113" s="73">
        <f t="shared" si="4173"/>
        <v>22</v>
      </c>
      <c r="C2113" s="73">
        <f t="shared" si="4152"/>
        <v>19</v>
      </c>
      <c r="E2113" s="73">
        <f t="shared" ref="E2113" si="4206">plan_id</f>
        <v>1005</v>
      </c>
      <c r="F2113" s="73">
        <f t="shared" ca="1" si="4080"/>
        <v>2019</v>
      </c>
      <c r="G2113" s="73">
        <f t="shared" ref="G2113" ca="1" si="4207">VLOOKUP(INDIRECT(CHAR(39)&amp;$A2113&amp;CHAR(39)&amp;"!r2c"&amp;$C2113,0),variables,2,0)</f>
        <v>10935</v>
      </c>
      <c r="H2113" s="76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Single Rate</v>
      </c>
    </row>
    <row r="2114" spans="1:8" x14ac:dyDescent="0.3">
      <c r="A2114" s="73" t="s">
        <v>308</v>
      </c>
      <c r="B2114" s="73">
        <f t="shared" si="4173"/>
        <v>22</v>
      </c>
      <c r="C2114" s="73">
        <f t="shared" si="4152"/>
        <v>20</v>
      </c>
      <c r="E2114" s="73">
        <f t="shared" ref="E2114" si="4208">plan_id</f>
        <v>1005</v>
      </c>
      <c r="F2114" s="73">
        <f t="shared" ca="1" si="4080"/>
        <v>2019</v>
      </c>
      <c r="G2114" s="73">
        <f t="shared" ref="G2114" ca="1" si="4209">VLOOKUP(INDIRECT(CHAR(39)&amp;$A2114&amp;CHAR(39)&amp;"!r2c"&amp;$C2114,0),variables,2,0)</f>
        <v>10937</v>
      </c>
      <c r="H2114" s="76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73" t="s">
        <v>308</v>
      </c>
      <c r="B2115" s="73">
        <f t="shared" si="4173"/>
        <v>22</v>
      </c>
      <c r="C2115" s="73">
        <f t="shared" si="4152"/>
        <v>21</v>
      </c>
      <c r="E2115" s="73">
        <f t="shared" ref="E2115" si="4210">plan_id</f>
        <v>1005</v>
      </c>
      <c r="F2115" s="73">
        <f t="shared" ca="1" si="4080"/>
        <v>2019</v>
      </c>
      <c r="G2115" s="73">
        <f t="shared" ref="G2115" ca="1" si="4211">VLOOKUP(INDIRECT(CHAR(39)&amp;$A2115&amp;CHAR(39)&amp;"!r2c"&amp;$C2115,0),variables,2,0)</f>
        <v>10938</v>
      </c>
      <c r="H2115" s="76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73" t="s">
        <v>308</v>
      </c>
      <c r="B2116" s="73">
        <f t="shared" si="4173"/>
        <v>22</v>
      </c>
      <c r="C2116" s="73">
        <f t="shared" si="4152"/>
        <v>22</v>
      </c>
      <c r="E2116" s="73">
        <f t="shared" ref="E2116" si="4212">plan_id</f>
        <v>1005</v>
      </c>
      <c r="F2116" s="73">
        <f t="shared" ref="F2116:F2179" ca="1" si="4213">INDIRECT(CHAR(39)&amp;$A2116&amp;CHAR(39)&amp;"!r"&amp;$B2116&amp;"c2",0)</f>
        <v>2019</v>
      </c>
      <c r="G2116" s="73">
        <f t="shared" ref="G2116" ca="1" si="4214">VLOOKUP(INDIRECT(CHAR(39)&amp;$A2116&amp;CHAR(39)&amp;"!r2c"&amp;$C2116,0),variables,2,0)</f>
        <v>11007</v>
      </c>
      <c r="H2116" s="76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0.03</v>
      </c>
    </row>
    <row r="2117" spans="1:8" x14ac:dyDescent="0.3">
      <c r="A2117" s="73" t="s">
        <v>308</v>
      </c>
      <c r="B2117" s="73">
        <f t="shared" si="4173"/>
        <v>22</v>
      </c>
      <c r="C2117" s="73">
        <f t="shared" si="4152"/>
        <v>23</v>
      </c>
      <c r="E2117" s="73">
        <f t="shared" ref="E2117" si="4215">plan_id</f>
        <v>1005</v>
      </c>
      <c r="F2117" s="73">
        <f t="shared" ca="1" si="4213"/>
        <v>2019</v>
      </c>
      <c r="G2117" s="73">
        <f t="shared" ref="G2117" ca="1" si="4216">VLOOKUP(INDIRECT(CHAR(39)&amp;$A2117&amp;CHAR(39)&amp;"!r2c"&amp;$C2117,0),variables,2,0)</f>
        <v>10941</v>
      </c>
      <c r="H2117" s="76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PBI</v>
      </c>
    </row>
    <row r="2118" spans="1:8" x14ac:dyDescent="0.3">
      <c r="A2118" s="73" t="s">
        <v>308</v>
      </c>
      <c r="B2118" s="73">
        <f t="shared" si="4173"/>
        <v>22</v>
      </c>
      <c r="C2118" s="73">
        <f t="shared" si="4152"/>
        <v>24</v>
      </c>
      <c r="E2118" s="73">
        <f t="shared" ref="E2118" si="4217">plan_id</f>
        <v>1005</v>
      </c>
      <c r="F2118" s="73">
        <f t="shared" ca="1" si="4213"/>
        <v>2019</v>
      </c>
      <c r="G2118" s="73">
        <f t="shared" ref="G2118" ca="1" si="4218">VLOOKUP(INDIRECT(CHAR(39)&amp;$A2118&amp;CHAR(39)&amp;"!r2c"&amp;$C2118,0),variables,2,0)</f>
        <v>10942</v>
      </c>
      <c r="H2118" s="76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 xml:space="preserve">Percentage </v>
      </c>
    </row>
    <row r="2119" spans="1:8" x14ac:dyDescent="0.3">
      <c r="A2119" s="73" t="s">
        <v>308</v>
      </c>
      <c r="B2119" s="73">
        <f t="shared" si="4173"/>
        <v>22</v>
      </c>
      <c r="C2119" s="73">
        <f t="shared" si="4152"/>
        <v>25</v>
      </c>
      <c r="E2119" s="73">
        <f t="shared" ref="E2119" si="4219">plan_id</f>
        <v>1005</v>
      </c>
      <c r="F2119" s="73">
        <f t="shared" ca="1" si="4213"/>
        <v>2019</v>
      </c>
      <c r="G2119" s="73">
        <f t="shared" ref="G2119" ca="1" si="4220">VLOOKUP(INDIRECT(CHAR(39)&amp;$A2119&amp;CHAR(39)&amp;"!r2c"&amp;$C2119,0),variables,2,0)</f>
        <v>10701</v>
      </c>
      <c r="H2119" s="76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0.01</v>
      </c>
    </row>
    <row r="2120" spans="1:8" x14ac:dyDescent="0.3">
      <c r="A2120" s="73" t="s">
        <v>308</v>
      </c>
      <c r="B2120" s="73">
        <f t="shared" si="4173"/>
        <v>22</v>
      </c>
      <c r="C2120" s="73">
        <f t="shared" si="4152"/>
        <v>26</v>
      </c>
      <c r="E2120" s="73">
        <f t="shared" ref="E2120" si="4221">plan_id</f>
        <v>1005</v>
      </c>
      <c r="F2120" s="73">
        <f t="shared" ca="1" si="4213"/>
        <v>2019</v>
      </c>
      <c r="G2120" s="73">
        <f t="shared" ref="G2120" ca="1" si="4222">VLOOKUP(INDIRECT(CHAR(39)&amp;$A2120&amp;CHAR(39)&amp;"!r2c"&amp;$C2120,0),variables,2,0)</f>
        <v>10702</v>
      </c>
      <c r="H2120" s="76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73" t="s">
        <v>308</v>
      </c>
      <c r="B2121" s="73">
        <f t="shared" si="4173"/>
        <v>22</v>
      </c>
      <c r="C2121" s="73">
        <f t="shared" si="4152"/>
        <v>27</v>
      </c>
      <c r="E2121" s="73">
        <f t="shared" ref="E2121" si="4223">plan_id</f>
        <v>1005</v>
      </c>
      <c r="F2121" s="73">
        <f t="shared" ca="1" si="4213"/>
        <v>2019</v>
      </c>
      <c r="G2121" s="73">
        <f t="shared" ref="G2121" ca="1" si="4224">VLOOKUP(INDIRECT(CHAR(39)&amp;$A2121&amp;CHAR(39)&amp;"!r2c"&amp;$C2121,0),variables,2,0)</f>
        <v>10943</v>
      </c>
      <c r="H2121" s="76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73" t="s">
        <v>308</v>
      </c>
      <c r="B2122" s="73">
        <f t="shared" si="4173"/>
        <v>22</v>
      </c>
      <c r="C2122" s="73">
        <f t="shared" si="4152"/>
        <v>28</v>
      </c>
      <c r="E2122" s="73">
        <f t="shared" ref="E2122" si="4225">plan_id</f>
        <v>1005</v>
      </c>
      <c r="F2122" s="73">
        <f t="shared" ca="1" si="4213"/>
        <v>2019</v>
      </c>
      <c r="G2122" s="73">
        <f t="shared" ref="G2122" ca="1" si="4226">VLOOKUP(INDIRECT(CHAR(39)&amp;$A2122&amp;CHAR(39)&amp;"!r2c"&amp;$C2122,0),variables,2,0)</f>
        <v>10944</v>
      </c>
      <c r="H2122" s="76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73" t="s">
        <v>308</v>
      </c>
      <c r="B2123" s="73">
        <f t="shared" si="4173"/>
        <v>22</v>
      </c>
      <c r="C2123" s="73">
        <f t="shared" si="4152"/>
        <v>29</v>
      </c>
      <c r="E2123" s="73">
        <f t="shared" ref="E2123" si="4227">plan_id</f>
        <v>1005</v>
      </c>
      <c r="F2123" s="73">
        <f t="shared" ca="1" si="4213"/>
        <v>2019</v>
      </c>
      <c r="G2123" s="73">
        <f t="shared" ref="G2123" ca="1" si="4228">VLOOKUP(INDIRECT(CHAR(39)&amp;$A2123&amp;CHAR(39)&amp;"!r2c"&amp;$C2123,0),variables,2,0)</f>
        <v>10945</v>
      </c>
      <c r="H2123" s="76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73" t="s">
        <v>308</v>
      </c>
      <c r="B2124" s="73">
        <f t="shared" si="4173"/>
        <v>22</v>
      </c>
      <c r="C2124" s="73">
        <f t="shared" si="4152"/>
        <v>30</v>
      </c>
      <c r="E2124" s="73">
        <f t="shared" ref="E2124" si="4229">plan_id</f>
        <v>1005</v>
      </c>
      <c r="F2124" s="73">
        <f t="shared" ca="1" si="4213"/>
        <v>2019</v>
      </c>
      <c r="G2124" s="73">
        <f t="shared" ref="G2124" ca="1" si="4230">VLOOKUP(INDIRECT(CHAR(39)&amp;$A2124&amp;CHAR(39)&amp;"!r2c"&amp;$C2124,0),variables,2,0)</f>
        <v>10947</v>
      </c>
      <c r="H2124" s="76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73" t="s">
        <v>308</v>
      </c>
      <c r="B2125" s="73">
        <f t="shared" si="4173"/>
        <v>22</v>
      </c>
      <c r="C2125" s="73">
        <f t="shared" si="4152"/>
        <v>31</v>
      </c>
      <c r="E2125" s="73">
        <f t="shared" ref="E2125" si="4231">plan_id</f>
        <v>1005</v>
      </c>
      <c r="F2125" s="73">
        <f t="shared" ca="1" si="4213"/>
        <v>2019</v>
      </c>
      <c r="G2125" s="73">
        <f t="shared" ref="G2125" ca="1" si="4232">VLOOKUP(INDIRECT(CHAR(39)&amp;$A2125&amp;CHAR(39)&amp;"!r2c"&amp;$C2125,0),variables,2,0)</f>
        <v>10948</v>
      </c>
      <c r="H2125" s="76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73" t="s">
        <v>308</v>
      </c>
      <c r="B2126" s="73">
        <f t="shared" si="4173"/>
        <v>22</v>
      </c>
      <c r="C2126" s="73">
        <f t="shared" si="4152"/>
        <v>32</v>
      </c>
      <c r="E2126" s="73">
        <f t="shared" ref="E2126" si="4233">plan_id</f>
        <v>1005</v>
      </c>
      <c r="F2126" s="73">
        <f t="shared" ca="1" si="4213"/>
        <v>2019</v>
      </c>
      <c r="G2126" s="73">
        <f t="shared" ref="G2126" ca="1" si="4234">VLOOKUP(INDIRECT(CHAR(39)&amp;$A2126&amp;CHAR(39)&amp;"!r2c"&amp;$C2126,0),variables,2,0)</f>
        <v>10949</v>
      </c>
      <c r="H2126" s="76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73" t="s">
        <v>308</v>
      </c>
      <c r="B2127" s="73">
        <f t="shared" si="4173"/>
        <v>22</v>
      </c>
      <c r="C2127" s="73">
        <f t="shared" si="4152"/>
        <v>33</v>
      </c>
      <c r="E2127" s="73">
        <f t="shared" ref="E2127" si="4235">plan_id</f>
        <v>1005</v>
      </c>
      <c r="F2127" s="73">
        <f t="shared" ca="1" si="4213"/>
        <v>2019</v>
      </c>
      <c r="G2127" s="73">
        <f t="shared" ref="G2127" ca="1" si="4236">VLOOKUP(INDIRECT(CHAR(39)&amp;$A2127&amp;CHAR(39)&amp;"!r2c"&amp;$C2127,0),variables,2,0)</f>
        <v>10951</v>
      </c>
      <c r="H2127" s="76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73" t="s">
        <v>308</v>
      </c>
      <c r="B2128" s="73">
        <f t="shared" si="4173"/>
        <v>22</v>
      </c>
      <c r="C2128" s="73">
        <f t="shared" si="4152"/>
        <v>34</v>
      </c>
      <c r="E2128" s="73">
        <f t="shared" ref="E2128" si="4237">plan_id</f>
        <v>1005</v>
      </c>
      <c r="F2128" s="73">
        <f t="shared" ca="1" si="4213"/>
        <v>2019</v>
      </c>
      <c r="G2128" s="73">
        <f t="shared" ref="G2128" ca="1" si="4238">VLOOKUP(INDIRECT(CHAR(39)&amp;$A2128&amp;CHAR(39)&amp;"!r2c"&amp;$C2128,0),variables,2,0)</f>
        <v>10950</v>
      </c>
      <c r="H2128" s="76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Yes</v>
      </c>
    </row>
    <row r="2129" spans="1:8" x14ac:dyDescent="0.3">
      <c r="A2129" s="73" t="s">
        <v>308</v>
      </c>
      <c r="B2129" s="73">
        <f t="shared" si="4173"/>
        <v>22</v>
      </c>
      <c r="C2129" s="73">
        <f t="shared" si="4152"/>
        <v>35</v>
      </c>
      <c r="E2129" s="73">
        <f t="shared" ref="E2129" si="4239">plan_id</f>
        <v>1005</v>
      </c>
      <c r="F2129" s="73">
        <f t="shared" ca="1" si="4213"/>
        <v>2019</v>
      </c>
      <c r="G2129" s="73">
        <f t="shared" ref="G2129" ca="1" si="4240">VLOOKUP(INDIRECT(CHAR(39)&amp;$A2129&amp;CHAR(39)&amp;"!r2c"&amp;$C2129,0),variables,2,0)</f>
        <v>10954</v>
      </c>
      <c r="H2129" s="76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2.5000000000000001E-2</v>
      </c>
    </row>
    <row r="2130" spans="1:8" x14ac:dyDescent="0.3">
      <c r="A2130" s="73" t="s">
        <v>308</v>
      </c>
      <c r="B2130" s="73">
        <f t="shared" si="4173"/>
        <v>22</v>
      </c>
      <c r="C2130" s="73">
        <f t="shared" si="4152"/>
        <v>36</v>
      </c>
      <c r="E2130" s="73">
        <f t="shared" ref="E2130" si="4241">plan_id</f>
        <v>1005</v>
      </c>
      <c r="F2130" s="73">
        <f t="shared" ca="1" si="4213"/>
        <v>2019</v>
      </c>
      <c r="G2130" s="73">
        <f t="shared" ref="G2130" ca="1" si="4242">VLOOKUP(INDIRECT(CHAR(39)&amp;$A2130&amp;CHAR(39)&amp;"!r2c"&amp;$C2130,0),variables,2,0)</f>
        <v>10955</v>
      </c>
      <c r="H2130" s="76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7.4999999999999997E-2</v>
      </c>
    </row>
    <row r="2131" spans="1:8" x14ac:dyDescent="0.3">
      <c r="A2131" s="73" t="s">
        <v>308</v>
      </c>
      <c r="B2131" s="73">
        <f t="shared" si="4173"/>
        <v>22</v>
      </c>
      <c r="C2131" s="73">
        <f t="shared" si="4152"/>
        <v>37</v>
      </c>
      <c r="E2131" s="73">
        <f t="shared" ref="E2131" si="4243">plan_id</f>
        <v>1005</v>
      </c>
      <c r="F2131" s="73">
        <f t="shared" ca="1" si="4213"/>
        <v>2019</v>
      </c>
      <c r="G2131" s="73">
        <f t="shared" ref="G2131" ca="1" si="4244">VLOOKUP(INDIRECT(CHAR(39)&amp;$A2131&amp;CHAR(39)&amp;"!r2c"&amp;$C2131,0),variables,2,0)</f>
        <v>10956</v>
      </c>
      <c r="H2131" s="76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3.2500000000000001E-2</v>
      </c>
    </row>
    <row r="2132" spans="1:8" x14ac:dyDescent="0.3">
      <c r="A2132" s="73" t="s">
        <v>308</v>
      </c>
      <c r="B2132" s="73">
        <f t="shared" si="4173"/>
        <v>22</v>
      </c>
      <c r="C2132" s="73">
        <f t="shared" si="4152"/>
        <v>38</v>
      </c>
      <c r="E2132" s="73">
        <f t="shared" ref="E2132" si="4245">plan_id</f>
        <v>1005</v>
      </c>
      <c r="F2132" s="73">
        <f t="shared" ca="1" si="4213"/>
        <v>2019</v>
      </c>
      <c r="G2132" s="73">
        <f t="shared" ref="G2132" ca="1" si="4246">VLOOKUP(INDIRECT(CHAR(39)&amp;$A2132&amp;CHAR(39)&amp;"!r2c"&amp;$C2132,0),variables,2,0)</f>
        <v>10959</v>
      </c>
      <c r="H2132" s="76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3.25%-12.25%</v>
      </c>
    </row>
    <row r="2133" spans="1:8" x14ac:dyDescent="0.3">
      <c r="A2133" s="73" t="s">
        <v>308</v>
      </c>
      <c r="B2133" s="73">
        <f t="shared" si="4173"/>
        <v>22</v>
      </c>
      <c r="C2133" s="73">
        <f t="shared" si="4152"/>
        <v>39</v>
      </c>
      <c r="E2133" s="73">
        <f t="shared" ref="E2133" si="4247">plan_id</f>
        <v>1005</v>
      </c>
      <c r="F2133" s="73">
        <f t="shared" ca="1" si="4213"/>
        <v>2019</v>
      </c>
      <c r="G2133" s="73">
        <f t="shared" ref="G2133" ca="1" si="4248">VLOOKUP(INDIRECT(CHAR(39)&amp;$A2133&amp;CHAR(39)&amp;"!r2c"&amp;$C2133,0),variables,2,0)</f>
        <v>10962</v>
      </c>
      <c r="H2133" s="76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 34</v>
      </c>
    </row>
    <row r="2134" spans="1:8" x14ac:dyDescent="0.3">
      <c r="A2134" s="73" t="s">
        <v>308</v>
      </c>
      <c r="B2134" s="73">
        <f t="shared" si="4173"/>
        <v>22</v>
      </c>
      <c r="C2134" s="73">
        <f t="shared" si="4152"/>
        <v>40</v>
      </c>
      <c r="E2134" s="73">
        <f t="shared" ref="E2134" si="4249">plan_id</f>
        <v>1005</v>
      </c>
      <c r="F2134" s="73">
        <f t="shared" ca="1" si="4213"/>
        <v>2019</v>
      </c>
      <c r="G2134" s="73">
        <f t="shared" ref="G2134" ca="1" si="4250">VLOOKUP(INDIRECT(CHAR(39)&amp;$A2134&amp;CHAR(39)&amp;"!r2c"&amp;$C2134,0),variables,2,0)</f>
        <v>10964</v>
      </c>
      <c r="H2134" s="76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 35</v>
      </c>
    </row>
    <row r="2135" spans="1:8" x14ac:dyDescent="0.3">
      <c r="A2135" s="73" t="s">
        <v>308</v>
      </c>
      <c r="B2135" s="73">
        <f t="shared" si="4173"/>
        <v>22</v>
      </c>
      <c r="C2135" s="73">
        <f t="shared" si="4152"/>
        <v>41</v>
      </c>
      <c r="E2135" s="73">
        <f t="shared" ref="E2135" si="4251">plan_id</f>
        <v>1005</v>
      </c>
      <c r="F2135" s="73">
        <f t="shared" ca="1" si="4213"/>
        <v>2019</v>
      </c>
      <c r="G2135" s="73">
        <f t="shared" ref="G2135" ca="1" si="4252">VLOOKUP(INDIRECT(CHAR(39)&amp;$A2135&amp;CHAR(39)&amp;"!r2c"&amp;$C2135,0),variables,2,0)</f>
        <v>10967</v>
      </c>
      <c r="H2135" s="76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 xml:space="preserve">RP-2014 Annuitant Generational Mortality Table </v>
      </c>
    </row>
    <row r="2136" spans="1:8" x14ac:dyDescent="0.3">
      <c r="A2136" s="73" t="s">
        <v>308</v>
      </c>
      <c r="B2136" s="73">
        <f t="shared" si="4173"/>
        <v>22</v>
      </c>
      <c r="C2136" s="73">
        <f t="shared" si="4152"/>
        <v>42</v>
      </c>
      <c r="E2136" s="73">
        <f t="shared" ref="E2136" si="4253">plan_id</f>
        <v>1005</v>
      </c>
      <c r="F2136" s="73">
        <f t="shared" ca="1" si="4213"/>
        <v>2019</v>
      </c>
      <c r="G2136" s="73">
        <f t="shared" ref="G2136" ca="1" si="4254">VLOOKUP(INDIRECT(CHAR(39)&amp;$A2136&amp;CHAR(39)&amp;"!r2c"&amp;$C2136,0),variables,2,0)</f>
        <v>10968</v>
      </c>
      <c r="H2136" s="76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</row>
    <row r="2137" spans="1:8" x14ac:dyDescent="0.3">
      <c r="A2137" s="73" t="s">
        <v>308</v>
      </c>
      <c r="B2137" s="73">
        <f t="shared" si="4173"/>
        <v>22</v>
      </c>
      <c r="C2137" s="73">
        <f t="shared" si="4152"/>
        <v>43</v>
      </c>
      <c r="E2137" s="73">
        <f t="shared" ref="E2137" si="4255">plan_id</f>
        <v>1005</v>
      </c>
      <c r="F2137" s="73">
        <f t="shared" ca="1" si="4213"/>
        <v>2019</v>
      </c>
      <c r="G2137" s="73">
        <f t="shared" ref="G2137" ca="1" si="4256">VLOOKUP(INDIRECT(CHAR(39)&amp;$A2137&amp;CHAR(39)&amp;"!r2c"&amp;$C2137,0),variables,2,0)</f>
        <v>10969</v>
      </c>
      <c r="H2137" s="76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MP-2018</v>
      </c>
    </row>
    <row r="2138" spans="1:8" x14ac:dyDescent="0.3">
      <c r="A2138" s="73" t="s">
        <v>308</v>
      </c>
      <c r="B2138" s="73">
        <f t="shared" si="4173"/>
        <v>22</v>
      </c>
      <c r="C2138" s="73">
        <f t="shared" si="4152"/>
        <v>44</v>
      </c>
      <c r="E2138" s="73">
        <f t="shared" ref="E2138" si="4257">plan_id</f>
        <v>1005</v>
      </c>
      <c r="F2138" s="73">
        <f t="shared" ca="1" si="4213"/>
        <v>2019</v>
      </c>
      <c r="G2138" s="73">
        <f t="shared" ref="G2138" ca="1" si="4258">VLOOKUP(INDIRECT(CHAR(39)&amp;$A2138&amp;CHAR(39)&amp;"!r2c"&amp;$C2138,0),variables,2,0)</f>
        <v>10970</v>
      </c>
      <c r="H2138" s="76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73" t="s">
        <v>308</v>
      </c>
      <c r="B2139" s="73">
        <f t="shared" si="4173"/>
        <v>22</v>
      </c>
      <c r="C2139" s="73">
        <f t="shared" si="4152"/>
        <v>45</v>
      </c>
      <c r="E2139" s="73">
        <f t="shared" ref="E2139" si="4259">plan_id</f>
        <v>1005</v>
      </c>
      <c r="F2139" s="73">
        <f t="shared" ca="1" si="4213"/>
        <v>2019</v>
      </c>
      <c r="G2139" s="73">
        <f t="shared" ref="G2139" ca="1" si="4260">VLOOKUP(INDIRECT(CHAR(39)&amp;$A2139&amp;CHAR(39)&amp;"!r2c"&amp;$C2139,0),variables,2,0)</f>
        <v>10971</v>
      </c>
      <c r="H2139" s="76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73" t="s">
        <v>308</v>
      </c>
      <c r="B2140" s="73">
        <f t="shared" si="4173"/>
        <v>22</v>
      </c>
      <c r="C2140" s="73">
        <f t="shared" si="4152"/>
        <v>46</v>
      </c>
      <c r="E2140" s="73">
        <f t="shared" ref="E2140" si="4261">plan_id</f>
        <v>1005</v>
      </c>
      <c r="F2140" s="73">
        <f t="shared" ca="1" si="4213"/>
        <v>2019</v>
      </c>
      <c r="G2140" s="73">
        <f t="shared" ref="G2140" ca="1" si="4262">VLOOKUP(INDIRECT(CHAR(39)&amp;$A2140&amp;CHAR(39)&amp;"!r2c"&amp;$C2140,0),variables,2,0)</f>
        <v>10972</v>
      </c>
      <c r="H2140" s="76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Percentage of Payroll</v>
      </c>
    </row>
    <row r="2141" spans="1:8" x14ac:dyDescent="0.3">
      <c r="A2141" s="73" t="s">
        <v>308</v>
      </c>
      <c r="B2141" s="73">
        <f t="shared" si="4173"/>
        <v>22</v>
      </c>
      <c r="C2141" s="73">
        <f t="shared" si="4152"/>
        <v>47</v>
      </c>
      <c r="E2141" s="73">
        <f t="shared" ref="E2141" si="4263">plan_id</f>
        <v>1005</v>
      </c>
      <c r="F2141" s="73">
        <f t="shared" ca="1" si="4213"/>
        <v>2019</v>
      </c>
      <c r="G2141" s="73">
        <f t="shared" ref="G2141" ca="1" si="4264">VLOOKUP(INDIRECT(CHAR(39)&amp;$A2141&amp;CHAR(39)&amp;"!r2c"&amp;$C2141,0),variables,2,0)</f>
        <v>10973</v>
      </c>
      <c r="H2141" s="76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30 Years</v>
      </c>
    </row>
    <row r="2142" spans="1:8" x14ac:dyDescent="0.3">
      <c r="A2142" s="73" t="s">
        <v>308</v>
      </c>
      <c r="B2142" s="73">
        <f t="shared" si="4173"/>
        <v>22</v>
      </c>
      <c r="C2142" s="73">
        <f t="shared" si="4152"/>
        <v>48</v>
      </c>
      <c r="E2142" s="73">
        <f t="shared" ref="E2142" si="4265">plan_id</f>
        <v>1005</v>
      </c>
      <c r="F2142" s="73">
        <f t="shared" ca="1" si="4213"/>
        <v>2019</v>
      </c>
      <c r="G2142" s="73">
        <f t="shared" ref="G2142" ca="1" si="4266">VLOOKUP(INDIRECT(CHAR(39)&amp;$A2142&amp;CHAR(39)&amp;"!r2c"&amp;$C2142,0),variables,2,0)</f>
        <v>10975</v>
      </c>
      <c r="H2142" s="76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EAN</v>
      </c>
    </row>
    <row r="2143" spans="1:8" x14ac:dyDescent="0.3">
      <c r="A2143" s="73" t="s">
        <v>308</v>
      </c>
      <c r="B2143" s="73">
        <f t="shared" si="4173"/>
        <v>22</v>
      </c>
      <c r="C2143" s="73">
        <f t="shared" si="4152"/>
        <v>49</v>
      </c>
      <c r="E2143" s="73">
        <f t="shared" ref="E2143" si="4267">plan_id</f>
        <v>1005</v>
      </c>
      <c r="F2143" s="73">
        <f t="shared" ca="1" si="4213"/>
        <v>2019</v>
      </c>
      <c r="G2143" s="73">
        <f t="shared" ref="G2143" ca="1" si="4268">VLOOKUP(INDIRECT(CHAR(39)&amp;$A2143&amp;CHAR(39)&amp;"!r2c"&amp;$C2143,0),variables,2,0)</f>
        <v>10976</v>
      </c>
      <c r="H2143" s="76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7.4999999999999997E-2</v>
      </c>
    </row>
    <row r="2144" spans="1:8" x14ac:dyDescent="0.3">
      <c r="A2144" s="73" t="s">
        <v>308</v>
      </c>
      <c r="B2144" s="73">
        <f t="shared" si="4173"/>
        <v>22</v>
      </c>
      <c r="C2144" s="73">
        <f t="shared" si="4152"/>
        <v>50</v>
      </c>
      <c r="E2144" s="73">
        <f t="shared" ref="E2144" si="4269">plan_id</f>
        <v>1005</v>
      </c>
      <c r="F2144" s="73">
        <f t="shared" ca="1" si="4213"/>
        <v>2019</v>
      </c>
      <c r="G2144" s="73">
        <f t="shared" ref="G2144" ca="1" si="4270">VLOOKUP(INDIRECT(CHAR(39)&amp;$A2144&amp;CHAR(39)&amp;"!r2c"&amp;$C2144,0),variables,2,0)</f>
        <v>10977</v>
      </c>
      <c r="H2144" s="76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73" t="s">
        <v>308</v>
      </c>
      <c r="B2145" s="73">
        <f t="shared" si="4173"/>
        <v>22</v>
      </c>
      <c r="C2145" s="73">
        <f t="shared" si="4152"/>
        <v>51</v>
      </c>
      <c r="E2145" s="73">
        <f t="shared" ref="E2145" si="4271">plan_id</f>
        <v>1005</v>
      </c>
      <c r="F2145" s="73">
        <f t="shared" ca="1" si="4213"/>
        <v>2019</v>
      </c>
      <c r="G2145" s="73">
        <f t="shared" ref="G2145" ca="1" si="4272">VLOOKUP(INDIRECT(CHAR(39)&amp;$A2145&amp;CHAR(39)&amp;"!r2c"&amp;$C2145,0),variables,2,0)</f>
        <v>10978</v>
      </c>
      <c r="H2145" s="76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7.4999999999999997E-2</v>
      </c>
    </row>
    <row r="2146" spans="1:8" x14ac:dyDescent="0.3">
      <c r="A2146" s="73" t="s">
        <v>308</v>
      </c>
      <c r="B2146" s="73">
        <f t="shared" si="4173"/>
        <v>22</v>
      </c>
      <c r="C2146" s="73">
        <f t="shared" si="4152"/>
        <v>52</v>
      </c>
      <c r="E2146" s="73">
        <f t="shared" ref="E2146" si="4273">plan_id</f>
        <v>1005</v>
      </c>
      <c r="F2146" s="73">
        <f t="shared" ca="1" si="4213"/>
        <v>2019</v>
      </c>
      <c r="G2146" s="73">
        <f t="shared" ref="G2146" ca="1" si="4274">VLOOKUP(INDIRECT(CHAR(39)&amp;$A2146&amp;CHAR(39)&amp;"!r2c"&amp;$C2146,0),variables,2,0)</f>
        <v>10979</v>
      </c>
      <c r="H2146" s="76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">
      <c r="A2147" s="73" t="s">
        <v>308</v>
      </c>
      <c r="B2147" s="73">
        <f t="shared" si="4173"/>
        <v>22</v>
      </c>
      <c r="C2147" s="73">
        <f t="shared" si="4152"/>
        <v>53</v>
      </c>
      <c r="E2147" s="73">
        <f t="shared" ref="E2147" si="4275">plan_id</f>
        <v>1005</v>
      </c>
      <c r="F2147" s="73">
        <f t="shared" ca="1" si="4213"/>
        <v>2019</v>
      </c>
      <c r="G2147" s="73">
        <f t="shared" ref="G2147" ca="1" si="4276">VLOOKUP(INDIRECT(CHAR(39)&amp;$A2147&amp;CHAR(39)&amp;"!r2c"&amp;$C2147,0),variables,2,0)</f>
        <v>10980</v>
      </c>
      <c r="H2147" s="76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7.1999999999999995E-2</v>
      </c>
    </row>
    <row r="2148" spans="1:8" x14ac:dyDescent="0.3">
      <c r="A2148" s="73" t="s">
        <v>308</v>
      </c>
      <c r="B2148" s="73">
        <f t="shared" si="4173"/>
        <v>22</v>
      </c>
      <c r="C2148" s="73">
        <f t="shared" si="4152"/>
        <v>54</v>
      </c>
      <c r="E2148" s="73">
        <f t="shared" ref="E2148" si="4277">plan_id</f>
        <v>1005</v>
      </c>
      <c r="F2148" s="73">
        <f t="shared" ca="1" si="4213"/>
        <v>2019</v>
      </c>
      <c r="G2148" s="73">
        <f t="shared" ref="G2148" ca="1" si="4278">VLOOKUP(INDIRECT(CHAR(39)&amp;$A2148&amp;CHAR(39)&amp;"!r2c"&amp;$C2148,0),variables,2,0)</f>
        <v>10981</v>
      </c>
      <c r="H2148" s="76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7.2999999999999995E-2</v>
      </c>
    </row>
    <row r="2149" spans="1:8" x14ac:dyDescent="0.3">
      <c r="A2149" s="73" t="s">
        <v>308</v>
      </c>
      <c r="B2149" s="73">
        <f t="shared" si="4173"/>
        <v>22</v>
      </c>
      <c r="C2149" s="73">
        <f t="shared" si="4152"/>
        <v>55</v>
      </c>
      <c r="E2149" s="73">
        <f t="shared" ref="E2149" si="4279">plan_id</f>
        <v>1005</v>
      </c>
      <c r="F2149" s="73">
        <f t="shared" ca="1" si="4213"/>
        <v>2019</v>
      </c>
      <c r="G2149" s="73">
        <f t="shared" ref="G2149" ca="1" si="4280">VLOOKUP(INDIRECT(CHAR(39)&amp;$A2149&amp;CHAR(39)&amp;"!r2c"&amp;$C2149,0),variables,2,0)</f>
        <v>10706</v>
      </c>
      <c r="H2149" s="76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1.1509910281493059E-4</v>
      </c>
    </row>
    <row r="2150" spans="1:8" x14ac:dyDescent="0.3">
      <c r="A2150" s="73" t="s">
        <v>308</v>
      </c>
      <c r="B2150" s="73">
        <f t="shared" si="4173"/>
        <v>22</v>
      </c>
      <c r="C2150" s="73">
        <f t="shared" si="4152"/>
        <v>56</v>
      </c>
      <c r="E2150" s="73">
        <f t="shared" ref="E2150" si="4281">plan_id</f>
        <v>1005</v>
      </c>
      <c r="F2150" s="73">
        <f t="shared" ca="1" si="4213"/>
        <v>2019</v>
      </c>
      <c r="G2150" s="73">
        <f t="shared" ref="G2150" ca="1" si="4282">VLOOKUP(INDIRECT(CHAR(39)&amp;$A2150&amp;CHAR(39)&amp;"!r2c"&amp;$C2150,0),variables,2,0)</f>
        <v>10983</v>
      </c>
      <c r="H2150" s="76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73" t="s">
        <v>308</v>
      </c>
      <c r="B2151" s="73">
        <f t="shared" si="4173"/>
        <v>22</v>
      </c>
      <c r="C2151" s="73">
        <f t="shared" ref="C2151:C2214" si="4283">C2060</f>
        <v>57</v>
      </c>
      <c r="E2151" s="73">
        <f t="shared" ref="E2151" si="4284">plan_id</f>
        <v>1005</v>
      </c>
      <c r="F2151" s="73">
        <f t="shared" ca="1" si="4213"/>
        <v>2019</v>
      </c>
      <c r="G2151" s="73">
        <f t="shared" ref="G2151" ca="1" si="4285">VLOOKUP(INDIRECT(CHAR(39)&amp;$A2151&amp;CHAR(39)&amp;"!r2c"&amp;$C2151,0),variables,2,0)</f>
        <v>10989</v>
      </c>
      <c r="H2151" s="76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8661613000</v>
      </c>
    </row>
    <row r="2152" spans="1:8" x14ac:dyDescent="0.3">
      <c r="A2152" s="73" t="s">
        <v>308</v>
      </c>
      <c r="B2152" s="73">
        <f t="shared" si="4173"/>
        <v>22</v>
      </c>
      <c r="C2152" s="73">
        <f t="shared" si="4283"/>
        <v>58</v>
      </c>
      <c r="E2152" s="73">
        <f t="shared" ref="E2152" si="4286">plan_id</f>
        <v>1005</v>
      </c>
      <c r="F2152" s="73">
        <f t="shared" ca="1" si="4213"/>
        <v>2019</v>
      </c>
      <c r="G2152" s="73">
        <f t="shared" ref="G2152" ca="1" si="4287">VLOOKUP(INDIRECT(CHAR(39)&amp;$A2152&amp;CHAR(39)&amp;"!r2c"&amp;$C2152,0),variables,2,0)</f>
        <v>10990</v>
      </c>
      <c r="H2152" s="76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9909153000</v>
      </c>
    </row>
    <row r="2153" spans="1:8" x14ac:dyDescent="0.3">
      <c r="A2153" s="73" t="s">
        <v>308</v>
      </c>
      <c r="B2153" s="73">
        <f t="shared" si="4173"/>
        <v>22</v>
      </c>
      <c r="C2153" s="73">
        <f t="shared" si="4283"/>
        <v>59</v>
      </c>
      <c r="E2153" s="73">
        <f t="shared" ref="E2153" si="4288">plan_id</f>
        <v>1005</v>
      </c>
      <c r="F2153" s="73">
        <f t="shared" ca="1" si="4213"/>
        <v>2019</v>
      </c>
      <c r="G2153" s="73">
        <f t="shared" ref="G2153" ca="1" si="4289">VLOOKUP(INDIRECT(CHAR(39)&amp;$A2153&amp;CHAR(39)&amp;"!r2c"&amp;$C2153,0),variables,2,0)</f>
        <v>10991</v>
      </c>
      <c r="H2153" s="76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1247540000</v>
      </c>
    </row>
    <row r="2154" spans="1:8" x14ac:dyDescent="0.3">
      <c r="A2154" s="73" t="s">
        <v>308</v>
      </c>
      <c r="B2154" s="73">
        <f t="shared" si="4173"/>
        <v>22</v>
      </c>
      <c r="C2154" s="73">
        <f t="shared" si="4283"/>
        <v>60</v>
      </c>
      <c r="E2154" s="73">
        <f t="shared" ref="E2154" si="4290">plan_id</f>
        <v>1005</v>
      </c>
      <c r="F2154" s="73">
        <f t="shared" ca="1" si="4213"/>
        <v>2019</v>
      </c>
      <c r="G2154" s="73">
        <f t="shared" ref="G2154" ca="1" si="4291">VLOOKUP(INDIRECT(CHAR(39)&amp;$A2154&amp;CHAR(39)&amp;"!r2c"&amp;$C2154,0),variables,2,0)</f>
        <v>10992</v>
      </c>
      <c r="H2154" s="76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0.87410225677209752</v>
      </c>
    </row>
    <row r="2155" spans="1:8" x14ac:dyDescent="0.3">
      <c r="A2155" s="73" t="s">
        <v>308</v>
      </c>
      <c r="B2155" s="73">
        <f t="shared" si="4173"/>
        <v>22</v>
      </c>
      <c r="C2155" s="73">
        <f t="shared" si="4283"/>
        <v>61</v>
      </c>
      <c r="E2155" s="73">
        <f t="shared" ref="E2155" si="4292">plan_id</f>
        <v>1005</v>
      </c>
      <c r="F2155" s="73">
        <f t="shared" ca="1" si="4213"/>
        <v>2019</v>
      </c>
      <c r="G2155" s="73">
        <f t="shared" ref="G2155" ca="1" si="4293">VLOOKUP(INDIRECT(CHAR(39)&amp;$A2155&amp;CHAR(39)&amp;"!r2c"&amp;$C2155,0),variables,2,0)</f>
        <v>10993</v>
      </c>
      <c r="H2155" s="76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1011421000</v>
      </c>
    </row>
    <row r="2156" spans="1:8" x14ac:dyDescent="0.3">
      <c r="A2156" s="73" t="s">
        <v>308</v>
      </c>
      <c r="B2156" s="73">
        <f t="shared" si="4173"/>
        <v>22</v>
      </c>
      <c r="C2156" s="73">
        <f t="shared" si="4283"/>
        <v>62</v>
      </c>
      <c r="E2156" s="73">
        <f t="shared" ref="E2156" si="4294">plan_id</f>
        <v>1005</v>
      </c>
      <c r="F2156" s="73">
        <f t="shared" ca="1" si="4213"/>
        <v>2019</v>
      </c>
      <c r="G2156" s="73">
        <f t="shared" ref="G2156" ca="1" si="4295">VLOOKUP(INDIRECT(CHAR(39)&amp;$A2156&amp;CHAR(39)&amp;"!r2c"&amp;$C2156,0),variables,2,0)</f>
        <v>10801</v>
      </c>
      <c r="H2156" s="76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22176000</v>
      </c>
    </row>
    <row r="2157" spans="1:8" x14ac:dyDescent="0.3">
      <c r="A2157" s="73" t="s">
        <v>308</v>
      </c>
      <c r="B2157" s="73">
        <f t="shared" si="4173"/>
        <v>22</v>
      </c>
      <c r="C2157" s="73">
        <f t="shared" si="4283"/>
        <v>63</v>
      </c>
      <c r="E2157" s="73">
        <f t="shared" ref="E2157" si="4296">plan_id</f>
        <v>1005</v>
      </c>
      <c r="F2157" s="73">
        <f t="shared" ca="1" si="4213"/>
        <v>2019</v>
      </c>
      <c r="G2157" s="73">
        <f t="shared" ref="G2157" ca="1" si="4297">VLOOKUP(INDIRECT(CHAR(39)&amp;$A2157&amp;CHAR(39)&amp;"!r2c"&amp;$C2157,0),variables,2,0)</f>
        <v>10802</v>
      </c>
      <c r="H2157" s="76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7895000</v>
      </c>
    </row>
    <row r="2158" spans="1:8" x14ac:dyDescent="0.3">
      <c r="A2158" s="73" t="s">
        <v>308</v>
      </c>
      <c r="B2158" s="73">
        <f t="shared" si="4173"/>
        <v>22</v>
      </c>
      <c r="C2158" s="73">
        <f t="shared" si="4283"/>
        <v>64</v>
      </c>
      <c r="E2158" s="73">
        <f t="shared" ref="E2158" si="4298">plan_id</f>
        <v>1005</v>
      </c>
      <c r="F2158" s="73">
        <f t="shared" ca="1" si="4213"/>
        <v>2019</v>
      </c>
      <c r="G2158" s="73">
        <f t="shared" ref="G2158" ca="1" si="4299">VLOOKUP(INDIRECT(CHAR(39)&amp;$A2158&amp;CHAR(39)&amp;"!r2c"&amp;$C2158,0),variables,2,0)</f>
        <v>10803</v>
      </c>
      <c r="H2158" s="76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73" t="s">
        <v>308</v>
      </c>
      <c r="B2159" s="73">
        <f t="shared" si="4173"/>
        <v>22</v>
      </c>
      <c r="C2159" s="73">
        <f t="shared" si="4283"/>
        <v>65</v>
      </c>
      <c r="E2159" s="73">
        <f t="shared" ref="E2159" si="4300">plan_id</f>
        <v>1005</v>
      </c>
      <c r="F2159" s="73">
        <f t="shared" ca="1" si="4213"/>
        <v>2019</v>
      </c>
      <c r="G2159" s="73">
        <f t="shared" ref="G2159" ca="1" si="4301">VLOOKUP(INDIRECT(CHAR(39)&amp;$A2159&amp;CHAR(39)&amp;"!r2c"&amp;$C2159,0),variables,2,0)</f>
        <v>10804</v>
      </c>
      <c r="H2159" s="76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73" t="s">
        <v>308</v>
      </c>
      <c r="B2160" s="73">
        <f t="shared" si="4173"/>
        <v>22</v>
      </c>
      <c r="C2160" s="73">
        <f t="shared" si="4283"/>
        <v>66</v>
      </c>
      <c r="E2160" s="73">
        <f t="shared" ref="E2160" si="4302">plan_id</f>
        <v>1005</v>
      </c>
      <c r="F2160" s="73">
        <f t="shared" ca="1" si="4213"/>
        <v>2019</v>
      </c>
      <c r="G2160" s="73">
        <f t="shared" ref="G2160" ca="1" si="4303">VLOOKUP(INDIRECT(CHAR(39)&amp;$A2160&amp;CHAR(39)&amp;"!r2c"&amp;$C2160,0),variables,2,0)</f>
        <v>10805</v>
      </c>
      <c r="H2160" s="76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5787000</v>
      </c>
    </row>
    <row r="2161" spans="1:8" x14ac:dyDescent="0.3">
      <c r="A2161" s="73" t="s">
        <v>308</v>
      </c>
      <c r="B2161" s="73">
        <f t="shared" ref="B2161" si="4304">B2096+1</f>
        <v>22</v>
      </c>
      <c r="C2161" s="73">
        <f t="shared" si="4283"/>
        <v>67</v>
      </c>
      <c r="E2161" s="73">
        <f t="shared" ref="E2161" si="4305">plan_id</f>
        <v>1005</v>
      </c>
      <c r="F2161" s="73">
        <f t="shared" ca="1" si="4213"/>
        <v>2019</v>
      </c>
      <c r="G2161" s="73">
        <f t="shared" ref="G2161" ca="1" si="4306">VLOOKUP(INDIRECT(CHAR(39)&amp;$A2161&amp;CHAR(39)&amp;"!r2c"&amp;$C2161,0),variables,2,0)</f>
        <v>10806</v>
      </c>
      <c r="H2161" s="76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73" t="s">
        <v>308</v>
      </c>
      <c r="B2162" s="73">
        <f>B2161</f>
        <v>22</v>
      </c>
      <c r="C2162" s="73">
        <f t="shared" si="4283"/>
        <v>68</v>
      </c>
      <c r="E2162" s="73">
        <f t="shared" ref="E2162" si="4307">plan_id</f>
        <v>1005</v>
      </c>
      <c r="F2162" s="73">
        <f t="shared" ca="1" si="4213"/>
        <v>2019</v>
      </c>
      <c r="G2162" s="73">
        <f t="shared" ref="G2162" ca="1" si="4308">VLOOKUP(INDIRECT(CHAR(39)&amp;$A2162&amp;CHAR(39)&amp;"!r2c"&amp;$C2162,0),variables,2,0)</f>
        <v>10807</v>
      </c>
      <c r="H2162" s="76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73" t="s">
        <v>308</v>
      </c>
      <c r="B2163" s="73">
        <f t="shared" ref="B2163:B2187" si="4309">B2162</f>
        <v>22</v>
      </c>
      <c r="C2163" s="73">
        <f t="shared" si="4283"/>
        <v>69</v>
      </c>
      <c r="E2163" s="73">
        <f t="shared" ref="E2163" si="4310">plan_id</f>
        <v>1005</v>
      </c>
      <c r="F2163" s="73">
        <f t="shared" ca="1" si="4213"/>
        <v>2019</v>
      </c>
      <c r="G2163" s="73">
        <f t="shared" ref="G2163" ca="1" si="4311">VLOOKUP(INDIRECT(CHAR(39)&amp;$A2163&amp;CHAR(39)&amp;"!r2c"&amp;$C2163,0),variables,2,0)</f>
        <v>10808</v>
      </c>
      <c r="H2163" s="76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73" t="s">
        <v>308</v>
      </c>
      <c r="B2164" s="73">
        <f t="shared" si="4309"/>
        <v>22</v>
      </c>
      <c r="C2164" s="73">
        <f t="shared" si="4283"/>
        <v>70</v>
      </c>
      <c r="E2164" s="73">
        <f t="shared" ref="E2164" si="4312">plan_id</f>
        <v>1005</v>
      </c>
      <c r="F2164" s="73">
        <f t="shared" ca="1" si="4213"/>
        <v>2019</v>
      </c>
      <c r="G2164" s="73">
        <f t="shared" ref="G2164" ca="1" si="4313">VLOOKUP(INDIRECT(CHAR(39)&amp;$A2164&amp;CHAR(39)&amp;"!r2c"&amp;$C2164,0),variables,2,0)</f>
        <v>10809</v>
      </c>
      <c r="H2164" s="76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-1624000</v>
      </c>
    </row>
    <row r="2165" spans="1:8" x14ac:dyDescent="0.3">
      <c r="A2165" s="73" t="s">
        <v>308</v>
      </c>
      <c r="B2165" s="73">
        <f t="shared" si="4309"/>
        <v>22</v>
      </c>
      <c r="C2165" s="73">
        <f t="shared" si="4283"/>
        <v>71</v>
      </c>
      <c r="E2165" s="73">
        <f t="shared" ref="E2165" si="4314">plan_id</f>
        <v>1005</v>
      </c>
      <c r="F2165" s="73">
        <f t="shared" ca="1" si="4213"/>
        <v>2019</v>
      </c>
      <c r="G2165" s="73">
        <f t="shared" ref="G2165" ca="1" si="4315">VLOOKUP(INDIRECT(CHAR(39)&amp;$A2165&amp;CHAR(39)&amp;"!r2c"&amp;$C2165,0),variables,2,0)</f>
        <v>10810</v>
      </c>
      <c r="H2165" s="76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">
      <c r="A2166" s="73" t="s">
        <v>308</v>
      </c>
      <c r="B2166" s="73">
        <f t="shared" si="4309"/>
        <v>22</v>
      </c>
      <c r="C2166" s="73">
        <f t="shared" si="4283"/>
        <v>72</v>
      </c>
      <c r="E2166" s="73">
        <f t="shared" ref="E2166" si="4316">plan_id</f>
        <v>1005</v>
      </c>
      <c r="F2166" s="73">
        <f t="shared" ca="1" si="4213"/>
        <v>2019</v>
      </c>
      <c r="G2166" s="73">
        <f t="shared" ref="G2166" ca="1" si="4317">VLOOKUP(INDIRECT(CHAR(39)&amp;$A2166&amp;CHAR(39)&amp;"!r2c"&amp;$C2166,0),variables,2,0)</f>
        <v>10811</v>
      </c>
      <c r="H2166" s="76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73" t="s">
        <v>308</v>
      </c>
      <c r="B2167" s="73">
        <f t="shared" si="4309"/>
        <v>22</v>
      </c>
      <c r="C2167" s="73">
        <f t="shared" si="4283"/>
        <v>73</v>
      </c>
      <c r="E2167" s="73">
        <f t="shared" ref="E2167" si="4318">plan_id</f>
        <v>1005</v>
      </c>
      <c r="F2167" s="73">
        <f t="shared" ca="1" si="4213"/>
        <v>2019</v>
      </c>
      <c r="G2167" s="73">
        <f t="shared" ref="G2167" ca="1" si="4319">VLOOKUP(INDIRECT(CHAR(39)&amp;$A2167&amp;CHAR(39)&amp;"!r2c"&amp;$C2167,0),variables,2,0)</f>
        <v>10812</v>
      </c>
      <c r="H2167" s="76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73" t="s">
        <v>308</v>
      </c>
      <c r="B2168" s="73">
        <f t="shared" si="4309"/>
        <v>22</v>
      </c>
      <c r="C2168" s="73">
        <f t="shared" si="4283"/>
        <v>74</v>
      </c>
      <c r="E2168" s="73">
        <f t="shared" ref="E2168" si="4320">plan_id</f>
        <v>1005</v>
      </c>
      <c r="F2168" s="73">
        <f t="shared" ca="1" si="4213"/>
        <v>2019</v>
      </c>
      <c r="G2168" s="73">
        <f t="shared" ref="G2168" ca="1" si="4321">VLOOKUP(INDIRECT(CHAR(39)&amp;$A2168&amp;CHAR(39)&amp;"!r2c"&amp;$C2168,0),variables,2,0)</f>
        <v>10813</v>
      </c>
      <c r="H2168" s="76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73" t="s">
        <v>308</v>
      </c>
      <c r="B2169" s="73">
        <f t="shared" si="4309"/>
        <v>22</v>
      </c>
      <c r="C2169" s="73">
        <f t="shared" si="4283"/>
        <v>75</v>
      </c>
      <c r="E2169" s="73">
        <f t="shared" ref="E2169" si="4322">plan_id</f>
        <v>1005</v>
      </c>
      <c r="F2169" s="73">
        <f t="shared" ca="1" si="4213"/>
        <v>2019</v>
      </c>
      <c r="G2169" s="73">
        <f t="shared" ref="G2169" ca="1" si="4323">VLOOKUP(INDIRECT(CHAR(39)&amp;$A2169&amp;CHAR(39)&amp;"!r2c"&amp;$C2169,0),variables,2,0)</f>
        <v>10814</v>
      </c>
      <c r="H2169" s="76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-2584000</v>
      </c>
    </row>
    <row r="2170" spans="1:8" x14ac:dyDescent="0.3">
      <c r="A2170" s="73" t="s">
        <v>308</v>
      </c>
      <c r="B2170" s="73">
        <f t="shared" si="4309"/>
        <v>22</v>
      </c>
      <c r="C2170" s="73">
        <f t="shared" si="4283"/>
        <v>76</v>
      </c>
      <c r="E2170" s="73">
        <f t="shared" ref="E2170" si="4324">plan_id</f>
        <v>1005</v>
      </c>
      <c r="F2170" s="73">
        <f t="shared" ca="1" si="4213"/>
        <v>2019</v>
      </c>
      <c r="G2170" s="73">
        <f t="shared" ref="G2170" ca="1" si="4325">VLOOKUP(INDIRECT(CHAR(39)&amp;$A2170&amp;CHAR(39)&amp;"!r2c"&amp;$C2170,0),variables,2,0)</f>
        <v>10815</v>
      </c>
      <c r="H2170" s="76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625000</v>
      </c>
    </row>
    <row r="2171" spans="1:8" x14ac:dyDescent="0.3">
      <c r="A2171" s="73" t="s">
        <v>308</v>
      </c>
      <c r="B2171" s="73">
        <f t="shared" si="4309"/>
        <v>22</v>
      </c>
      <c r="C2171" s="73">
        <f t="shared" si="4283"/>
        <v>77</v>
      </c>
      <c r="E2171" s="73">
        <f t="shared" ref="E2171" si="4326">plan_id</f>
        <v>1005</v>
      </c>
      <c r="F2171" s="73">
        <f t="shared" ca="1" si="4213"/>
        <v>2019</v>
      </c>
      <c r="G2171" s="73">
        <f t="shared" ref="G2171" ca="1" si="4327">VLOOKUP(INDIRECT(CHAR(39)&amp;$A2171&amp;CHAR(39)&amp;"!r2c"&amp;$C2171,0),variables,2,0)</f>
        <v>10816</v>
      </c>
      <c r="H2171" s="76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-2608000</v>
      </c>
    </row>
    <row r="2172" spans="1:8" x14ac:dyDescent="0.3">
      <c r="A2172" s="73" t="s">
        <v>308</v>
      </c>
      <c r="B2172" s="73">
        <f t="shared" si="4309"/>
        <v>22</v>
      </c>
      <c r="C2172" s="73">
        <f t="shared" si="4283"/>
        <v>78</v>
      </c>
      <c r="E2172" s="73">
        <f t="shared" ref="E2172" si="4328">plan_id</f>
        <v>1005</v>
      </c>
      <c r="F2172" s="73">
        <f t="shared" ca="1" si="4213"/>
        <v>2019</v>
      </c>
      <c r="G2172" s="73">
        <f t="shared" ref="G2172" ca="1" si="4329">VLOOKUP(INDIRECT(CHAR(39)&amp;$A2172&amp;CHAR(39)&amp;"!r2c"&amp;$C2172,0),variables,2,0)</f>
        <v>10817</v>
      </c>
      <c r="H2172" s="76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73" t="s">
        <v>308</v>
      </c>
      <c r="B2173" s="73">
        <f t="shared" si="4309"/>
        <v>22</v>
      </c>
      <c r="C2173" s="73">
        <f t="shared" si="4283"/>
        <v>79</v>
      </c>
      <c r="E2173" s="73">
        <f t="shared" ref="E2173" si="4330">plan_id</f>
        <v>1005</v>
      </c>
      <c r="F2173" s="73">
        <f t="shared" ca="1" si="4213"/>
        <v>2019</v>
      </c>
      <c r="G2173" s="73">
        <f t="shared" ref="G2173" ca="1" si="4331">VLOOKUP(INDIRECT(CHAR(39)&amp;$A2173&amp;CHAR(39)&amp;"!r2c"&amp;$C2173,0),variables,2,0)</f>
        <v>10818</v>
      </c>
      <c r="H2173" s="76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73" t="s">
        <v>308</v>
      </c>
      <c r="B2174" s="73">
        <f t="shared" si="4309"/>
        <v>22</v>
      </c>
      <c r="C2174" s="73">
        <f t="shared" si="4283"/>
        <v>80</v>
      </c>
      <c r="E2174" s="73">
        <f t="shared" ref="E2174" si="4332">plan_id</f>
        <v>1005</v>
      </c>
      <c r="F2174" s="73">
        <f t="shared" ca="1" si="4213"/>
        <v>2019</v>
      </c>
      <c r="G2174" s="73">
        <f t="shared" ref="G2174" ca="1" si="4333">VLOOKUP(INDIRECT(CHAR(39)&amp;$A2174&amp;CHAR(39)&amp;"!r2c"&amp;$C2174,0),variables,2,0)</f>
        <v>10819</v>
      </c>
      <c r="H2174" s="76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73" t="s">
        <v>308</v>
      </c>
      <c r="B2175" s="73">
        <f t="shared" si="4309"/>
        <v>22</v>
      </c>
      <c r="C2175" s="73">
        <f t="shared" si="4283"/>
        <v>81</v>
      </c>
      <c r="E2175" s="73">
        <f t="shared" ref="E2175" si="4334">plan_id</f>
        <v>1005</v>
      </c>
      <c r="F2175" s="73">
        <f t="shared" ca="1" si="4213"/>
        <v>2019</v>
      </c>
      <c r="G2175" s="73">
        <f t="shared" ref="G2175" ca="1" si="4335">VLOOKUP(INDIRECT(CHAR(39)&amp;$A2175&amp;CHAR(39)&amp;"!r2c"&amp;$C2175,0),variables,2,0)</f>
        <v>10820</v>
      </c>
      <c r="H2175" s="76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5944000</v>
      </c>
    </row>
    <row r="2176" spans="1:8" x14ac:dyDescent="0.3">
      <c r="A2176" s="73" t="s">
        <v>308</v>
      </c>
      <c r="B2176" s="73">
        <f t="shared" si="4309"/>
        <v>22</v>
      </c>
      <c r="C2176" s="73">
        <f t="shared" si="4283"/>
        <v>82</v>
      </c>
      <c r="E2176" s="73">
        <f t="shared" ref="E2176" si="4336">plan_id</f>
        <v>1005</v>
      </c>
      <c r="F2176" s="73">
        <f t="shared" ca="1" si="4213"/>
        <v>2019</v>
      </c>
      <c r="G2176" s="73">
        <f t="shared" ref="G2176" ca="1" si="4337">VLOOKUP(INDIRECT(CHAR(39)&amp;$A2176&amp;CHAR(39)&amp;"!r2c"&amp;$C2176,0),variables,2,0)</f>
        <v>10821</v>
      </c>
      <c r="H2176" s="76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73" t="s">
        <v>308</v>
      </c>
      <c r="B2177" s="73">
        <f t="shared" si="4309"/>
        <v>22</v>
      </c>
      <c r="C2177" s="73">
        <f t="shared" si="4283"/>
        <v>83</v>
      </c>
      <c r="E2177" s="73">
        <f t="shared" ref="E2177" si="4338">plan_id</f>
        <v>1005</v>
      </c>
      <c r="F2177" s="73">
        <f t="shared" ca="1" si="4213"/>
        <v>2019</v>
      </c>
      <c r="G2177" s="73">
        <f t="shared" ref="G2177" ca="1" si="4339">VLOOKUP(INDIRECT(CHAR(39)&amp;$A2177&amp;CHAR(39)&amp;"!r2c"&amp;$C2177,0),variables,2,0)</f>
        <v>10822</v>
      </c>
      <c r="H2177" s="76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73" t="s">
        <v>308</v>
      </c>
      <c r="B2178" s="73">
        <f t="shared" si="4309"/>
        <v>22</v>
      </c>
      <c r="C2178" s="73">
        <f t="shared" si="4283"/>
        <v>84</v>
      </c>
      <c r="E2178" s="73">
        <f t="shared" ref="E2178" si="4340">plan_id</f>
        <v>1005</v>
      </c>
      <c r="F2178" s="73">
        <f t="shared" ca="1" si="4213"/>
        <v>2019</v>
      </c>
      <c r="G2178" s="73">
        <f t="shared" ref="G2178" ca="1" si="4341">VLOOKUP(INDIRECT(CHAR(39)&amp;$A2178&amp;CHAR(39)&amp;"!r2c"&amp;$C2178,0),variables,2,0)</f>
        <v>10829</v>
      </c>
      <c r="H2178" s="76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210116000</v>
      </c>
    </row>
    <row r="2179" spans="1:8" x14ac:dyDescent="0.3">
      <c r="A2179" s="73" t="s">
        <v>308</v>
      </c>
      <c r="B2179" s="73">
        <f t="shared" si="4309"/>
        <v>22</v>
      </c>
      <c r="C2179" s="73">
        <f t="shared" si="4283"/>
        <v>85</v>
      </c>
      <c r="E2179" s="73">
        <f t="shared" ref="E2179" si="4342">plan_id</f>
        <v>1005</v>
      </c>
      <c r="F2179" s="73">
        <f t="shared" ca="1" si="4213"/>
        <v>2019</v>
      </c>
      <c r="G2179" s="73">
        <f t="shared" ref="G2179" ca="1" si="4343">VLOOKUP(INDIRECT(CHAR(39)&amp;$A2179&amp;CHAR(39)&amp;"!r2c"&amp;$C2179,0),variables,2,0)</f>
        <v>10823</v>
      </c>
      <c r="H2179" s="76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14830000</v>
      </c>
    </row>
    <row r="2180" spans="1:8" x14ac:dyDescent="0.3">
      <c r="A2180" s="73" t="s">
        <v>308</v>
      </c>
      <c r="B2180" s="73">
        <f t="shared" si="4309"/>
        <v>22</v>
      </c>
      <c r="C2180" s="73">
        <f t="shared" si="4283"/>
        <v>86</v>
      </c>
      <c r="E2180" s="73">
        <f t="shared" ref="E2180" si="4344">plan_id</f>
        <v>1005</v>
      </c>
      <c r="F2180" s="73">
        <f t="shared" ref="F2180:F2334" ca="1" si="4345">INDIRECT(CHAR(39)&amp;$A2180&amp;CHAR(39)&amp;"!r"&amp;$B2180&amp;"c2",0)</f>
        <v>2019</v>
      </c>
      <c r="G2180" s="73">
        <f t="shared" ref="G2180" ca="1" si="4346">VLOOKUP(INDIRECT(CHAR(39)&amp;$A2180&amp;CHAR(39)&amp;"!r2c"&amp;$C2180,0),variables,2,0)</f>
        <v>10798</v>
      </c>
      <c r="H2180" s="76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73" t="s">
        <v>308</v>
      </c>
      <c r="B2181" s="73">
        <f t="shared" si="4309"/>
        <v>22</v>
      </c>
      <c r="C2181" s="73">
        <f t="shared" si="4283"/>
        <v>87</v>
      </c>
      <c r="E2181" s="73">
        <f t="shared" ref="E2181" si="4347">plan_id</f>
        <v>1005</v>
      </c>
      <c r="F2181" s="73">
        <f t="shared" ca="1" si="4345"/>
        <v>2019</v>
      </c>
      <c r="G2181" s="73">
        <f t="shared" ref="G2181" ca="1" si="4348">VLOOKUP(INDIRECT(CHAR(39)&amp;$A2181&amp;CHAR(39)&amp;"!r2c"&amp;$C2181,0),variables,2,0)</f>
        <v>10799</v>
      </c>
      <c r="H2181" s="76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73" t="s">
        <v>308</v>
      </c>
      <c r="B2182" s="73">
        <f t="shared" si="4309"/>
        <v>22</v>
      </c>
      <c r="C2182" s="73">
        <f t="shared" si="4283"/>
        <v>88</v>
      </c>
      <c r="E2182" s="73">
        <f t="shared" ref="E2182" si="4349">plan_id</f>
        <v>1005</v>
      </c>
      <c r="F2182" s="73">
        <f t="shared" ca="1" si="4345"/>
        <v>2019</v>
      </c>
      <c r="G2182" s="73">
        <f t="shared" ref="G2182" ca="1" si="4350">VLOOKUP(INDIRECT(CHAR(39)&amp;$A2182&amp;CHAR(39)&amp;"!r2c"&amp;$C2182,0),variables,2,0)</f>
        <v>10800</v>
      </c>
      <c r="H2182" s="76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73" t="s">
        <v>308</v>
      </c>
      <c r="B2183" s="73">
        <f t="shared" si="4309"/>
        <v>22</v>
      </c>
      <c r="C2183" s="73">
        <f t="shared" si="4283"/>
        <v>89</v>
      </c>
      <c r="E2183" s="73">
        <f t="shared" ref="E2183" si="4351">plan_id</f>
        <v>1005</v>
      </c>
      <c r="F2183" s="73">
        <f t="shared" ca="1" si="4345"/>
        <v>2019</v>
      </c>
      <c r="G2183" s="73">
        <f t="shared" ref="G2183" ca="1" si="4352">VLOOKUP(INDIRECT(CHAR(39)&amp;$A2183&amp;CHAR(39)&amp;"!r2c"&amp;$C2183,0),variables,2,0)</f>
        <v>10824</v>
      </c>
      <c r="H2183" s="76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73" t="s">
        <v>308</v>
      </c>
      <c r="B2184" s="73">
        <f t="shared" si="4309"/>
        <v>22</v>
      </c>
      <c r="C2184" s="73">
        <f t="shared" si="4283"/>
        <v>90</v>
      </c>
      <c r="E2184" s="73">
        <f t="shared" ref="E2184" si="4353">plan_id</f>
        <v>1005</v>
      </c>
      <c r="F2184" s="73">
        <f t="shared" ca="1" si="4345"/>
        <v>2019</v>
      </c>
      <c r="G2184" s="73">
        <f t="shared" ref="G2184" ca="1" si="4354">VLOOKUP(INDIRECT(CHAR(39)&amp;$A2184&amp;CHAR(39)&amp;"!r2c"&amp;$C2184,0),variables,2,0)</f>
        <v>10825</v>
      </c>
      <c r="H2184" s="76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-19898000</v>
      </c>
    </row>
    <row r="2185" spans="1:8" x14ac:dyDescent="0.3">
      <c r="A2185" s="73" t="s">
        <v>308</v>
      </c>
      <c r="B2185" s="73">
        <f t="shared" si="4309"/>
        <v>22</v>
      </c>
      <c r="C2185" s="73">
        <f t="shared" si="4283"/>
        <v>91</v>
      </c>
      <c r="E2185" s="73">
        <f t="shared" ref="E2185" si="4355">plan_id</f>
        <v>1005</v>
      </c>
      <c r="F2185" s="73">
        <f t="shared" ca="1" si="4345"/>
        <v>2019</v>
      </c>
      <c r="G2185" s="73">
        <f t="shared" ref="G2185" ca="1" si="4356">VLOOKUP(INDIRECT(CHAR(39)&amp;$A2185&amp;CHAR(39)&amp;"!r2c"&amp;$C2185,0),variables,2,0)</f>
        <v>10826</v>
      </c>
      <c r="H2185" s="76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89080000</v>
      </c>
    </row>
    <row r="2186" spans="1:8" x14ac:dyDescent="0.3">
      <c r="A2186" s="73" t="s">
        <v>308</v>
      </c>
      <c r="B2186" s="73">
        <f t="shared" si="4309"/>
        <v>22</v>
      </c>
      <c r="C2186" s="73">
        <f t="shared" si="4283"/>
        <v>92</v>
      </c>
      <c r="E2186" s="73">
        <f t="shared" ref="E2186" si="4357">plan_id</f>
        <v>1005</v>
      </c>
      <c r="F2186" s="73">
        <f t="shared" ca="1" si="4345"/>
        <v>2019</v>
      </c>
      <c r="G2186" s="73">
        <f t="shared" ref="G2186" ca="1" si="4358">VLOOKUP(INDIRECT(CHAR(39)&amp;$A2186&amp;CHAR(39)&amp;"!r2c"&amp;$C2186,0),variables,2,0)</f>
        <v>10828</v>
      </c>
      <c r="H2186" s="76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73" t="s">
        <v>308</v>
      </c>
      <c r="B2187" s="73">
        <f t="shared" si="4309"/>
        <v>22</v>
      </c>
      <c r="C2187" s="73">
        <f t="shared" si="4283"/>
        <v>93</v>
      </c>
      <c r="E2187" s="73">
        <f t="shared" ref="E2187:E2250" si="4359">plan_id</f>
        <v>1005</v>
      </c>
      <c r="F2187" s="73">
        <f t="shared" ca="1" si="4345"/>
        <v>2019</v>
      </c>
      <c r="G2187" s="73">
        <f t="shared" ref="G2187:G2250" ca="1" si="4360">VLOOKUP(INDIRECT(CHAR(39)&amp;$A2187&amp;CHAR(39)&amp;"!r2c"&amp;$C2187,0),variables,2,0)</f>
        <v>10827</v>
      </c>
      <c r="H2187" s="76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73" t="s">
        <v>308</v>
      </c>
      <c r="B2188" s="73">
        <f t="shared" ref="B2188:B2251" si="4361">B2123+1</f>
        <v>23</v>
      </c>
      <c r="C2188" s="73">
        <f t="shared" si="4283"/>
        <v>3</v>
      </c>
      <c r="E2188" s="73">
        <f t="shared" si="4359"/>
        <v>1005</v>
      </c>
      <c r="F2188" s="73">
        <f t="shared" ca="1" si="4345"/>
        <v>2020</v>
      </c>
      <c r="G2188" s="73">
        <f t="shared" ca="1" si="4360"/>
        <v>10703</v>
      </c>
      <c r="H2188" s="76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2021</v>
      </c>
    </row>
    <row r="2189" spans="1:8" x14ac:dyDescent="0.3">
      <c r="A2189" s="73" t="s">
        <v>308</v>
      </c>
      <c r="B2189" s="73">
        <f t="shared" si="4361"/>
        <v>23</v>
      </c>
      <c r="C2189" s="73">
        <f t="shared" si="4283"/>
        <v>4</v>
      </c>
      <c r="E2189" s="73">
        <f t="shared" si="4359"/>
        <v>1005</v>
      </c>
      <c r="F2189" s="73">
        <f t="shared" ca="1" si="4345"/>
        <v>2020</v>
      </c>
      <c r="G2189" s="73">
        <f t="shared" ca="1" si="4360"/>
        <v>10845</v>
      </c>
      <c r="H2189" s="76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GRS</v>
      </c>
    </row>
    <row r="2190" spans="1:8" x14ac:dyDescent="0.3">
      <c r="A2190" s="73" t="s">
        <v>308</v>
      </c>
      <c r="B2190" s="73">
        <f t="shared" si="4361"/>
        <v>23</v>
      </c>
      <c r="C2190" s="73">
        <f t="shared" si="4283"/>
        <v>5</v>
      </c>
      <c r="E2190" s="73">
        <f t="shared" si="4359"/>
        <v>1005</v>
      </c>
      <c r="F2190" s="73">
        <f t="shared" ca="1" si="4345"/>
        <v>2020</v>
      </c>
      <c r="G2190" s="73">
        <f t="shared" ca="1" si="4360"/>
        <v>10924</v>
      </c>
      <c r="H2190" s="76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0.20649999999999999</v>
      </c>
    </row>
    <row r="2191" spans="1:8" x14ac:dyDescent="0.3">
      <c r="A2191" s="73" t="s">
        <v>308</v>
      </c>
      <c r="B2191" s="73">
        <f t="shared" si="4361"/>
        <v>23</v>
      </c>
      <c r="C2191" s="73">
        <f t="shared" si="4283"/>
        <v>6</v>
      </c>
      <c r="E2191" s="73">
        <f t="shared" si="4359"/>
        <v>1005</v>
      </c>
      <c r="F2191" s="73">
        <f t="shared" ca="1" si="4345"/>
        <v>2020</v>
      </c>
      <c r="G2191" s="73">
        <f t="shared" ca="1" si="4360"/>
        <v>10925</v>
      </c>
      <c r="H2191" s="76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">
      <c r="A2192" s="73" t="s">
        <v>308</v>
      </c>
      <c r="B2192" s="73">
        <f t="shared" si="4361"/>
        <v>23</v>
      </c>
      <c r="C2192" s="73">
        <f t="shared" si="4283"/>
        <v>7</v>
      </c>
      <c r="E2192" s="73">
        <f t="shared" si="4359"/>
        <v>1005</v>
      </c>
      <c r="F2192" s="73">
        <f t="shared" ca="1" si="4345"/>
        <v>2020</v>
      </c>
      <c r="G2192" s="73">
        <f t="shared" ca="1" si="4360"/>
        <v>10926</v>
      </c>
      <c r="H2192" s="76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s="73" t="s">
        <v>308</v>
      </c>
      <c r="B2193" s="73">
        <f t="shared" si="4361"/>
        <v>23</v>
      </c>
      <c r="C2193" s="73">
        <f t="shared" si="4283"/>
        <v>8</v>
      </c>
      <c r="E2193" s="73">
        <f t="shared" si="4359"/>
        <v>1005</v>
      </c>
      <c r="F2193" s="73">
        <f t="shared" ca="1" si="4345"/>
        <v>2020</v>
      </c>
      <c r="G2193" s="73">
        <f t="shared" ca="1" si="4360"/>
        <v>10704</v>
      </c>
      <c r="H2193" s="76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76286000</v>
      </c>
    </row>
    <row r="2194" spans="1:8" x14ac:dyDescent="0.3">
      <c r="A2194" s="73" t="s">
        <v>308</v>
      </c>
      <c r="B2194" s="73">
        <f t="shared" si="4361"/>
        <v>23</v>
      </c>
      <c r="C2194" s="73">
        <f t="shared" si="4283"/>
        <v>9</v>
      </c>
      <c r="E2194" s="73">
        <f t="shared" si="4359"/>
        <v>1005</v>
      </c>
      <c r="F2194" s="73">
        <f t="shared" ca="1" si="4345"/>
        <v>2020</v>
      </c>
      <c r="G2194" s="73">
        <f t="shared" ca="1" si="4360"/>
        <v>10928</v>
      </c>
      <c r="H2194" s="76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6.9699999999999998E-2</v>
      </c>
    </row>
    <row r="2195" spans="1:8" x14ac:dyDescent="0.3">
      <c r="A2195" s="73" t="s">
        <v>308</v>
      </c>
      <c r="B2195" s="73">
        <f t="shared" si="4361"/>
        <v>23</v>
      </c>
      <c r="C2195" s="73">
        <f t="shared" si="4283"/>
        <v>10</v>
      </c>
      <c r="E2195" s="73">
        <f t="shared" si="4359"/>
        <v>1005</v>
      </c>
      <c r="F2195" s="73">
        <f t="shared" ca="1" si="4345"/>
        <v>2020</v>
      </c>
      <c r="G2195" s="73">
        <f t="shared" ca="1" si="4360"/>
        <v>10929</v>
      </c>
      <c r="H2195" s="76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s="73" t="s">
        <v>308</v>
      </c>
      <c r="B2196" s="73">
        <f t="shared" si="4361"/>
        <v>23</v>
      </c>
      <c r="C2196" s="73">
        <f t="shared" si="4283"/>
        <v>11</v>
      </c>
      <c r="E2196" s="73">
        <f t="shared" si="4359"/>
        <v>1005</v>
      </c>
      <c r="F2196" s="73">
        <f t="shared" ca="1" si="4345"/>
        <v>2020</v>
      </c>
      <c r="G2196" s="73">
        <f t="shared" ca="1" si="4360"/>
        <v>10930</v>
      </c>
      <c r="H2196" s="76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73" t="s">
        <v>308</v>
      </c>
      <c r="B2197" s="73">
        <f t="shared" si="4361"/>
        <v>23</v>
      </c>
      <c r="C2197" s="73">
        <f t="shared" si="4283"/>
        <v>12</v>
      </c>
      <c r="E2197" s="73">
        <f t="shared" si="4359"/>
        <v>1005</v>
      </c>
      <c r="F2197" s="73">
        <f t="shared" ca="1" si="4345"/>
        <v>2020</v>
      </c>
      <c r="G2197" s="73">
        <f t="shared" ca="1" si="4360"/>
        <v>10705</v>
      </c>
      <c r="H2197" s="76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123525000</v>
      </c>
    </row>
    <row r="2198" spans="1:8" x14ac:dyDescent="0.3">
      <c r="A2198" s="73" t="s">
        <v>308</v>
      </c>
      <c r="B2198" s="73">
        <f t="shared" si="4361"/>
        <v>23</v>
      </c>
      <c r="C2198" s="73">
        <f t="shared" si="4283"/>
        <v>13</v>
      </c>
      <c r="E2198" s="73">
        <f t="shared" si="4359"/>
        <v>1005</v>
      </c>
      <c r="F2198" s="73">
        <f t="shared" ca="1" si="4345"/>
        <v>2020</v>
      </c>
      <c r="G2198" s="73">
        <f t="shared" ca="1" si="4360"/>
        <v>10842</v>
      </c>
      <c r="H2198" s="76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193724000</v>
      </c>
    </row>
    <row r="2199" spans="1:8" x14ac:dyDescent="0.3">
      <c r="A2199" s="73" t="s">
        <v>308</v>
      </c>
      <c r="B2199" s="73">
        <f t="shared" si="4361"/>
        <v>23</v>
      </c>
      <c r="C2199" s="73">
        <f t="shared" si="4283"/>
        <v>14</v>
      </c>
      <c r="E2199" s="73">
        <f t="shared" si="4359"/>
        <v>1005</v>
      </c>
      <c r="F2199" s="73">
        <f t="shared" ca="1" si="4345"/>
        <v>2020</v>
      </c>
      <c r="G2199" s="73">
        <f t="shared" ca="1" si="4360"/>
        <v>10843</v>
      </c>
      <c r="H2199" s="76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0.17699999999999999</v>
      </c>
    </row>
    <row r="2200" spans="1:8" x14ac:dyDescent="0.3">
      <c r="A2200" s="73" t="s">
        <v>308</v>
      </c>
      <c r="B2200" s="73">
        <f t="shared" si="4361"/>
        <v>23</v>
      </c>
      <c r="C2200" s="73">
        <f t="shared" si="4283"/>
        <v>15</v>
      </c>
      <c r="E2200" s="73">
        <f t="shared" si="4359"/>
        <v>1005</v>
      </c>
      <c r="F2200" s="73">
        <f t="shared" ca="1" si="4345"/>
        <v>2020</v>
      </c>
      <c r="G2200" s="73">
        <f t="shared" ca="1" si="4360"/>
        <v>10931</v>
      </c>
      <c r="H2200" s="76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73" t="s">
        <v>308</v>
      </c>
      <c r="B2201" s="73">
        <f t="shared" si="4361"/>
        <v>23</v>
      </c>
      <c r="C2201" s="73">
        <f t="shared" si="4283"/>
        <v>16</v>
      </c>
      <c r="E2201" s="73">
        <f t="shared" si="4359"/>
        <v>1005</v>
      </c>
      <c r="F2201" s="73">
        <f t="shared" ca="1" si="4345"/>
        <v>2020</v>
      </c>
      <c r="G2201" s="73">
        <f t="shared" ca="1" si="4360"/>
        <v>10932</v>
      </c>
      <c r="H2201" s="76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73" t="s">
        <v>308</v>
      </c>
      <c r="B2202" s="73">
        <f t="shared" si="4361"/>
        <v>23</v>
      </c>
      <c r="C2202" s="73">
        <f t="shared" si="4283"/>
        <v>17</v>
      </c>
      <c r="E2202" s="73">
        <f t="shared" si="4359"/>
        <v>1005</v>
      </c>
      <c r="F2202" s="73">
        <f t="shared" ca="1" si="4345"/>
        <v>2020</v>
      </c>
      <c r="G2202" s="73">
        <f t="shared" ca="1" si="4360"/>
        <v>10933</v>
      </c>
      <c r="H2202" s="76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0.17699999999999999</v>
      </c>
    </row>
    <row r="2203" spans="1:8" x14ac:dyDescent="0.3">
      <c r="A2203" s="73" t="s">
        <v>308</v>
      </c>
      <c r="B2203" s="73">
        <f t="shared" si="4361"/>
        <v>23</v>
      </c>
      <c r="C2203" s="73">
        <f t="shared" si="4283"/>
        <v>18</v>
      </c>
      <c r="E2203" s="73">
        <f t="shared" si="4359"/>
        <v>1005</v>
      </c>
      <c r="F2203" s="73">
        <f t="shared" ca="1" si="4345"/>
        <v>2020</v>
      </c>
      <c r="G2203" s="73">
        <f t="shared" ca="1" si="4360"/>
        <v>10934</v>
      </c>
      <c r="H2203" s="76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0.11799999999999999</v>
      </c>
    </row>
    <row r="2204" spans="1:8" x14ac:dyDescent="0.3">
      <c r="A2204" s="73" t="s">
        <v>308</v>
      </c>
      <c r="B2204" s="73">
        <f t="shared" si="4361"/>
        <v>23</v>
      </c>
      <c r="C2204" s="73">
        <f t="shared" si="4283"/>
        <v>19</v>
      </c>
      <c r="E2204" s="73">
        <f t="shared" si="4359"/>
        <v>1005</v>
      </c>
      <c r="F2204" s="73">
        <f t="shared" ca="1" si="4345"/>
        <v>2020</v>
      </c>
      <c r="G2204" s="73">
        <f t="shared" ca="1" si="4360"/>
        <v>10935</v>
      </c>
      <c r="H2204" s="76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Single Rate</v>
      </c>
    </row>
    <row r="2205" spans="1:8" x14ac:dyDescent="0.3">
      <c r="A2205" s="73" t="s">
        <v>308</v>
      </c>
      <c r="B2205" s="73">
        <f t="shared" si="4361"/>
        <v>23</v>
      </c>
      <c r="C2205" s="73">
        <f t="shared" si="4283"/>
        <v>20</v>
      </c>
      <c r="E2205" s="73">
        <f t="shared" si="4359"/>
        <v>1005</v>
      </c>
      <c r="F2205" s="73">
        <f t="shared" ca="1" si="4345"/>
        <v>2020</v>
      </c>
      <c r="G2205" s="73">
        <f t="shared" ca="1" si="4360"/>
        <v>10937</v>
      </c>
      <c r="H2205" s="76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73" t="s">
        <v>308</v>
      </c>
      <c r="B2206" s="73">
        <f t="shared" si="4361"/>
        <v>23</v>
      </c>
      <c r="C2206" s="73">
        <f t="shared" si="4283"/>
        <v>21</v>
      </c>
      <c r="E2206" s="73">
        <f t="shared" si="4359"/>
        <v>1005</v>
      </c>
      <c r="F2206" s="73">
        <f t="shared" ca="1" si="4345"/>
        <v>2020</v>
      </c>
      <c r="G2206" s="73">
        <f t="shared" ca="1" si="4360"/>
        <v>10938</v>
      </c>
      <c r="H2206" s="76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73" t="s">
        <v>308</v>
      </c>
      <c r="B2207" s="73">
        <f t="shared" si="4361"/>
        <v>23</v>
      </c>
      <c r="C2207" s="73">
        <f t="shared" si="4283"/>
        <v>22</v>
      </c>
      <c r="E2207" s="73">
        <f t="shared" si="4359"/>
        <v>1005</v>
      </c>
      <c r="F2207" s="73">
        <f t="shared" ca="1" si="4345"/>
        <v>2020</v>
      </c>
      <c r="G2207" s="73">
        <f t="shared" ca="1" si="4360"/>
        <v>11007</v>
      </c>
      <c r="H2207" s="76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0.03</v>
      </c>
    </row>
    <row r="2208" spans="1:8" x14ac:dyDescent="0.3">
      <c r="A2208" s="73" t="s">
        <v>308</v>
      </c>
      <c r="B2208" s="73">
        <f t="shared" si="4361"/>
        <v>23</v>
      </c>
      <c r="C2208" s="73">
        <f t="shared" si="4283"/>
        <v>23</v>
      </c>
      <c r="E2208" s="73">
        <f t="shared" si="4359"/>
        <v>1005</v>
      </c>
      <c r="F2208" s="73">
        <f t="shared" ca="1" si="4345"/>
        <v>2020</v>
      </c>
      <c r="G2208" s="73">
        <f t="shared" ca="1" si="4360"/>
        <v>10941</v>
      </c>
      <c r="H2208" s="76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PBI</v>
      </c>
    </row>
    <row r="2209" spans="1:8" x14ac:dyDescent="0.3">
      <c r="A2209" s="73" t="s">
        <v>308</v>
      </c>
      <c r="B2209" s="73">
        <f t="shared" si="4361"/>
        <v>23</v>
      </c>
      <c r="C2209" s="73">
        <f t="shared" si="4283"/>
        <v>24</v>
      </c>
      <c r="E2209" s="73">
        <f t="shared" si="4359"/>
        <v>1005</v>
      </c>
      <c r="F2209" s="73">
        <f t="shared" ca="1" si="4345"/>
        <v>2020</v>
      </c>
      <c r="G2209" s="73">
        <f t="shared" ca="1" si="4360"/>
        <v>10942</v>
      </c>
      <c r="H2209" s="76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 xml:space="preserve">Percentage </v>
      </c>
    </row>
    <row r="2210" spans="1:8" x14ac:dyDescent="0.3">
      <c r="A2210" s="73" t="s">
        <v>308</v>
      </c>
      <c r="B2210" s="73">
        <f t="shared" si="4361"/>
        <v>23</v>
      </c>
      <c r="C2210" s="73">
        <f t="shared" si="4283"/>
        <v>25</v>
      </c>
      <c r="E2210" s="73">
        <f t="shared" si="4359"/>
        <v>1005</v>
      </c>
      <c r="F2210" s="73">
        <f t="shared" ca="1" si="4345"/>
        <v>2020</v>
      </c>
      <c r="G2210" s="73">
        <f t="shared" ca="1" si="4360"/>
        <v>10701</v>
      </c>
      <c r="H2210" s="76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0.01</v>
      </c>
    </row>
    <row r="2211" spans="1:8" x14ac:dyDescent="0.3">
      <c r="A2211" s="73" t="s">
        <v>308</v>
      </c>
      <c r="B2211" s="73">
        <f t="shared" si="4361"/>
        <v>23</v>
      </c>
      <c r="C2211" s="73">
        <f t="shared" si="4283"/>
        <v>26</v>
      </c>
      <c r="E2211" s="73">
        <f t="shared" si="4359"/>
        <v>1005</v>
      </c>
      <c r="F2211" s="73">
        <f t="shared" ca="1" si="4345"/>
        <v>2020</v>
      </c>
      <c r="G2211" s="73">
        <f t="shared" ca="1" si="4360"/>
        <v>10702</v>
      </c>
      <c r="H2211" s="76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73" t="s">
        <v>308</v>
      </c>
      <c r="B2212" s="73">
        <f t="shared" si="4361"/>
        <v>23</v>
      </c>
      <c r="C2212" s="73">
        <f t="shared" si="4283"/>
        <v>27</v>
      </c>
      <c r="E2212" s="73">
        <f t="shared" si="4359"/>
        <v>1005</v>
      </c>
      <c r="F2212" s="73">
        <f t="shared" ca="1" si="4345"/>
        <v>2020</v>
      </c>
      <c r="G2212" s="73">
        <f t="shared" ca="1" si="4360"/>
        <v>10943</v>
      </c>
      <c r="H2212" s="76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73" t="s">
        <v>308</v>
      </c>
      <c r="B2213" s="73">
        <f t="shared" si="4361"/>
        <v>23</v>
      </c>
      <c r="C2213" s="73">
        <f t="shared" si="4283"/>
        <v>28</v>
      </c>
      <c r="E2213" s="73">
        <f t="shared" si="4359"/>
        <v>1005</v>
      </c>
      <c r="F2213" s="73">
        <f t="shared" ca="1" si="4345"/>
        <v>2020</v>
      </c>
      <c r="G2213" s="73">
        <f t="shared" ca="1" si="4360"/>
        <v>10944</v>
      </c>
      <c r="H2213" s="76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73" t="s">
        <v>308</v>
      </c>
      <c r="B2214" s="73">
        <f t="shared" si="4361"/>
        <v>23</v>
      </c>
      <c r="C2214" s="73">
        <f t="shared" si="4283"/>
        <v>29</v>
      </c>
      <c r="E2214" s="73">
        <f t="shared" si="4359"/>
        <v>1005</v>
      </c>
      <c r="F2214" s="73">
        <f t="shared" ca="1" si="4345"/>
        <v>2020</v>
      </c>
      <c r="G2214" s="73">
        <f t="shared" ca="1" si="4360"/>
        <v>10945</v>
      </c>
      <c r="H2214" s="76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73" t="s">
        <v>308</v>
      </c>
      <c r="B2215" s="73">
        <f t="shared" si="4361"/>
        <v>23</v>
      </c>
      <c r="C2215" s="73">
        <f t="shared" ref="C2215:C2278" si="4362">C2124</f>
        <v>30</v>
      </c>
      <c r="E2215" s="73">
        <f t="shared" si="4359"/>
        <v>1005</v>
      </c>
      <c r="F2215" s="73">
        <f t="shared" ca="1" si="4345"/>
        <v>2020</v>
      </c>
      <c r="G2215" s="73">
        <f t="shared" ca="1" si="4360"/>
        <v>10947</v>
      </c>
      <c r="H2215" s="76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73" t="s">
        <v>308</v>
      </c>
      <c r="B2216" s="73">
        <f t="shared" si="4361"/>
        <v>23</v>
      </c>
      <c r="C2216" s="73">
        <f t="shared" si="4362"/>
        <v>31</v>
      </c>
      <c r="E2216" s="73">
        <f t="shared" si="4359"/>
        <v>1005</v>
      </c>
      <c r="F2216" s="73">
        <f t="shared" ca="1" si="4345"/>
        <v>2020</v>
      </c>
      <c r="G2216" s="73">
        <f t="shared" ca="1" si="4360"/>
        <v>10948</v>
      </c>
      <c r="H2216" s="76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73" t="s">
        <v>308</v>
      </c>
      <c r="B2217" s="73">
        <f t="shared" si="4361"/>
        <v>23</v>
      </c>
      <c r="C2217" s="73">
        <f t="shared" si="4362"/>
        <v>32</v>
      </c>
      <c r="E2217" s="73">
        <f t="shared" si="4359"/>
        <v>1005</v>
      </c>
      <c r="F2217" s="73">
        <f t="shared" ca="1" si="4345"/>
        <v>2020</v>
      </c>
      <c r="G2217" s="73">
        <f t="shared" ca="1" si="4360"/>
        <v>10949</v>
      </c>
      <c r="H2217" s="76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73" t="s">
        <v>308</v>
      </c>
      <c r="B2218" s="73">
        <f t="shared" si="4361"/>
        <v>23</v>
      </c>
      <c r="C2218" s="73">
        <f t="shared" si="4362"/>
        <v>33</v>
      </c>
      <c r="E2218" s="73">
        <f t="shared" si="4359"/>
        <v>1005</v>
      </c>
      <c r="F2218" s="73">
        <f t="shared" ca="1" si="4345"/>
        <v>2020</v>
      </c>
      <c r="G2218" s="73">
        <f t="shared" ca="1" si="4360"/>
        <v>10951</v>
      </c>
      <c r="H2218" s="76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73" t="s">
        <v>308</v>
      </c>
      <c r="B2219" s="73">
        <f t="shared" si="4361"/>
        <v>23</v>
      </c>
      <c r="C2219" s="73">
        <f t="shared" si="4362"/>
        <v>34</v>
      </c>
      <c r="E2219" s="73">
        <f t="shared" si="4359"/>
        <v>1005</v>
      </c>
      <c r="F2219" s="73">
        <f t="shared" ca="1" si="4345"/>
        <v>2020</v>
      </c>
      <c r="G2219" s="73">
        <f t="shared" ca="1" si="4360"/>
        <v>10950</v>
      </c>
      <c r="H2219" s="76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Yes</v>
      </c>
    </row>
    <row r="2220" spans="1:8" x14ac:dyDescent="0.3">
      <c r="A2220" s="73" t="s">
        <v>308</v>
      </c>
      <c r="B2220" s="73">
        <f t="shared" si="4361"/>
        <v>23</v>
      </c>
      <c r="C2220" s="73">
        <f t="shared" si="4362"/>
        <v>35</v>
      </c>
      <c r="E2220" s="73">
        <f t="shared" si="4359"/>
        <v>1005</v>
      </c>
      <c r="F2220" s="73">
        <f t="shared" ca="1" si="4345"/>
        <v>2020</v>
      </c>
      <c r="G2220" s="73">
        <f t="shared" ca="1" si="4360"/>
        <v>10954</v>
      </c>
      <c r="H2220" s="76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2.5000000000000001E-2</v>
      </c>
    </row>
    <row r="2221" spans="1:8" x14ac:dyDescent="0.3">
      <c r="A2221" s="73" t="s">
        <v>308</v>
      </c>
      <c r="B2221" s="73">
        <f t="shared" si="4361"/>
        <v>23</v>
      </c>
      <c r="C2221" s="73">
        <f t="shared" si="4362"/>
        <v>36</v>
      </c>
      <c r="E2221" s="73">
        <f t="shared" si="4359"/>
        <v>1005</v>
      </c>
      <c r="F2221" s="73">
        <f t="shared" ca="1" si="4345"/>
        <v>2020</v>
      </c>
      <c r="G2221" s="73">
        <f t="shared" ca="1" si="4360"/>
        <v>10955</v>
      </c>
      <c r="H2221" s="76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7.4999999999999997E-2</v>
      </c>
    </row>
    <row r="2222" spans="1:8" x14ac:dyDescent="0.3">
      <c r="A2222" s="73" t="s">
        <v>308</v>
      </c>
      <c r="B2222" s="73">
        <f t="shared" si="4361"/>
        <v>23</v>
      </c>
      <c r="C2222" s="73">
        <f t="shared" si="4362"/>
        <v>37</v>
      </c>
      <c r="E2222" s="73">
        <f t="shared" si="4359"/>
        <v>1005</v>
      </c>
      <c r="F2222" s="73">
        <f t="shared" ca="1" si="4345"/>
        <v>2020</v>
      </c>
      <c r="G2222" s="73">
        <f t="shared" ca="1" si="4360"/>
        <v>10956</v>
      </c>
      <c r="H2222" s="76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3.2500000000000001E-2</v>
      </c>
    </row>
    <row r="2223" spans="1:8" x14ac:dyDescent="0.3">
      <c r="A2223" s="73" t="s">
        <v>308</v>
      </c>
      <c r="B2223" s="73">
        <f t="shared" si="4361"/>
        <v>23</v>
      </c>
      <c r="C2223" s="73">
        <f t="shared" si="4362"/>
        <v>38</v>
      </c>
      <c r="E2223" s="73">
        <f t="shared" si="4359"/>
        <v>1005</v>
      </c>
      <c r="F2223" s="73">
        <f t="shared" ca="1" si="4345"/>
        <v>2020</v>
      </c>
      <c r="G2223" s="73">
        <f t="shared" ca="1" si="4360"/>
        <v>10959</v>
      </c>
      <c r="H2223" s="76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3.25%-12.25%</v>
      </c>
    </row>
    <row r="2224" spans="1:8" x14ac:dyDescent="0.3">
      <c r="A2224" s="73" t="s">
        <v>308</v>
      </c>
      <c r="B2224" s="73">
        <f t="shared" si="4361"/>
        <v>23</v>
      </c>
      <c r="C2224" s="73">
        <f t="shared" si="4362"/>
        <v>39</v>
      </c>
      <c r="E2224" s="73">
        <f t="shared" si="4359"/>
        <v>1005</v>
      </c>
      <c r="F2224" s="73">
        <f t="shared" ca="1" si="4345"/>
        <v>2020</v>
      </c>
      <c r="G2224" s="73">
        <f t="shared" ca="1" si="4360"/>
        <v>10962</v>
      </c>
      <c r="H2224" s="76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 34</v>
      </c>
    </row>
    <row r="2225" spans="1:8" x14ac:dyDescent="0.3">
      <c r="A2225" s="73" t="s">
        <v>308</v>
      </c>
      <c r="B2225" s="73">
        <f t="shared" si="4361"/>
        <v>23</v>
      </c>
      <c r="C2225" s="73">
        <f t="shared" si="4362"/>
        <v>40</v>
      </c>
      <c r="E2225" s="73">
        <f t="shared" si="4359"/>
        <v>1005</v>
      </c>
      <c r="F2225" s="73">
        <f t="shared" ca="1" si="4345"/>
        <v>2020</v>
      </c>
      <c r="G2225" s="73">
        <f t="shared" ca="1" si="4360"/>
        <v>10964</v>
      </c>
      <c r="H2225" s="76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 35</v>
      </c>
    </row>
    <row r="2226" spans="1:8" x14ac:dyDescent="0.3">
      <c r="A2226" s="73" t="s">
        <v>308</v>
      </c>
      <c r="B2226" s="73">
        <f t="shared" si="4361"/>
        <v>23</v>
      </c>
      <c r="C2226" s="73">
        <f t="shared" si="4362"/>
        <v>41</v>
      </c>
      <c r="E2226" s="73">
        <f t="shared" si="4359"/>
        <v>1005</v>
      </c>
      <c r="F2226" s="73">
        <f t="shared" ca="1" si="4345"/>
        <v>2020</v>
      </c>
      <c r="G2226" s="73">
        <f t="shared" ca="1" si="4360"/>
        <v>10967</v>
      </c>
      <c r="H2226" s="76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 xml:space="preserve">RP-2014 Annuitant Generational Mortality Table </v>
      </c>
    </row>
    <row r="2227" spans="1:8" x14ac:dyDescent="0.3">
      <c r="A2227" s="73" t="s">
        <v>308</v>
      </c>
      <c r="B2227" s="73">
        <f t="shared" si="4361"/>
        <v>23</v>
      </c>
      <c r="C2227" s="73">
        <f t="shared" si="4362"/>
        <v>42</v>
      </c>
      <c r="E2227" s="73">
        <f t="shared" si="4359"/>
        <v>1005</v>
      </c>
      <c r="F2227" s="73">
        <f t="shared" ca="1" si="4345"/>
        <v>2020</v>
      </c>
      <c r="G2227" s="73">
        <f t="shared" ca="1" si="4360"/>
        <v>10968</v>
      </c>
      <c r="H2227" s="76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2014</v>
      </c>
    </row>
    <row r="2228" spans="1:8" x14ac:dyDescent="0.3">
      <c r="A2228" s="73" t="s">
        <v>308</v>
      </c>
      <c r="B2228" s="73">
        <f t="shared" si="4361"/>
        <v>23</v>
      </c>
      <c r="C2228" s="73">
        <f t="shared" si="4362"/>
        <v>43</v>
      </c>
      <c r="E2228" s="73">
        <f t="shared" si="4359"/>
        <v>1005</v>
      </c>
      <c r="F2228" s="73">
        <f t="shared" ca="1" si="4345"/>
        <v>2020</v>
      </c>
      <c r="G2228" s="73">
        <f t="shared" ca="1" si="4360"/>
        <v>10969</v>
      </c>
      <c r="H2228" s="76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MP-2019</v>
      </c>
    </row>
    <row r="2229" spans="1:8" x14ac:dyDescent="0.3">
      <c r="A2229" s="73" t="s">
        <v>308</v>
      </c>
      <c r="B2229" s="73">
        <f t="shared" si="4361"/>
        <v>23</v>
      </c>
      <c r="C2229" s="73">
        <f t="shared" si="4362"/>
        <v>44</v>
      </c>
      <c r="E2229" s="73">
        <f t="shared" si="4359"/>
        <v>1005</v>
      </c>
      <c r="F2229" s="73">
        <f t="shared" ca="1" si="4345"/>
        <v>2020</v>
      </c>
      <c r="G2229" s="73">
        <f t="shared" ca="1" si="4360"/>
        <v>10970</v>
      </c>
      <c r="H2229" s="76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73" t="s">
        <v>308</v>
      </c>
      <c r="B2230" s="73">
        <f t="shared" si="4361"/>
        <v>23</v>
      </c>
      <c r="C2230" s="73">
        <f t="shared" si="4362"/>
        <v>45</v>
      </c>
      <c r="E2230" s="73">
        <f t="shared" si="4359"/>
        <v>1005</v>
      </c>
      <c r="F2230" s="73">
        <f t="shared" ca="1" si="4345"/>
        <v>2020</v>
      </c>
      <c r="G2230" s="73">
        <f t="shared" ca="1" si="4360"/>
        <v>10971</v>
      </c>
      <c r="H2230" s="76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73" t="s">
        <v>308</v>
      </c>
      <c r="B2231" s="73">
        <f t="shared" si="4361"/>
        <v>23</v>
      </c>
      <c r="C2231" s="73">
        <f t="shared" si="4362"/>
        <v>46</v>
      </c>
      <c r="E2231" s="73">
        <f t="shared" si="4359"/>
        <v>1005</v>
      </c>
      <c r="F2231" s="73">
        <f t="shared" ca="1" si="4345"/>
        <v>2020</v>
      </c>
      <c r="G2231" s="73">
        <f t="shared" ca="1" si="4360"/>
        <v>10972</v>
      </c>
      <c r="H2231" s="76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Percentage of Payroll</v>
      </c>
    </row>
    <row r="2232" spans="1:8" x14ac:dyDescent="0.3">
      <c r="A2232" s="73" t="s">
        <v>308</v>
      </c>
      <c r="B2232" s="73">
        <f t="shared" si="4361"/>
        <v>23</v>
      </c>
      <c r="C2232" s="73">
        <f t="shared" si="4362"/>
        <v>47</v>
      </c>
      <c r="E2232" s="73">
        <f t="shared" si="4359"/>
        <v>1005</v>
      </c>
      <c r="F2232" s="73">
        <f t="shared" ca="1" si="4345"/>
        <v>2020</v>
      </c>
      <c r="G2232" s="73">
        <f t="shared" ca="1" si="4360"/>
        <v>10973</v>
      </c>
      <c r="H2232" s="76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30 Years</v>
      </c>
    </row>
    <row r="2233" spans="1:8" x14ac:dyDescent="0.3">
      <c r="A2233" s="73" t="s">
        <v>308</v>
      </c>
      <c r="B2233" s="73">
        <f t="shared" si="4361"/>
        <v>23</v>
      </c>
      <c r="C2233" s="73">
        <f t="shared" si="4362"/>
        <v>48</v>
      </c>
      <c r="E2233" s="73">
        <f t="shared" si="4359"/>
        <v>1005</v>
      </c>
      <c r="F2233" s="73">
        <f t="shared" ca="1" si="4345"/>
        <v>2020</v>
      </c>
      <c r="G2233" s="73">
        <f t="shared" ca="1" si="4360"/>
        <v>10975</v>
      </c>
      <c r="H2233" s="76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EAN</v>
      </c>
    </row>
    <row r="2234" spans="1:8" x14ac:dyDescent="0.3">
      <c r="A2234" s="73" t="s">
        <v>308</v>
      </c>
      <c r="B2234" s="73">
        <f t="shared" si="4361"/>
        <v>23</v>
      </c>
      <c r="C2234" s="73">
        <f t="shared" si="4362"/>
        <v>49</v>
      </c>
      <c r="E2234" s="73">
        <f t="shared" si="4359"/>
        <v>1005</v>
      </c>
      <c r="F2234" s="73">
        <f t="shared" ca="1" si="4345"/>
        <v>2020</v>
      </c>
      <c r="G2234" s="73">
        <f t="shared" ca="1" si="4360"/>
        <v>10976</v>
      </c>
      <c r="H2234" s="76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7.4999999999999997E-2</v>
      </c>
    </row>
    <row r="2235" spans="1:8" x14ac:dyDescent="0.3">
      <c r="A2235" s="73" t="s">
        <v>308</v>
      </c>
      <c r="B2235" s="73">
        <f t="shared" si="4361"/>
        <v>23</v>
      </c>
      <c r="C2235" s="73">
        <f t="shared" si="4362"/>
        <v>50</v>
      </c>
      <c r="E2235" s="73">
        <f t="shared" si="4359"/>
        <v>1005</v>
      </c>
      <c r="F2235" s="73">
        <f t="shared" ca="1" si="4345"/>
        <v>2020</v>
      </c>
      <c r="G2235" s="73">
        <f t="shared" ca="1" si="4360"/>
        <v>10977</v>
      </c>
      <c r="H2235" s="76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73" t="s">
        <v>308</v>
      </c>
      <c r="B2236" s="73">
        <f t="shared" si="4361"/>
        <v>23</v>
      </c>
      <c r="C2236" s="73">
        <f t="shared" si="4362"/>
        <v>51</v>
      </c>
      <c r="E2236" s="73">
        <f t="shared" si="4359"/>
        <v>1005</v>
      </c>
      <c r="F2236" s="73">
        <f t="shared" ca="1" si="4345"/>
        <v>2020</v>
      </c>
      <c r="G2236" s="73">
        <f t="shared" ca="1" si="4360"/>
        <v>10978</v>
      </c>
      <c r="H2236" s="76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7.4999999999999997E-2</v>
      </c>
    </row>
    <row r="2237" spans="1:8" x14ac:dyDescent="0.3">
      <c r="A2237" s="73" t="s">
        <v>308</v>
      </c>
      <c r="B2237" s="73">
        <f t="shared" si="4361"/>
        <v>23</v>
      </c>
      <c r="C2237" s="73">
        <f t="shared" si="4362"/>
        <v>52</v>
      </c>
      <c r="E2237" s="73">
        <f t="shared" si="4359"/>
        <v>1005</v>
      </c>
      <c r="F2237" s="73">
        <f t="shared" ca="1" si="4345"/>
        <v>2020</v>
      </c>
      <c r="G2237" s="73">
        <f t="shared" ca="1" si="4360"/>
        <v>10979</v>
      </c>
      <c r="H2237" s="76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">
      <c r="A2238" s="73" t="s">
        <v>308</v>
      </c>
      <c r="B2238" s="73">
        <f t="shared" si="4361"/>
        <v>23</v>
      </c>
      <c r="C2238" s="73">
        <f t="shared" si="4362"/>
        <v>53</v>
      </c>
      <c r="E2238" s="73">
        <f t="shared" si="4359"/>
        <v>1005</v>
      </c>
      <c r="F2238" s="73">
        <f t="shared" ca="1" si="4345"/>
        <v>2020</v>
      </c>
      <c r="G2238" s="73">
        <f t="shared" ca="1" si="4360"/>
        <v>10980</v>
      </c>
      <c r="H2238" s="76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7.1999999999999995E-2</v>
      </c>
    </row>
    <row r="2239" spans="1:8" x14ac:dyDescent="0.3">
      <c r="A2239" s="73" t="s">
        <v>308</v>
      </c>
      <c r="B2239" s="73">
        <f t="shared" si="4361"/>
        <v>23</v>
      </c>
      <c r="C2239" s="73">
        <f t="shared" si="4362"/>
        <v>54</v>
      </c>
      <c r="E2239" s="73">
        <f t="shared" si="4359"/>
        <v>1005</v>
      </c>
      <c r="F2239" s="73">
        <f t="shared" ca="1" si="4345"/>
        <v>2020</v>
      </c>
      <c r="G2239" s="73">
        <f t="shared" ca="1" si="4360"/>
        <v>10981</v>
      </c>
      <c r="H2239" s="76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4.2000000000000003E-2</v>
      </c>
    </row>
    <row r="2240" spans="1:8" x14ac:dyDescent="0.3">
      <c r="A2240" s="73" t="s">
        <v>308</v>
      </c>
      <c r="B2240" s="73">
        <f t="shared" si="4361"/>
        <v>23</v>
      </c>
      <c r="C2240" s="73">
        <f t="shared" si="4362"/>
        <v>55</v>
      </c>
      <c r="E2240" s="73">
        <f t="shared" si="4359"/>
        <v>1005</v>
      </c>
      <c r="F2240" s="73">
        <f t="shared" ca="1" si="4345"/>
        <v>2020</v>
      </c>
      <c r="G2240" s="73">
        <f t="shared" ca="1" si="4360"/>
        <v>10706</v>
      </c>
      <c r="H2240" s="76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1.0297031468352229E-4</v>
      </c>
    </row>
    <row r="2241" spans="1:8" x14ac:dyDescent="0.3">
      <c r="A2241" s="73" t="s">
        <v>308</v>
      </c>
      <c r="B2241" s="73">
        <f t="shared" si="4361"/>
        <v>23</v>
      </c>
      <c r="C2241" s="73">
        <f t="shared" si="4362"/>
        <v>56</v>
      </c>
      <c r="E2241" s="73">
        <f t="shared" si="4359"/>
        <v>1005</v>
      </c>
      <c r="F2241" s="73">
        <f t="shared" ca="1" si="4345"/>
        <v>2020</v>
      </c>
      <c r="G2241" s="73">
        <f t="shared" ca="1" si="4360"/>
        <v>10983</v>
      </c>
      <c r="H2241" s="76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73" t="s">
        <v>308</v>
      </c>
      <c r="B2242" s="73">
        <f t="shared" si="4361"/>
        <v>23</v>
      </c>
      <c r="C2242" s="73">
        <f t="shared" si="4362"/>
        <v>57</v>
      </c>
      <c r="E2242" s="73">
        <f t="shared" si="4359"/>
        <v>1005</v>
      </c>
      <c r="F2242" s="73">
        <f t="shared" ca="1" si="4345"/>
        <v>2020</v>
      </c>
      <c r="G2242" s="73">
        <f t="shared" ca="1" si="4360"/>
        <v>10989</v>
      </c>
      <c r="H2242" s="76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9036069000</v>
      </c>
    </row>
    <row r="2243" spans="1:8" x14ac:dyDescent="0.3">
      <c r="A2243" s="73" t="s">
        <v>308</v>
      </c>
      <c r="B2243" s="73">
        <f t="shared" si="4361"/>
        <v>23</v>
      </c>
      <c r="C2243" s="73">
        <f t="shared" si="4362"/>
        <v>58</v>
      </c>
      <c r="E2243" s="73">
        <f t="shared" si="4359"/>
        <v>1005</v>
      </c>
      <c r="F2243" s="73">
        <f t="shared" ca="1" si="4345"/>
        <v>2020</v>
      </c>
      <c r="G2243" s="73">
        <f t="shared" ca="1" si="4360"/>
        <v>10990</v>
      </c>
      <c r="H2243" s="76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10291567000</v>
      </c>
    </row>
    <row r="2244" spans="1:8" x14ac:dyDescent="0.3">
      <c r="A2244" s="73" t="s">
        <v>308</v>
      </c>
      <c r="B2244" s="73">
        <f t="shared" si="4361"/>
        <v>23</v>
      </c>
      <c r="C2244" s="73">
        <f t="shared" si="4362"/>
        <v>59</v>
      </c>
      <c r="E2244" s="73">
        <f t="shared" si="4359"/>
        <v>1005</v>
      </c>
      <c r="F2244" s="73">
        <f t="shared" ca="1" si="4345"/>
        <v>2020</v>
      </c>
      <c r="G2244" s="73">
        <f t="shared" ca="1" si="4360"/>
        <v>10991</v>
      </c>
      <c r="H2244" s="76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1255498000</v>
      </c>
    </row>
    <row r="2245" spans="1:8" x14ac:dyDescent="0.3">
      <c r="A2245" s="73" t="s">
        <v>308</v>
      </c>
      <c r="B2245" s="73">
        <f t="shared" si="4361"/>
        <v>23</v>
      </c>
      <c r="C2245" s="73">
        <f t="shared" si="4362"/>
        <v>60</v>
      </c>
      <c r="E2245" s="73">
        <f t="shared" si="4359"/>
        <v>1005</v>
      </c>
      <c r="F2245" s="73">
        <f t="shared" ca="1" si="4345"/>
        <v>2020</v>
      </c>
      <c r="G2245" s="73">
        <f t="shared" ca="1" si="4360"/>
        <v>10992</v>
      </c>
      <c r="H2245" s="76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0.878</v>
      </c>
    </row>
    <row r="2246" spans="1:8" x14ac:dyDescent="0.3">
      <c r="A2246" s="73" t="s">
        <v>308</v>
      </c>
      <c r="B2246" s="73">
        <f t="shared" si="4361"/>
        <v>23</v>
      </c>
      <c r="C2246" s="73">
        <f t="shared" si="4362"/>
        <v>61</v>
      </c>
      <c r="E2246" s="73">
        <f t="shared" si="4359"/>
        <v>1005</v>
      </c>
      <c r="F2246" s="73">
        <f t="shared" ca="1" si="4345"/>
        <v>2020</v>
      </c>
      <c r="G2246" s="73">
        <f t="shared" ca="1" si="4360"/>
        <v>10993</v>
      </c>
      <c r="H2246" s="76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1069481000</v>
      </c>
    </row>
    <row r="2247" spans="1:8" x14ac:dyDescent="0.3">
      <c r="A2247" s="73" t="s">
        <v>308</v>
      </c>
      <c r="B2247" s="73">
        <f t="shared" si="4361"/>
        <v>23</v>
      </c>
      <c r="C2247" s="73">
        <f t="shared" si="4362"/>
        <v>62</v>
      </c>
      <c r="E2247" s="73">
        <f t="shared" si="4359"/>
        <v>1005</v>
      </c>
      <c r="F2247" s="73">
        <f t="shared" ca="1" si="4345"/>
        <v>2020</v>
      </c>
      <c r="G2247" s="73">
        <f t="shared" ca="1" si="4360"/>
        <v>10801</v>
      </c>
      <c r="H2247" s="76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26811000</v>
      </c>
    </row>
    <row r="2248" spans="1:8" x14ac:dyDescent="0.3">
      <c r="A2248" s="73" t="s">
        <v>308</v>
      </c>
      <c r="B2248" s="73">
        <f t="shared" si="4361"/>
        <v>23</v>
      </c>
      <c r="C2248" s="73">
        <f t="shared" si="4362"/>
        <v>63</v>
      </c>
      <c r="E2248" s="73">
        <f t="shared" si="4359"/>
        <v>1005</v>
      </c>
      <c r="F2248" s="73">
        <f t="shared" ca="1" si="4345"/>
        <v>2020</v>
      </c>
      <c r="G2248" s="73">
        <f t="shared" ca="1" si="4360"/>
        <v>10802</v>
      </c>
      <c r="H2248" s="76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-3600000</v>
      </c>
    </row>
    <row r="2249" spans="1:8" x14ac:dyDescent="0.3">
      <c r="A2249" s="73" t="s">
        <v>308</v>
      </c>
      <c r="B2249" s="73">
        <f t="shared" si="4361"/>
        <v>23</v>
      </c>
      <c r="C2249" s="73">
        <f t="shared" si="4362"/>
        <v>64</v>
      </c>
      <c r="E2249" s="73">
        <f t="shared" si="4359"/>
        <v>1005</v>
      </c>
      <c r="F2249" s="73">
        <f t="shared" ca="1" si="4345"/>
        <v>2020</v>
      </c>
      <c r="G2249" s="73">
        <f t="shared" ca="1" si="4360"/>
        <v>10803</v>
      </c>
      <c r="H2249" s="76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73" t="s">
        <v>308</v>
      </c>
      <c r="B2250" s="73">
        <f t="shared" si="4361"/>
        <v>23</v>
      </c>
      <c r="C2250" s="73">
        <f t="shared" si="4362"/>
        <v>65</v>
      </c>
      <c r="E2250" s="73">
        <f t="shared" si="4359"/>
        <v>1005</v>
      </c>
      <c r="F2250" s="73">
        <f t="shared" ca="1" si="4345"/>
        <v>2020</v>
      </c>
      <c r="G2250" s="73">
        <f t="shared" ca="1" si="4360"/>
        <v>10804</v>
      </c>
      <c r="H2250" s="76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73" t="s">
        <v>308</v>
      </c>
      <c r="B2251" s="73">
        <f t="shared" si="4361"/>
        <v>23</v>
      </c>
      <c r="C2251" s="73">
        <f t="shared" si="4362"/>
        <v>66</v>
      </c>
      <c r="E2251" s="73">
        <f t="shared" ref="E2251:E2278" si="4363">plan_id</f>
        <v>1005</v>
      </c>
      <c r="F2251" s="73">
        <f t="shared" ca="1" si="4345"/>
        <v>2020</v>
      </c>
      <c r="G2251" s="73">
        <f t="shared" ref="G2251:G2278" ca="1" si="4364">VLOOKUP(INDIRECT(CHAR(39)&amp;$A2251&amp;CHAR(39)&amp;"!r2c"&amp;$C2251,0),variables,2,0)</f>
        <v>10805</v>
      </c>
      <c r="H2251" s="76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9327000</v>
      </c>
    </row>
    <row r="2252" spans="1:8" x14ac:dyDescent="0.3">
      <c r="A2252" s="73" t="s">
        <v>308</v>
      </c>
      <c r="B2252" s="73">
        <f t="shared" ref="B2252" si="4365">B2187+1</f>
        <v>23</v>
      </c>
      <c r="C2252" s="73">
        <f t="shared" si="4362"/>
        <v>67</v>
      </c>
      <c r="E2252" s="73">
        <f t="shared" si="4363"/>
        <v>1005</v>
      </c>
      <c r="F2252" s="73">
        <f t="shared" ca="1" si="4345"/>
        <v>2020</v>
      </c>
      <c r="G2252" s="73">
        <f t="shared" ca="1" si="4364"/>
        <v>10806</v>
      </c>
      <c r="H2252" s="76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73" t="s">
        <v>308</v>
      </c>
      <c r="B2253" s="73">
        <f>B2252</f>
        <v>23</v>
      </c>
      <c r="C2253" s="73">
        <f t="shared" si="4362"/>
        <v>68</v>
      </c>
      <c r="E2253" s="73">
        <f t="shared" si="4363"/>
        <v>1005</v>
      </c>
      <c r="F2253" s="73">
        <f t="shared" ca="1" si="4345"/>
        <v>2020</v>
      </c>
      <c r="G2253" s="73">
        <f t="shared" ca="1" si="4364"/>
        <v>10807</v>
      </c>
      <c r="H2253" s="76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73" t="s">
        <v>308</v>
      </c>
      <c r="B2254" s="73">
        <f t="shared" ref="B2254:B2278" si="4366">B2253</f>
        <v>23</v>
      </c>
      <c r="C2254" s="73">
        <f t="shared" si="4362"/>
        <v>69</v>
      </c>
      <c r="E2254" s="73">
        <f t="shared" si="4363"/>
        <v>1005</v>
      </c>
      <c r="F2254" s="73">
        <f t="shared" ca="1" si="4345"/>
        <v>2020</v>
      </c>
      <c r="G2254" s="73">
        <f t="shared" ca="1" si="4364"/>
        <v>10808</v>
      </c>
      <c r="H2254" s="76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73" t="s">
        <v>308</v>
      </c>
      <c r="B2255" s="73">
        <f t="shared" si="4366"/>
        <v>23</v>
      </c>
      <c r="C2255" s="73">
        <f t="shared" si="4362"/>
        <v>70</v>
      </c>
      <c r="E2255" s="73">
        <f t="shared" si="4363"/>
        <v>1005</v>
      </c>
      <c r="F2255" s="73">
        <f t="shared" ca="1" si="4345"/>
        <v>2020</v>
      </c>
      <c r="G2255" s="73">
        <f t="shared" ca="1" si="4364"/>
        <v>10809</v>
      </c>
      <c r="H2255" s="76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-302000</v>
      </c>
    </row>
    <row r="2256" spans="1:8" x14ac:dyDescent="0.3">
      <c r="A2256" s="73" t="s">
        <v>308</v>
      </c>
      <c r="B2256" s="73">
        <f t="shared" si="4366"/>
        <v>23</v>
      </c>
      <c r="C2256" s="73">
        <f t="shared" si="4362"/>
        <v>71</v>
      </c>
      <c r="E2256" s="73">
        <f t="shared" si="4363"/>
        <v>1005</v>
      </c>
      <c r="F2256" s="73">
        <f t="shared" ca="1" si="4345"/>
        <v>2020</v>
      </c>
      <c r="G2256" s="73">
        <f t="shared" ca="1" si="4364"/>
        <v>10810</v>
      </c>
      <c r="H2256" s="76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73" t="s">
        <v>308</v>
      </c>
      <c r="B2257" s="73">
        <f t="shared" si="4366"/>
        <v>23</v>
      </c>
      <c r="C2257" s="73">
        <f t="shared" si="4362"/>
        <v>72</v>
      </c>
      <c r="E2257" s="73">
        <f t="shared" si="4363"/>
        <v>1005</v>
      </c>
      <c r="F2257" s="73">
        <f t="shared" ca="1" si="4345"/>
        <v>2020</v>
      </c>
      <c r="G2257" s="73">
        <f t="shared" ca="1" si="4364"/>
        <v>10811</v>
      </c>
      <c r="H2257" s="76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73" t="s">
        <v>308</v>
      </c>
      <c r="B2258" s="73">
        <f t="shared" si="4366"/>
        <v>23</v>
      </c>
      <c r="C2258" s="73">
        <f t="shared" si="4362"/>
        <v>73</v>
      </c>
      <c r="E2258" s="73">
        <f t="shared" si="4363"/>
        <v>1005</v>
      </c>
      <c r="F2258" s="73">
        <f t="shared" ca="1" si="4345"/>
        <v>2020</v>
      </c>
      <c r="G2258" s="73">
        <f t="shared" ca="1" si="4364"/>
        <v>10812</v>
      </c>
      <c r="H2258" s="76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73" t="s">
        <v>308</v>
      </c>
      <c r="B2259" s="73">
        <f t="shared" si="4366"/>
        <v>23</v>
      </c>
      <c r="C2259" s="73">
        <f t="shared" si="4362"/>
        <v>74</v>
      </c>
      <c r="E2259" s="73">
        <f t="shared" si="4363"/>
        <v>1005</v>
      </c>
      <c r="F2259" s="73">
        <f t="shared" ca="1" si="4345"/>
        <v>2020</v>
      </c>
      <c r="G2259" s="73">
        <f t="shared" ca="1" si="4364"/>
        <v>10813</v>
      </c>
      <c r="H2259" s="76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73" t="s">
        <v>308</v>
      </c>
      <c r="B2260" s="73">
        <f t="shared" si="4366"/>
        <v>23</v>
      </c>
      <c r="C2260" s="73">
        <f t="shared" si="4362"/>
        <v>75</v>
      </c>
      <c r="E2260" s="73">
        <f t="shared" si="4363"/>
        <v>1005</v>
      </c>
      <c r="F2260" s="73">
        <f t="shared" ca="1" si="4345"/>
        <v>2020</v>
      </c>
      <c r="G2260" s="73">
        <f t="shared" ca="1" si="4364"/>
        <v>10814</v>
      </c>
      <c r="H2260" s="76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1071000</v>
      </c>
    </row>
    <row r="2261" spans="1:8" x14ac:dyDescent="0.3">
      <c r="A2261" s="73" t="s">
        <v>308</v>
      </c>
      <c r="B2261" s="73">
        <f t="shared" si="4366"/>
        <v>23</v>
      </c>
      <c r="C2261" s="73">
        <f t="shared" si="4362"/>
        <v>76</v>
      </c>
      <c r="E2261" s="73">
        <f t="shared" si="4363"/>
        <v>1005</v>
      </c>
      <c r="F2261" s="73">
        <f t="shared" ca="1" si="4345"/>
        <v>2020</v>
      </c>
      <c r="G2261" s="73">
        <f t="shared" ca="1" si="4364"/>
        <v>10815</v>
      </c>
      <c r="H2261" s="76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1950000</v>
      </c>
    </row>
    <row r="2262" spans="1:8" x14ac:dyDescent="0.3">
      <c r="A2262" s="73" t="s">
        <v>308</v>
      </c>
      <c r="B2262" s="73">
        <f t="shared" si="4366"/>
        <v>23</v>
      </c>
      <c r="C2262" s="73">
        <f t="shared" si="4362"/>
        <v>77</v>
      </c>
      <c r="E2262" s="73">
        <f t="shared" si="4363"/>
        <v>1005</v>
      </c>
      <c r="F2262" s="73">
        <f t="shared" ca="1" si="4345"/>
        <v>2020</v>
      </c>
      <c r="G2262" s="73">
        <f t="shared" ca="1" si="4364"/>
        <v>10816</v>
      </c>
      <c r="H2262" s="76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22484000</v>
      </c>
    </row>
    <row r="2263" spans="1:8" x14ac:dyDescent="0.3">
      <c r="A2263" s="73" t="s">
        <v>308</v>
      </c>
      <c r="B2263" s="73">
        <f t="shared" si="4366"/>
        <v>23</v>
      </c>
      <c r="C2263" s="73">
        <f t="shared" si="4362"/>
        <v>78</v>
      </c>
      <c r="E2263" s="73">
        <f t="shared" si="4363"/>
        <v>1005</v>
      </c>
      <c r="F2263" s="73">
        <f t="shared" ca="1" si="4345"/>
        <v>2020</v>
      </c>
      <c r="G2263" s="73">
        <f t="shared" ca="1" si="4364"/>
        <v>10817</v>
      </c>
      <c r="H2263" s="76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73" t="s">
        <v>308</v>
      </c>
      <c r="B2264" s="73">
        <f t="shared" si="4366"/>
        <v>23</v>
      </c>
      <c r="C2264" s="73">
        <f t="shared" si="4362"/>
        <v>79</v>
      </c>
      <c r="E2264" s="73">
        <f t="shared" si="4363"/>
        <v>1005</v>
      </c>
      <c r="F2264" s="73">
        <f t="shared" ca="1" si="4345"/>
        <v>2020</v>
      </c>
      <c r="G2264" s="73">
        <f t="shared" ca="1" si="4364"/>
        <v>10818</v>
      </c>
      <c r="H2264" s="76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73" t="s">
        <v>308</v>
      </c>
      <c r="B2265" s="73">
        <f t="shared" si="4366"/>
        <v>23</v>
      </c>
      <c r="C2265" s="73">
        <f t="shared" si="4362"/>
        <v>80</v>
      </c>
      <c r="E2265" s="73">
        <f t="shared" si="4363"/>
        <v>1005</v>
      </c>
      <c r="F2265" s="73">
        <f t="shared" ca="1" si="4345"/>
        <v>2020</v>
      </c>
      <c r="G2265" s="73">
        <f t="shared" ca="1" si="4364"/>
        <v>10819</v>
      </c>
      <c r="H2265" s="76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73" t="s">
        <v>308</v>
      </c>
      <c r="B2266" s="73">
        <f t="shared" si="4366"/>
        <v>23</v>
      </c>
      <c r="C2266" s="73">
        <f t="shared" si="4362"/>
        <v>81</v>
      </c>
      <c r="E2266" s="73">
        <f t="shared" si="4363"/>
        <v>1005</v>
      </c>
      <c r="F2266" s="73">
        <f t="shared" ca="1" si="4345"/>
        <v>2020</v>
      </c>
      <c r="G2266" s="73">
        <f t="shared" ca="1" si="4364"/>
        <v>10820</v>
      </c>
      <c r="H2266" s="76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-1541000</v>
      </c>
    </row>
    <row r="2267" spans="1:8" x14ac:dyDescent="0.3">
      <c r="A2267" s="73" t="s">
        <v>308</v>
      </c>
      <c r="B2267" s="73">
        <f t="shared" si="4366"/>
        <v>23</v>
      </c>
      <c r="C2267" s="73">
        <f t="shared" si="4362"/>
        <v>82</v>
      </c>
      <c r="E2267" s="73">
        <f t="shared" si="4363"/>
        <v>1005</v>
      </c>
      <c r="F2267" s="73">
        <f t="shared" ca="1" si="4345"/>
        <v>2020</v>
      </c>
      <c r="G2267" s="73">
        <f t="shared" ca="1" si="4364"/>
        <v>10821</v>
      </c>
      <c r="H2267" s="76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73" t="s">
        <v>308</v>
      </c>
      <c r="B2268" s="73">
        <f t="shared" si="4366"/>
        <v>23</v>
      </c>
      <c r="C2268" s="73">
        <f t="shared" si="4362"/>
        <v>83</v>
      </c>
      <c r="E2268" s="73">
        <f t="shared" si="4363"/>
        <v>1005</v>
      </c>
      <c r="F2268" s="73">
        <f t="shared" ca="1" si="4345"/>
        <v>2020</v>
      </c>
      <c r="G2268" s="73">
        <f t="shared" ca="1" si="4364"/>
        <v>10822</v>
      </c>
      <c r="H2268" s="76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73" t="s">
        <v>308</v>
      </c>
      <c r="B2269" s="73">
        <f t="shared" si="4366"/>
        <v>23</v>
      </c>
      <c r="C2269" s="73">
        <f t="shared" si="4362"/>
        <v>84</v>
      </c>
      <c r="E2269" s="73">
        <f t="shared" si="4363"/>
        <v>1005</v>
      </c>
      <c r="F2269" s="73">
        <f t="shared" ca="1" si="4345"/>
        <v>2020</v>
      </c>
      <c r="G2269" s="73">
        <f t="shared" ca="1" si="4364"/>
        <v>10829</v>
      </c>
      <c r="H2269" s="76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218051000</v>
      </c>
    </row>
    <row r="2270" spans="1:8" x14ac:dyDescent="0.3">
      <c r="A2270" s="73" t="s">
        <v>308</v>
      </c>
      <c r="B2270" s="73">
        <f t="shared" si="4366"/>
        <v>23</v>
      </c>
      <c r="C2270" s="73">
        <f t="shared" si="4362"/>
        <v>85</v>
      </c>
      <c r="E2270" s="73">
        <f t="shared" si="4363"/>
        <v>1005</v>
      </c>
      <c r="F2270" s="73">
        <f t="shared" ca="1" si="4345"/>
        <v>2020</v>
      </c>
      <c r="G2270" s="73">
        <f t="shared" ca="1" si="4364"/>
        <v>10823</v>
      </c>
      <c r="H2270" s="76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7958000</v>
      </c>
    </row>
    <row r="2271" spans="1:8" x14ac:dyDescent="0.3">
      <c r="A2271" s="73" t="s">
        <v>308</v>
      </c>
      <c r="B2271" s="73">
        <f t="shared" si="4366"/>
        <v>23</v>
      </c>
      <c r="C2271" s="73">
        <f t="shared" si="4362"/>
        <v>86</v>
      </c>
      <c r="E2271" s="73">
        <f t="shared" si="4363"/>
        <v>1005</v>
      </c>
      <c r="F2271" s="73">
        <f t="shared" ca="1" si="4345"/>
        <v>2020</v>
      </c>
      <c r="G2271" s="73">
        <f t="shared" ca="1" si="4364"/>
        <v>10798</v>
      </c>
      <c r="H2271" s="76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73" t="s">
        <v>308</v>
      </c>
      <c r="B2272" s="73">
        <f t="shared" si="4366"/>
        <v>23</v>
      </c>
      <c r="C2272" s="73">
        <f t="shared" si="4362"/>
        <v>87</v>
      </c>
      <c r="E2272" s="73">
        <f t="shared" si="4363"/>
        <v>1005</v>
      </c>
      <c r="F2272" s="73">
        <f t="shared" ca="1" si="4345"/>
        <v>2020</v>
      </c>
      <c r="G2272" s="73">
        <f t="shared" ca="1" si="4364"/>
        <v>10799</v>
      </c>
      <c r="H2272" s="76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73" t="s">
        <v>308</v>
      </c>
      <c r="B2273" s="73">
        <f t="shared" si="4366"/>
        <v>23</v>
      </c>
      <c r="C2273" s="73">
        <f t="shared" si="4362"/>
        <v>88</v>
      </c>
      <c r="E2273" s="73">
        <f t="shared" si="4363"/>
        <v>1005</v>
      </c>
      <c r="F2273" s="73">
        <f t="shared" ca="1" si="4345"/>
        <v>2020</v>
      </c>
      <c r="G2273" s="73">
        <f t="shared" ca="1" si="4364"/>
        <v>10800</v>
      </c>
      <c r="H2273" s="76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73" t="s">
        <v>308</v>
      </c>
      <c r="B2274" s="73">
        <f t="shared" si="4366"/>
        <v>23</v>
      </c>
      <c r="C2274" s="73">
        <f t="shared" si="4362"/>
        <v>89</v>
      </c>
      <c r="E2274" s="73">
        <f t="shared" si="4363"/>
        <v>1005</v>
      </c>
      <c r="F2274" s="73">
        <f t="shared" ca="1" si="4345"/>
        <v>2020</v>
      </c>
      <c r="G2274" s="73">
        <f t="shared" ca="1" si="4364"/>
        <v>10824</v>
      </c>
      <c r="H2274" s="76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73" t="s">
        <v>308</v>
      </c>
      <c r="B2275" s="73">
        <f t="shared" si="4366"/>
        <v>23</v>
      </c>
      <c r="C2275" s="73">
        <f t="shared" si="4362"/>
        <v>90</v>
      </c>
      <c r="E2275" s="73">
        <f t="shared" si="4363"/>
        <v>1005</v>
      </c>
      <c r="F2275" s="73">
        <f t="shared" ca="1" si="4345"/>
        <v>2020</v>
      </c>
      <c r="G2275" s="73">
        <f t="shared" ca="1" si="4364"/>
        <v>10825</v>
      </c>
      <c r="H2275" s="76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-24785000</v>
      </c>
    </row>
    <row r="2276" spans="1:8" x14ac:dyDescent="0.3">
      <c r="A2276" s="73" t="s">
        <v>308</v>
      </c>
      <c r="B2276" s="73">
        <f t="shared" si="4366"/>
        <v>23</v>
      </c>
      <c r="C2276" s="73">
        <f t="shared" si="4362"/>
        <v>91</v>
      </c>
      <c r="E2276" s="73">
        <f t="shared" si="4363"/>
        <v>1005</v>
      </c>
      <c r="F2276" s="73">
        <f t="shared" ca="1" si="4345"/>
        <v>2020</v>
      </c>
      <c r="G2276" s="73">
        <f t="shared" ca="1" si="4364"/>
        <v>10826</v>
      </c>
      <c r="H2276" s="76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89336000</v>
      </c>
    </row>
    <row r="2277" spans="1:8" x14ac:dyDescent="0.3">
      <c r="A2277" s="73" t="s">
        <v>308</v>
      </c>
      <c r="B2277" s="73">
        <f t="shared" si="4366"/>
        <v>23</v>
      </c>
      <c r="C2277" s="73">
        <f t="shared" si="4362"/>
        <v>92</v>
      </c>
      <c r="E2277" s="73">
        <f t="shared" si="4363"/>
        <v>1005</v>
      </c>
      <c r="F2277" s="73">
        <f t="shared" ca="1" si="4345"/>
        <v>2020</v>
      </c>
      <c r="G2277" s="73">
        <f t="shared" ca="1" si="4364"/>
        <v>10828</v>
      </c>
      <c r="H2277" s="76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73" t="s">
        <v>308</v>
      </c>
      <c r="B2278" s="73">
        <f t="shared" si="4366"/>
        <v>23</v>
      </c>
      <c r="C2278" s="73">
        <f t="shared" si="4362"/>
        <v>93</v>
      </c>
      <c r="E2278" s="73">
        <f t="shared" si="4363"/>
        <v>1005</v>
      </c>
      <c r="F2278" s="73">
        <f t="shared" ca="1" si="4345"/>
        <v>2020</v>
      </c>
      <c r="G2278" s="73">
        <f t="shared" ca="1" si="4364"/>
        <v>10827</v>
      </c>
      <c r="H2278" s="76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73" t="s">
        <v>309</v>
      </c>
      <c r="B2279" s="73">
        <v>3</v>
      </c>
      <c r="C2279" s="73">
        <v>3</v>
      </c>
      <c r="E2279" s="73">
        <f t="shared" ref="E2279" si="4367">plan_id</f>
        <v>1005</v>
      </c>
      <c r="F2279" s="73">
        <f t="shared" ca="1" si="4345"/>
        <v>2001</v>
      </c>
      <c r="G2279" s="73">
        <f t="shared" ref="G2279" ca="1" si="4368">VLOOKUP(INDIRECT(CHAR(39)&amp;$A2279&amp;CHAR(39)&amp;"!r2c"&amp;$C2279,0),variables,2,0)</f>
        <v>10982</v>
      </c>
      <c r="H2279" s="76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Yes</v>
      </c>
    </row>
    <row r="2280" spans="1:8" x14ac:dyDescent="0.3">
      <c r="A2280" s="73" t="s">
        <v>309</v>
      </c>
      <c r="B2280" s="73">
        <f>B2279</f>
        <v>3</v>
      </c>
      <c r="C2280" s="73">
        <f>C2279+1</f>
        <v>4</v>
      </c>
      <c r="E2280" s="73">
        <f t="shared" ref="E2280" si="4369">plan_id</f>
        <v>1005</v>
      </c>
      <c r="F2280" s="73">
        <f t="shared" ca="1" si="4345"/>
        <v>2001</v>
      </c>
      <c r="G2280" s="73">
        <f t="shared" ref="G2280" ca="1" si="4370">VLOOKUP(INDIRECT(CHAR(39)&amp;$A2280&amp;CHAR(39)&amp;"!r2c"&amp;$C2280,0),variables,2,0)</f>
        <v>10984</v>
      </c>
      <c r="H2280" s="76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29811000</v>
      </c>
    </row>
    <row r="2281" spans="1:8" x14ac:dyDescent="0.3">
      <c r="A2281" s="73" t="s">
        <v>309</v>
      </c>
      <c r="B2281" s="73">
        <f t="shared" ref="B2281:B2305" si="4371">B2280</f>
        <v>3</v>
      </c>
      <c r="C2281" s="73">
        <f t="shared" ref="C2281:C2305" si="4372">C2280+1</f>
        <v>5</v>
      </c>
      <c r="E2281" s="73">
        <f t="shared" ref="E2281" si="4373">plan_id</f>
        <v>1005</v>
      </c>
      <c r="F2281" s="73">
        <f t="shared" ca="1" si="4345"/>
        <v>2001</v>
      </c>
      <c r="G2281" s="73">
        <f t="shared" ref="G2281" ca="1" si="4374">VLOOKUP(INDIRECT(CHAR(39)&amp;$A2281&amp;CHAR(39)&amp;"!r2c"&amp;$C2281,0),variables,2,0)</f>
        <v>10985</v>
      </c>
      <c r="H2281" s="76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52960000</v>
      </c>
    </row>
    <row r="2282" spans="1:8" x14ac:dyDescent="0.3">
      <c r="A2282" s="73" t="s">
        <v>309</v>
      </c>
      <c r="B2282" s="73">
        <f t="shared" si="4371"/>
        <v>3</v>
      </c>
      <c r="C2282" s="73">
        <f t="shared" si="4372"/>
        <v>6</v>
      </c>
      <c r="E2282" s="73">
        <f t="shared" ref="E2282" si="4375">plan_id</f>
        <v>1005</v>
      </c>
      <c r="F2282" s="73">
        <f t="shared" ca="1" si="4345"/>
        <v>2001</v>
      </c>
      <c r="G2282" s="73">
        <f t="shared" ref="G2282" ca="1" si="4376">VLOOKUP(INDIRECT(CHAR(39)&amp;$A2282&amp;CHAR(39)&amp;"!r2c"&amp;$C2282,0),variables,2,0)</f>
        <v>10986</v>
      </c>
      <c r="H2282" s="76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-23149000</v>
      </c>
    </row>
    <row r="2283" spans="1:8" x14ac:dyDescent="0.3">
      <c r="A2283" s="73" t="s">
        <v>309</v>
      </c>
      <c r="B2283" s="73">
        <f t="shared" si="4371"/>
        <v>3</v>
      </c>
      <c r="C2283" s="73">
        <f t="shared" si="4372"/>
        <v>7</v>
      </c>
      <c r="E2283" s="73">
        <f t="shared" ref="E2283" si="4377">plan_id</f>
        <v>1005</v>
      </c>
      <c r="F2283" s="73">
        <f t="shared" ca="1" si="4345"/>
        <v>2001</v>
      </c>
      <c r="G2283" s="73">
        <f t="shared" ref="G2283" ca="1" si="4378">VLOOKUP(INDIRECT(CHAR(39)&amp;$A2283&amp;CHAR(39)&amp;"!r2c"&amp;$C2283,0),variables,2,0)</f>
        <v>10974</v>
      </c>
      <c r="H2283" s="76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EAN</v>
      </c>
    </row>
    <row r="2284" spans="1:8" x14ac:dyDescent="0.3">
      <c r="A2284" s="73" t="s">
        <v>309</v>
      </c>
      <c r="B2284" s="73">
        <f t="shared" si="4371"/>
        <v>3</v>
      </c>
      <c r="C2284" s="73">
        <f t="shared" si="4372"/>
        <v>8</v>
      </c>
      <c r="E2284" s="73">
        <f t="shared" ref="E2284" si="4379">plan_id</f>
        <v>1005</v>
      </c>
      <c r="F2284" s="73">
        <f t="shared" ca="1" si="4345"/>
        <v>2001</v>
      </c>
      <c r="G2284" s="73">
        <f t="shared" ref="G2284" ca="1" si="4380">VLOOKUP(INDIRECT(CHAR(39)&amp;$A2284&amp;CHAR(39)&amp;"!r2c"&amp;$C2284,0),variables,2,0)</f>
        <v>10987</v>
      </c>
      <c r="H2284" s="76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1.776525443628191</v>
      </c>
    </row>
    <row r="2285" spans="1:8" x14ac:dyDescent="0.3">
      <c r="A2285" s="73" t="s">
        <v>309</v>
      </c>
      <c r="B2285" s="73">
        <f t="shared" si="4371"/>
        <v>3</v>
      </c>
      <c r="C2285" s="73">
        <f t="shared" si="4372"/>
        <v>9</v>
      </c>
      <c r="E2285" s="73">
        <f t="shared" ref="E2285" si="4381">plan_id</f>
        <v>1005</v>
      </c>
      <c r="F2285" s="73">
        <f t="shared" ca="1" si="4345"/>
        <v>2001</v>
      </c>
      <c r="G2285" s="73">
        <f t="shared" ref="G2285" ca="1" si="4382">VLOOKUP(INDIRECT(CHAR(39)&amp;$A2285&amp;CHAR(39)&amp;"!r2c"&amp;$C2285,0),variables,2,0)</f>
        <v>10885</v>
      </c>
      <c r="H2285" s="76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73" t="s">
        <v>309</v>
      </c>
      <c r="B2286" s="73">
        <f t="shared" si="4371"/>
        <v>3</v>
      </c>
      <c r="C2286" s="73">
        <f t="shared" si="4372"/>
        <v>10</v>
      </c>
      <c r="E2286" s="73">
        <f t="shared" ref="E2286" si="4383">plan_id</f>
        <v>1005</v>
      </c>
      <c r="F2286" s="73">
        <f t="shared" ca="1" si="4345"/>
        <v>2001</v>
      </c>
      <c r="G2286" s="73">
        <f t="shared" ref="G2286" ca="1" si="4384">VLOOKUP(INDIRECT(CHAR(39)&amp;$A2286&amp;CHAR(39)&amp;"!r2c"&amp;$C2286,0),variables,2,0)</f>
        <v>10886</v>
      </c>
      <c r="H2286" s="76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73" t="s">
        <v>309</v>
      </c>
      <c r="B2287" s="73">
        <f t="shared" si="4371"/>
        <v>3</v>
      </c>
      <c r="C2287" s="73">
        <f t="shared" si="4372"/>
        <v>11</v>
      </c>
      <c r="E2287" s="73">
        <f t="shared" ref="E2287" si="4385">plan_id</f>
        <v>1005</v>
      </c>
      <c r="F2287" s="73">
        <f t="shared" ca="1" si="4345"/>
        <v>2001</v>
      </c>
      <c r="G2287" s="73">
        <f t="shared" ref="G2287" ca="1" si="4386">VLOOKUP(INDIRECT(CHAR(39)&amp;$A2287&amp;CHAR(39)&amp;"!r2c"&amp;$C2287,0),variables,2,0)</f>
        <v>10887</v>
      </c>
      <c r="H2287" s="76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73" t="s">
        <v>309</v>
      </c>
      <c r="B2288" s="73">
        <f t="shared" si="4371"/>
        <v>3</v>
      </c>
      <c r="C2288" s="73">
        <f t="shared" si="4372"/>
        <v>12</v>
      </c>
      <c r="E2288" s="73">
        <f t="shared" ref="E2288" si="4387">plan_id</f>
        <v>1005</v>
      </c>
      <c r="F2288" s="73">
        <f t="shared" ca="1" si="4345"/>
        <v>2001</v>
      </c>
      <c r="G2288" s="73">
        <f t="shared" ref="G2288" ca="1" si="4388">VLOOKUP(INDIRECT(CHAR(39)&amp;$A2288&amp;CHAR(39)&amp;"!r2c"&amp;$C2288,0),variables,2,0)</f>
        <v>10883</v>
      </c>
      <c r="H2288" s="76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73" t="s">
        <v>309</v>
      </c>
      <c r="B2289" s="73">
        <f t="shared" si="4371"/>
        <v>3</v>
      </c>
      <c r="C2289" s="73">
        <f t="shared" si="4372"/>
        <v>13</v>
      </c>
      <c r="E2289" s="73">
        <f t="shared" ref="E2289" si="4389">plan_id</f>
        <v>1005</v>
      </c>
      <c r="F2289" s="73">
        <f t="shared" ca="1" si="4345"/>
        <v>2001</v>
      </c>
      <c r="G2289" s="73">
        <f t="shared" ref="G2289" ca="1" si="4390">VLOOKUP(INDIRECT(CHAR(39)&amp;$A2289&amp;CHAR(39)&amp;"!r2c"&amp;$C2289,0),variables,2,0)</f>
        <v>10989</v>
      </c>
      <c r="H2289" s="76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4510134000</v>
      </c>
    </row>
    <row r="2290" spans="1:8" x14ac:dyDescent="0.3">
      <c r="A2290" s="73" t="s">
        <v>309</v>
      </c>
      <c r="B2290" s="73">
        <f t="shared" si="4371"/>
        <v>3</v>
      </c>
      <c r="C2290" s="73">
        <f t="shared" si="4372"/>
        <v>14</v>
      </c>
      <c r="E2290" s="73">
        <f t="shared" ref="E2290" si="4391">plan_id</f>
        <v>1005</v>
      </c>
      <c r="F2290" s="73">
        <f t="shared" ca="1" si="4345"/>
        <v>2001</v>
      </c>
      <c r="G2290" s="73">
        <f t="shared" ref="G2290" ca="1" si="4392">VLOOKUP(INDIRECT(CHAR(39)&amp;$A2290&amp;CHAR(39)&amp;"!r2c"&amp;$C2290,0),variables,2,0)</f>
        <v>10990</v>
      </c>
      <c r="H2290" s="76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3712360000</v>
      </c>
    </row>
    <row r="2291" spans="1:8" x14ac:dyDescent="0.3">
      <c r="A2291" s="73" t="s">
        <v>309</v>
      </c>
      <c r="B2291" s="73">
        <f t="shared" si="4371"/>
        <v>3</v>
      </c>
      <c r="C2291" s="73">
        <f t="shared" si="4372"/>
        <v>15</v>
      </c>
      <c r="E2291" s="73">
        <f t="shared" ref="E2291" si="4393">plan_id</f>
        <v>1005</v>
      </c>
      <c r="F2291" s="73">
        <f t="shared" ca="1" si="4345"/>
        <v>2001</v>
      </c>
      <c r="G2291" s="73">
        <f t="shared" ref="G2291" ca="1" si="4394">VLOOKUP(INDIRECT(CHAR(39)&amp;$A2291&amp;CHAR(39)&amp;"!r2c"&amp;$C2291,0),variables,2,0)</f>
        <v>10991</v>
      </c>
      <c r="H2291" s="76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-797774000</v>
      </c>
    </row>
    <row r="2292" spans="1:8" x14ac:dyDescent="0.3">
      <c r="A2292" s="73" t="s">
        <v>309</v>
      </c>
      <c r="B2292" s="73">
        <f t="shared" si="4371"/>
        <v>3</v>
      </c>
      <c r="C2292" s="73">
        <f t="shared" si="4372"/>
        <v>16</v>
      </c>
      <c r="E2292" s="73">
        <f t="shared" ref="E2292" si="4395">plan_id</f>
        <v>1005</v>
      </c>
      <c r="F2292" s="73">
        <f t="shared" ca="1" si="4345"/>
        <v>2001</v>
      </c>
      <c r="G2292" s="73">
        <f t="shared" ref="G2292" ca="1" si="4396">VLOOKUP(INDIRECT(CHAR(39)&amp;$A2292&amp;CHAR(39)&amp;"!r2c"&amp;$C2292,0),variables,2,0)</f>
        <v>10992</v>
      </c>
      <c r="H2292" s="76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1.2150000000000001</v>
      </c>
    </row>
    <row r="2293" spans="1:8" x14ac:dyDescent="0.3">
      <c r="A2293" s="73" t="s">
        <v>309</v>
      </c>
      <c r="B2293" s="73">
        <f t="shared" si="4371"/>
        <v>3</v>
      </c>
      <c r="C2293" s="73">
        <f t="shared" si="4372"/>
        <v>17</v>
      </c>
      <c r="E2293" s="73">
        <f t="shared" ref="E2293" si="4397">plan_id</f>
        <v>1005</v>
      </c>
      <c r="F2293" s="73">
        <f t="shared" ca="1" si="4345"/>
        <v>2001</v>
      </c>
      <c r="G2293" s="73">
        <f t="shared" ref="G2293" ca="1" si="4398">VLOOKUP(INDIRECT(CHAR(39)&amp;$A2293&amp;CHAR(39)&amp;"!r2c"&amp;$C2293,0),variables,2,0)</f>
        <v>10993</v>
      </c>
      <c r="H2293" s="76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500839000</v>
      </c>
    </row>
    <row r="2294" spans="1:8" x14ac:dyDescent="0.3">
      <c r="A2294" s="73" t="s">
        <v>309</v>
      </c>
      <c r="B2294" s="73">
        <f t="shared" si="4371"/>
        <v>3</v>
      </c>
      <c r="C2294" s="73">
        <f t="shared" si="4372"/>
        <v>18</v>
      </c>
      <c r="E2294" s="73">
        <f t="shared" ref="E2294" si="4399">plan_id</f>
        <v>1005</v>
      </c>
      <c r="F2294" s="73">
        <f t="shared" ca="1" si="4345"/>
        <v>2001</v>
      </c>
      <c r="G2294" s="73">
        <f t="shared" ref="G2294" ca="1" si="4400">VLOOKUP(INDIRECT(CHAR(39)&amp;$A2294&amp;CHAR(39)&amp;"!r2c"&amp;$C2294,0),variables,2,0)</f>
        <v>11005</v>
      </c>
      <c r="H2294" s="76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73" t="s">
        <v>309</v>
      </c>
      <c r="B2295" s="73">
        <f t="shared" si="4371"/>
        <v>3</v>
      </c>
      <c r="C2295" s="73">
        <f t="shared" si="4372"/>
        <v>19</v>
      </c>
      <c r="E2295" s="73">
        <f t="shared" ref="E2295" si="4401">plan_id</f>
        <v>1005</v>
      </c>
      <c r="F2295" s="73">
        <f t="shared" ca="1" si="4345"/>
        <v>2001</v>
      </c>
      <c r="G2295" s="73">
        <f t="shared" ref="G2295" ca="1" si="4402">VLOOKUP(INDIRECT(CHAR(39)&amp;$A2295&amp;CHAR(39)&amp;"!r2c"&amp;$C2295,0),variables,2,0)</f>
        <v>10988</v>
      </c>
      <c r="H2295" s="76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5.9522121879486224E-2</v>
      </c>
    </row>
    <row r="2296" spans="1:8" x14ac:dyDescent="0.3">
      <c r="A2296" s="73" t="s">
        <v>309</v>
      </c>
      <c r="B2296" s="73">
        <f t="shared" si="4371"/>
        <v>3</v>
      </c>
      <c r="C2296" s="73">
        <f t="shared" si="4372"/>
        <v>20</v>
      </c>
      <c r="E2296" s="73">
        <f t="shared" ref="E2296" si="4403">plan_id</f>
        <v>1005</v>
      </c>
      <c r="F2296" s="73">
        <f t="shared" ca="1" si="4345"/>
        <v>2001</v>
      </c>
      <c r="G2296" s="73">
        <f t="shared" ref="G2296" ca="1" si="4404">VLOOKUP(INDIRECT(CHAR(39)&amp;$A2296&amp;CHAR(39)&amp;"!r2c"&amp;$C2296,0),variables,2,0)</f>
        <v>10996</v>
      </c>
      <c r="H2296" s="76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4185783000</v>
      </c>
    </row>
    <row r="2297" spans="1:8" x14ac:dyDescent="0.3">
      <c r="A2297" s="73" t="s">
        <v>309</v>
      </c>
      <c r="B2297" s="73">
        <f t="shared" si="4371"/>
        <v>3</v>
      </c>
      <c r="C2297" s="73">
        <f t="shared" si="4372"/>
        <v>21</v>
      </c>
      <c r="E2297" s="73">
        <f t="shared" ref="E2297" si="4405">plan_id</f>
        <v>1005</v>
      </c>
      <c r="F2297" s="73">
        <f t="shared" ca="1" si="4345"/>
        <v>2001</v>
      </c>
      <c r="G2297" s="73">
        <f t="shared" ref="G2297" ca="1" si="4406">VLOOKUP(INDIRECT(CHAR(39)&amp;$A2297&amp;CHAR(39)&amp;"!r2c"&amp;$C2297,0),variables,2,0)</f>
        <v>10997</v>
      </c>
      <c r="H2297" s="76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1.1275261558685041</v>
      </c>
    </row>
    <row r="2298" spans="1:8" x14ac:dyDescent="0.3">
      <c r="A2298" s="73" t="s">
        <v>309</v>
      </c>
      <c r="B2298" s="73">
        <f t="shared" si="4371"/>
        <v>3</v>
      </c>
      <c r="C2298" s="73">
        <f t="shared" si="4372"/>
        <v>22</v>
      </c>
      <c r="E2298" s="73">
        <f t="shared" ref="E2298" si="4407">plan_id</f>
        <v>1005</v>
      </c>
      <c r="F2298" s="73">
        <f t="shared" ca="1" si="4345"/>
        <v>2001</v>
      </c>
      <c r="G2298" s="73">
        <f t="shared" ref="G2298" ca="1" si="4408">VLOOKUP(INDIRECT(CHAR(39)&amp;$A2298&amp;CHAR(39)&amp;"!r2c"&amp;$C2298,0),variables,2,0)</f>
        <v>10980</v>
      </c>
      <c r="H2298" s="76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73" t="s">
        <v>309</v>
      </c>
      <c r="B2299" s="73">
        <f t="shared" si="4371"/>
        <v>3</v>
      </c>
      <c r="C2299" s="73">
        <f t="shared" si="4372"/>
        <v>23</v>
      </c>
      <c r="E2299" s="73">
        <f t="shared" ref="E2299" si="4409">plan_id</f>
        <v>1005</v>
      </c>
      <c r="F2299" s="73">
        <f t="shared" ca="1" si="4345"/>
        <v>2001</v>
      </c>
      <c r="G2299" s="73">
        <f t="shared" ref="G2299" ca="1" si="4410">VLOOKUP(INDIRECT(CHAR(39)&amp;$A2299&amp;CHAR(39)&amp;"!r2c"&amp;$C2299,0),variables,2,0)</f>
        <v>10981</v>
      </c>
      <c r="H2299" s="76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73" t="s">
        <v>309</v>
      </c>
      <c r="B2300" s="73">
        <f t="shared" si="4371"/>
        <v>3</v>
      </c>
      <c r="C2300" s="73">
        <f t="shared" si="4372"/>
        <v>24</v>
      </c>
      <c r="E2300" s="73">
        <f t="shared" ref="E2300" si="4411">plan_id</f>
        <v>1005</v>
      </c>
      <c r="F2300" s="73">
        <f t="shared" ca="1" si="4345"/>
        <v>2001</v>
      </c>
      <c r="G2300" s="73">
        <f t="shared" ref="G2300" ca="1" si="4412">VLOOKUP(INDIRECT(CHAR(39)&amp;$A2300&amp;CHAR(39)&amp;"!r2c"&amp;$C2300,0),variables,2,0)</f>
        <v>10998</v>
      </c>
      <c r="H2300" s="76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73" t="s">
        <v>309</v>
      </c>
      <c r="B2301" s="73">
        <f t="shared" si="4371"/>
        <v>3</v>
      </c>
      <c r="C2301" s="73">
        <f t="shared" si="4372"/>
        <v>25</v>
      </c>
      <c r="E2301" s="73">
        <f t="shared" ref="E2301" si="4413">plan_id</f>
        <v>1005</v>
      </c>
      <c r="F2301" s="73">
        <f t="shared" ca="1" si="4345"/>
        <v>2001</v>
      </c>
      <c r="G2301" s="73">
        <f t="shared" ref="G2301" ca="1" si="4414">VLOOKUP(INDIRECT(CHAR(39)&amp;$A2301&amp;CHAR(39)&amp;"!r2c"&amp;$C2301,0),variables,2,0)</f>
        <v>10999</v>
      </c>
      <c r="H2301" s="76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192246000</v>
      </c>
    </row>
    <row r="2302" spans="1:8" x14ac:dyDescent="0.3">
      <c r="A2302" s="73" t="s">
        <v>309</v>
      </c>
      <c r="B2302" s="73">
        <f t="shared" si="4371"/>
        <v>3</v>
      </c>
      <c r="C2302" s="73">
        <f t="shared" si="4372"/>
        <v>26</v>
      </c>
      <c r="E2302" s="73">
        <f t="shared" ref="E2302" si="4415">plan_id</f>
        <v>1005</v>
      </c>
      <c r="F2302" s="73">
        <f t="shared" ca="1" si="4345"/>
        <v>2001</v>
      </c>
      <c r="G2302" s="73">
        <f t="shared" ref="G2302" ca="1" si="4416">VLOOKUP(INDIRECT(CHAR(39)&amp;$A2302&amp;CHAR(39)&amp;"!r2c"&amp;$C2302,0),variables,2,0)</f>
        <v>11000</v>
      </c>
      <c r="H2302" s="76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3358000</v>
      </c>
    </row>
    <row r="2303" spans="1:8" x14ac:dyDescent="0.3">
      <c r="A2303" s="73" t="s">
        <v>309</v>
      </c>
      <c r="B2303" s="73">
        <f t="shared" si="4371"/>
        <v>3</v>
      </c>
      <c r="C2303" s="73">
        <f t="shared" si="4372"/>
        <v>27</v>
      </c>
      <c r="E2303" s="73">
        <f t="shared" ref="E2303" si="4417">plan_id</f>
        <v>1005</v>
      </c>
      <c r="F2303" s="73">
        <f t="shared" ca="1" si="4345"/>
        <v>2001</v>
      </c>
      <c r="G2303" s="73">
        <f t="shared" ref="G2303" ca="1" si="4418">VLOOKUP(INDIRECT(CHAR(39)&amp;$A2303&amp;CHAR(39)&amp;"!r2c"&amp;$C2303,0),variables,2,0)</f>
        <v>11001</v>
      </c>
      <c r="H2303" s="76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639000</v>
      </c>
    </row>
    <row r="2304" spans="1:8" x14ac:dyDescent="0.3">
      <c r="A2304" s="73" t="s">
        <v>309</v>
      </c>
      <c r="B2304" s="73">
        <f t="shared" si="4371"/>
        <v>3</v>
      </c>
      <c r="C2304" s="73">
        <f t="shared" si="4372"/>
        <v>28</v>
      </c>
      <c r="E2304" s="73">
        <f t="shared" ref="E2304" si="4419">plan_id</f>
        <v>1005</v>
      </c>
      <c r="F2304" s="73">
        <f t="shared" ca="1" si="4345"/>
        <v>2001</v>
      </c>
      <c r="G2304" s="73">
        <f t="shared" ref="G2304" ca="1" si="4420">VLOOKUP(INDIRECT(CHAR(39)&amp;$A2304&amp;CHAR(39)&amp;"!r2c"&amp;$C2304,0),variables,2,0)</f>
        <v>11002</v>
      </c>
      <c r="H2304" s="76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447000</v>
      </c>
    </row>
    <row r="2305" spans="1:8" x14ac:dyDescent="0.3">
      <c r="A2305" s="73" t="s">
        <v>309</v>
      </c>
      <c r="B2305" s="73">
        <f t="shared" si="4371"/>
        <v>3</v>
      </c>
      <c r="C2305" s="73">
        <f t="shared" si="4372"/>
        <v>29</v>
      </c>
      <c r="E2305" s="73">
        <f t="shared" ref="E2305" si="4421">plan_id</f>
        <v>1005</v>
      </c>
      <c r="F2305" s="73">
        <f t="shared" ca="1" si="4345"/>
        <v>2001</v>
      </c>
      <c r="G2305" s="73">
        <f t="shared" ref="G2305" ca="1" si="4422">VLOOKUP(INDIRECT(CHAR(39)&amp;$A2305&amp;CHAR(39)&amp;"!r2c"&amp;$C2305,0),variables,2,0)</f>
        <v>11003</v>
      </c>
      <c r="H2305" s="76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196690000</v>
      </c>
    </row>
    <row r="2306" spans="1:8" x14ac:dyDescent="0.3">
      <c r="A2306" s="73" t="s">
        <v>309</v>
      </c>
      <c r="B2306" s="73">
        <f>B2279+1</f>
        <v>4</v>
      </c>
      <c r="C2306" s="73">
        <f>C2279</f>
        <v>3</v>
      </c>
      <c r="E2306" s="73">
        <f t="shared" ref="E2306" si="4423">plan_id</f>
        <v>1005</v>
      </c>
      <c r="F2306" s="73">
        <f t="shared" ca="1" si="4345"/>
        <v>2002</v>
      </c>
      <c r="G2306" s="73">
        <f t="shared" ref="G2306" ca="1" si="4424">VLOOKUP(INDIRECT(CHAR(39)&amp;$A2306&amp;CHAR(39)&amp;"!r2c"&amp;$C2306,0),variables,2,0)</f>
        <v>10982</v>
      </c>
      <c r="H2306" s="76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73" t="s">
        <v>309</v>
      </c>
      <c r="B2307" s="73">
        <f t="shared" ref="B2307:B2370" si="4425">B2280+1</f>
        <v>4</v>
      </c>
      <c r="C2307" s="73">
        <f t="shared" ref="C2307:C2370" si="4426">C2280</f>
        <v>4</v>
      </c>
      <c r="E2307" s="73">
        <f t="shared" ref="E2307" si="4427">plan_id</f>
        <v>1005</v>
      </c>
      <c r="F2307" s="73">
        <f t="shared" ca="1" si="4345"/>
        <v>2002</v>
      </c>
      <c r="G2307" s="73">
        <f t="shared" ref="G2307" ca="1" si="4428">VLOOKUP(INDIRECT(CHAR(39)&amp;$A2307&amp;CHAR(39)&amp;"!r2c"&amp;$C2307,0),variables,2,0)</f>
        <v>10984</v>
      </c>
      <c r="H2307" s="76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32042000</v>
      </c>
    </row>
    <row r="2308" spans="1:8" x14ac:dyDescent="0.3">
      <c r="A2308" s="73" t="s">
        <v>309</v>
      </c>
      <c r="B2308" s="73">
        <f t="shared" si="4425"/>
        <v>4</v>
      </c>
      <c r="C2308" s="73">
        <f t="shared" si="4426"/>
        <v>5</v>
      </c>
      <c r="E2308" s="73">
        <f t="shared" ref="E2308" si="4429">plan_id</f>
        <v>1005</v>
      </c>
      <c r="F2308" s="73">
        <f t="shared" ca="1" si="4345"/>
        <v>2002</v>
      </c>
      <c r="G2308" s="73">
        <f t="shared" ref="G2308" ca="1" si="4430">VLOOKUP(INDIRECT(CHAR(39)&amp;$A2308&amp;CHAR(39)&amp;"!r2c"&amp;$C2308,0),variables,2,0)</f>
        <v>10985</v>
      </c>
      <c r="H2308" s="76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90664000</v>
      </c>
    </row>
    <row r="2309" spans="1:8" x14ac:dyDescent="0.3">
      <c r="A2309" s="73" t="s">
        <v>309</v>
      </c>
      <c r="B2309" s="73">
        <f t="shared" si="4425"/>
        <v>4</v>
      </c>
      <c r="C2309" s="73">
        <f t="shared" si="4426"/>
        <v>6</v>
      </c>
      <c r="E2309" s="73">
        <f t="shared" ref="E2309" si="4431">plan_id</f>
        <v>1005</v>
      </c>
      <c r="F2309" s="73">
        <f t="shared" ca="1" si="4345"/>
        <v>2002</v>
      </c>
      <c r="G2309" s="73">
        <f t="shared" ref="G2309" ca="1" si="4432">VLOOKUP(INDIRECT(CHAR(39)&amp;$A2309&amp;CHAR(39)&amp;"!r2c"&amp;$C2309,0),variables,2,0)</f>
        <v>10986</v>
      </c>
      <c r="H2309" s="76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-58622000</v>
      </c>
    </row>
    <row r="2310" spans="1:8" x14ac:dyDescent="0.3">
      <c r="A2310" s="73" t="s">
        <v>309</v>
      </c>
      <c r="B2310" s="73">
        <f t="shared" si="4425"/>
        <v>4</v>
      </c>
      <c r="C2310" s="73">
        <f t="shared" si="4426"/>
        <v>7</v>
      </c>
      <c r="E2310" s="73">
        <f t="shared" ref="E2310" si="4433">plan_id</f>
        <v>1005</v>
      </c>
      <c r="F2310" s="73">
        <f t="shared" ca="1" si="4345"/>
        <v>2002</v>
      </c>
      <c r="G2310" s="73">
        <f t="shared" ref="G2310" ca="1" si="4434">VLOOKUP(INDIRECT(CHAR(39)&amp;$A2310&amp;CHAR(39)&amp;"!r2c"&amp;$C2310,0),variables,2,0)</f>
        <v>10974</v>
      </c>
      <c r="H2310" s="76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s="73" t="s">
        <v>309</v>
      </c>
      <c r="B2311" s="73">
        <f t="shared" si="4425"/>
        <v>4</v>
      </c>
      <c r="C2311" s="73">
        <f t="shared" si="4426"/>
        <v>8</v>
      </c>
      <c r="E2311" s="73">
        <f t="shared" ref="E2311" si="4435">plan_id</f>
        <v>1005</v>
      </c>
      <c r="F2311" s="73">
        <f t="shared" ca="1" si="4345"/>
        <v>2002</v>
      </c>
      <c r="G2311" s="73">
        <f t="shared" ref="G2311" ca="1" si="4436">VLOOKUP(INDIRECT(CHAR(39)&amp;$A2311&amp;CHAR(39)&amp;"!r2c"&amp;$C2311,0),variables,2,0)</f>
        <v>10987</v>
      </c>
      <c r="H2311" s="76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2.8295362336932777</v>
      </c>
    </row>
    <row r="2312" spans="1:8" x14ac:dyDescent="0.3">
      <c r="A2312" s="73" t="s">
        <v>309</v>
      </c>
      <c r="B2312" s="73">
        <f t="shared" si="4425"/>
        <v>4</v>
      </c>
      <c r="C2312" s="73">
        <f t="shared" si="4426"/>
        <v>9</v>
      </c>
      <c r="E2312" s="73">
        <f t="shared" ref="E2312" si="4437">plan_id</f>
        <v>1005</v>
      </c>
      <c r="F2312" s="73">
        <f t="shared" ca="1" si="4345"/>
        <v>2002</v>
      </c>
      <c r="G2312" s="73">
        <f t="shared" ref="G2312" ca="1" si="4438">VLOOKUP(INDIRECT(CHAR(39)&amp;$A2312&amp;CHAR(39)&amp;"!r2c"&amp;$C2312,0),variables,2,0)</f>
        <v>10885</v>
      </c>
      <c r="H2312" s="76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73" t="s">
        <v>309</v>
      </c>
      <c r="B2313" s="73">
        <f t="shared" si="4425"/>
        <v>4</v>
      </c>
      <c r="C2313" s="73">
        <f t="shared" si="4426"/>
        <v>10</v>
      </c>
      <c r="E2313" s="73">
        <f t="shared" ref="E2313" si="4439">plan_id</f>
        <v>1005</v>
      </c>
      <c r="F2313" s="73">
        <f t="shared" ca="1" si="4345"/>
        <v>2002</v>
      </c>
      <c r="G2313" s="73">
        <f t="shared" ref="G2313" ca="1" si="4440">VLOOKUP(INDIRECT(CHAR(39)&amp;$A2313&amp;CHAR(39)&amp;"!r2c"&amp;$C2313,0),variables,2,0)</f>
        <v>10886</v>
      </c>
      <c r="H2313" s="76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73" t="s">
        <v>309</v>
      </c>
      <c r="B2314" s="73">
        <f t="shared" si="4425"/>
        <v>4</v>
      </c>
      <c r="C2314" s="73">
        <f t="shared" si="4426"/>
        <v>11</v>
      </c>
      <c r="E2314" s="73">
        <f t="shared" ref="E2314" si="4441">plan_id</f>
        <v>1005</v>
      </c>
      <c r="F2314" s="73">
        <f t="shared" ca="1" si="4345"/>
        <v>2002</v>
      </c>
      <c r="G2314" s="73">
        <f t="shared" ref="G2314" ca="1" si="4442">VLOOKUP(INDIRECT(CHAR(39)&amp;$A2314&amp;CHAR(39)&amp;"!r2c"&amp;$C2314,0),variables,2,0)</f>
        <v>10887</v>
      </c>
      <c r="H2314" s="76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73" t="s">
        <v>309</v>
      </c>
      <c r="B2315" s="73">
        <f t="shared" si="4425"/>
        <v>4</v>
      </c>
      <c r="C2315" s="73">
        <f t="shared" si="4426"/>
        <v>12</v>
      </c>
      <c r="E2315" s="73">
        <f t="shared" ref="E2315" si="4443">plan_id</f>
        <v>1005</v>
      </c>
      <c r="F2315" s="73">
        <f t="shared" ca="1" si="4345"/>
        <v>2002</v>
      </c>
      <c r="G2315" s="73">
        <f t="shared" ref="G2315" ca="1" si="4444">VLOOKUP(INDIRECT(CHAR(39)&amp;$A2315&amp;CHAR(39)&amp;"!r2c"&amp;$C2315,0),variables,2,0)</f>
        <v>10883</v>
      </c>
      <c r="H2315" s="76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73" t="s">
        <v>309</v>
      </c>
      <c r="B2316" s="73">
        <f t="shared" si="4425"/>
        <v>4</v>
      </c>
      <c r="C2316" s="73">
        <f t="shared" si="4426"/>
        <v>13</v>
      </c>
      <c r="E2316" s="73">
        <f t="shared" ref="E2316" si="4445">plan_id</f>
        <v>1005</v>
      </c>
      <c r="F2316" s="73">
        <f t="shared" ca="1" si="4345"/>
        <v>2002</v>
      </c>
      <c r="G2316" s="73">
        <f t="shared" ref="G2316" ca="1" si="4446">VLOOKUP(INDIRECT(CHAR(39)&amp;$A2316&amp;CHAR(39)&amp;"!r2c"&amp;$C2316,0),variables,2,0)</f>
        <v>10989</v>
      </c>
      <c r="H2316" s="76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4707255000</v>
      </c>
    </row>
    <row r="2317" spans="1:8" x14ac:dyDescent="0.3">
      <c r="A2317" s="73" t="s">
        <v>309</v>
      </c>
      <c r="B2317" s="73">
        <f t="shared" si="4425"/>
        <v>4</v>
      </c>
      <c r="C2317" s="73">
        <f t="shared" si="4426"/>
        <v>14</v>
      </c>
      <c r="E2317" s="73">
        <f t="shared" ref="E2317" si="4447">plan_id</f>
        <v>1005</v>
      </c>
      <c r="F2317" s="73">
        <f t="shared" ca="1" si="4345"/>
        <v>2002</v>
      </c>
      <c r="G2317" s="73">
        <f t="shared" ref="G2317" ca="1" si="4448">VLOOKUP(INDIRECT(CHAR(39)&amp;$A2317&amp;CHAR(39)&amp;"!r2c"&amp;$C2317,0),variables,2,0)</f>
        <v>10990</v>
      </c>
      <c r="H2317" s="76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3886311000</v>
      </c>
    </row>
    <row r="2318" spans="1:8" x14ac:dyDescent="0.3">
      <c r="A2318" s="73" t="s">
        <v>309</v>
      </c>
      <c r="B2318" s="73">
        <f t="shared" si="4425"/>
        <v>4</v>
      </c>
      <c r="C2318" s="73">
        <f t="shared" si="4426"/>
        <v>15</v>
      </c>
      <c r="E2318" s="73">
        <f t="shared" ref="E2318" si="4449">plan_id</f>
        <v>1005</v>
      </c>
      <c r="F2318" s="73">
        <f t="shared" ca="1" si="4345"/>
        <v>2002</v>
      </c>
      <c r="G2318" s="73">
        <f t="shared" ref="G2318" ca="1" si="4450">VLOOKUP(INDIRECT(CHAR(39)&amp;$A2318&amp;CHAR(39)&amp;"!r2c"&amp;$C2318,0),variables,2,0)</f>
        <v>10991</v>
      </c>
      <c r="H2318" s="76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-820944000</v>
      </c>
    </row>
    <row r="2319" spans="1:8" x14ac:dyDescent="0.3">
      <c r="A2319" s="73" t="s">
        <v>309</v>
      </c>
      <c r="B2319" s="73">
        <f t="shared" si="4425"/>
        <v>4</v>
      </c>
      <c r="C2319" s="73">
        <f t="shared" si="4426"/>
        <v>16</v>
      </c>
      <c r="E2319" s="73">
        <f t="shared" ref="E2319" si="4451">plan_id</f>
        <v>1005</v>
      </c>
      <c r="F2319" s="73">
        <f t="shared" ca="1" si="4345"/>
        <v>2002</v>
      </c>
      <c r="G2319" s="73">
        <f t="shared" ref="G2319" ca="1" si="4452">VLOOKUP(INDIRECT(CHAR(39)&amp;$A2319&amp;CHAR(39)&amp;"!r2c"&amp;$C2319,0),variables,2,0)</f>
        <v>10992</v>
      </c>
      <c r="H2319" s="76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1.2110000000000001</v>
      </c>
    </row>
    <row r="2320" spans="1:8" x14ac:dyDescent="0.3">
      <c r="A2320" s="73" t="s">
        <v>309</v>
      </c>
      <c r="B2320" s="73">
        <f t="shared" si="4425"/>
        <v>4</v>
      </c>
      <c r="C2320" s="73">
        <f t="shared" si="4426"/>
        <v>17</v>
      </c>
      <c r="E2320" s="73">
        <f t="shared" ref="E2320" si="4453">plan_id</f>
        <v>1005</v>
      </c>
      <c r="F2320" s="73">
        <f t="shared" ca="1" si="4345"/>
        <v>2002</v>
      </c>
      <c r="G2320" s="73">
        <f t="shared" ref="G2320" ca="1" si="4454">VLOOKUP(INDIRECT(CHAR(39)&amp;$A2320&amp;CHAR(39)&amp;"!r2c"&amp;$C2320,0),variables,2,0)</f>
        <v>10993</v>
      </c>
      <c r="H2320" s="76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522153000</v>
      </c>
    </row>
    <row r="2321" spans="1:8" x14ac:dyDescent="0.3">
      <c r="A2321" s="73" t="s">
        <v>309</v>
      </c>
      <c r="B2321" s="73">
        <f t="shared" si="4425"/>
        <v>4</v>
      </c>
      <c r="C2321" s="73">
        <f t="shared" si="4426"/>
        <v>18</v>
      </c>
      <c r="E2321" s="73">
        <f t="shared" ref="E2321" si="4455">plan_id</f>
        <v>1005</v>
      </c>
      <c r="F2321" s="73">
        <f t="shared" ca="1" si="4345"/>
        <v>2002</v>
      </c>
      <c r="G2321" s="73">
        <f t="shared" ref="G2321" ca="1" si="4456">VLOOKUP(INDIRECT(CHAR(39)&amp;$A2321&amp;CHAR(39)&amp;"!r2c"&amp;$C2321,0),variables,2,0)</f>
        <v>11005</v>
      </c>
      <c r="H2321" s="76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73" t="s">
        <v>309</v>
      </c>
      <c r="B2322" s="73">
        <f t="shared" si="4425"/>
        <v>4</v>
      </c>
      <c r="C2322" s="73">
        <f t="shared" si="4426"/>
        <v>19</v>
      </c>
      <c r="E2322" s="73">
        <f t="shared" ref="E2322" si="4457">plan_id</f>
        <v>1005</v>
      </c>
      <c r="F2322" s="73">
        <f t="shared" ca="1" si="4345"/>
        <v>2002</v>
      </c>
      <c r="G2322" s="73">
        <f t="shared" ref="G2322" ca="1" si="4458">VLOOKUP(INDIRECT(CHAR(39)&amp;$A2322&amp;CHAR(39)&amp;"!r2c"&amp;$C2322,0),variables,2,0)</f>
        <v>10988</v>
      </c>
      <c r="H2322" s="76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6.1365155423793408E-2</v>
      </c>
    </row>
    <row r="2323" spans="1:8" x14ac:dyDescent="0.3">
      <c r="A2323" s="73" t="s">
        <v>309</v>
      </c>
      <c r="B2323" s="73">
        <f t="shared" si="4425"/>
        <v>4</v>
      </c>
      <c r="C2323" s="73">
        <f t="shared" si="4426"/>
        <v>20</v>
      </c>
      <c r="E2323" s="73">
        <f t="shared" ref="E2323" si="4459">plan_id</f>
        <v>1005</v>
      </c>
      <c r="F2323" s="73">
        <f t="shared" ca="1" si="4345"/>
        <v>2002</v>
      </c>
      <c r="G2323" s="73">
        <f t="shared" ref="G2323" ca="1" si="4460">VLOOKUP(INDIRECT(CHAR(39)&amp;$A2323&amp;CHAR(39)&amp;"!r2c"&amp;$C2323,0),variables,2,0)</f>
        <v>10996</v>
      </c>
      <c r="H2323" s="76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3770007000</v>
      </c>
    </row>
    <row r="2324" spans="1:8" x14ac:dyDescent="0.3">
      <c r="A2324" s="73" t="s">
        <v>309</v>
      </c>
      <c r="B2324" s="73">
        <f t="shared" si="4425"/>
        <v>4</v>
      </c>
      <c r="C2324" s="73">
        <f t="shared" si="4426"/>
        <v>21</v>
      </c>
      <c r="E2324" s="73">
        <f t="shared" ref="E2324" si="4461">plan_id</f>
        <v>1005</v>
      </c>
      <c r="F2324" s="73">
        <f t="shared" ca="1" si="4345"/>
        <v>2002</v>
      </c>
      <c r="G2324" s="73">
        <f t="shared" ref="G2324" ca="1" si="4462">VLOOKUP(INDIRECT(CHAR(39)&amp;$A2324&amp;CHAR(39)&amp;"!r2c"&amp;$C2324,0),variables,2,0)</f>
        <v>10997</v>
      </c>
      <c r="H2324" s="76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0.97007341923999391</v>
      </c>
    </row>
    <row r="2325" spans="1:8" x14ac:dyDescent="0.3">
      <c r="A2325" s="73" t="s">
        <v>309</v>
      </c>
      <c r="B2325" s="73">
        <f t="shared" si="4425"/>
        <v>4</v>
      </c>
      <c r="C2325" s="73">
        <f t="shared" si="4426"/>
        <v>22</v>
      </c>
      <c r="E2325" s="73">
        <f t="shared" ref="E2325" si="4463">plan_id</f>
        <v>1005</v>
      </c>
      <c r="F2325" s="73">
        <f t="shared" ca="1" si="4345"/>
        <v>2002</v>
      </c>
      <c r="G2325" s="73">
        <f t="shared" ref="G2325" ca="1" si="4464">VLOOKUP(INDIRECT(CHAR(39)&amp;$A2325&amp;CHAR(39)&amp;"!r2c"&amp;$C2325,0),variables,2,0)</f>
        <v>10980</v>
      </c>
      <c r="H2325" s="76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73" t="s">
        <v>309</v>
      </c>
      <c r="B2326" s="73">
        <f t="shared" si="4425"/>
        <v>4</v>
      </c>
      <c r="C2326" s="73">
        <f t="shared" si="4426"/>
        <v>23</v>
      </c>
      <c r="E2326" s="73">
        <f t="shared" ref="E2326" si="4465">plan_id</f>
        <v>1005</v>
      </c>
      <c r="F2326" s="73">
        <f t="shared" ca="1" si="4345"/>
        <v>2002</v>
      </c>
      <c r="G2326" s="73">
        <f t="shared" ref="G2326" ca="1" si="4466">VLOOKUP(INDIRECT(CHAR(39)&amp;$A2326&amp;CHAR(39)&amp;"!r2c"&amp;$C2326,0),variables,2,0)</f>
        <v>10981</v>
      </c>
      <c r="H2326" s="76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73" t="s">
        <v>309</v>
      </c>
      <c r="B2327" s="73">
        <f t="shared" si="4425"/>
        <v>4</v>
      </c>
      <c r="C2327" s="73">
        <f t="shared" si="4426"/>
        <v>24</v>
      </c>
      <c r="E2327" s="73">
        <f t="shared" ref="E2327" si="4467">plan_id</f>
        <v>1005</v>
      </c>
      <c r="F2327" s="73">
        <f t="shared" ca="1" si="4345"/>
        <v>2002</v>
      </c>
      <c r="G2327" s="73">
        <f t="shared" ref="G2327" ca="1" si="4468">VLOOKUP(INDIRECT(CHAR(39)&amp;$A2327&amp;CHAR(39)&amp;"!r2c"&amp;$C2327,0),variables,2,0)</f>
        <v>10998</v>
      </c>
      <c r="H2327" s="76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73" t="s">
        <v>309</v>
      </c>
      <c r="B2328" s="73">
        <f t="shared" si="4425"/>
        <v>4</v>
      </c>
      <c r="C2328" s="73">
        <f t="shared" si="4426"/>
        <v>25</v>
      </c>
      <c r="E2328" s="73">
        <f t="shared" ref="E2328" si="4469">plan_id</f>
        <v>1005</v>
      </c>
      <c r="F2328" s="73">
        <f t="shared" ca="1" si="4345"/>
        <v>2002</v>
      </c>
      <c r="G2328" s="73">
        <f t="shared" ref="G2328" ca="1" si="4470">VLOOKUP(INDIRECT(CHAR(39)&amp;$A2328&amp;CHAR(39)&amp;"!r2c"&amp;$C2328,0),variables,2,0)</f>
        <v>10999</v>
      </c>
      <c r="H2328" s="76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73" t="s">
        <v>309</v>
      </c>
      <c r="B2329" s="73">
        <f t="shared" si="4425"/>
        <v>4</v>
      </c>
      <c r="C2329" s="73">
        <f t="shared" si="4426"/>
        <v>26</v>
      </c>
      <c r="E2329" s="73">
        <f t="shared" ref="E2329" si="4471">plan_id</f>
        <v>1005</v>
      </c>
      <c r="F2329" s="73">
        <f t="shared" ca="1" si="4345"/>
        <v>2002</v>
      </c>
      <c r="G2329" s="73">
        <f t="shared" ref="G2329" ca="1" si="4472">VLOOKUP(INDIRECT(CHAR(39)&amp;$A2329&amp;CHAR(39)&amp;"!r2c"&amp;$C2329,0),variables,2,0)</f>
        <v>11000</v>
      </c>
      <c r="H2329" s="76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73" t="s">
        <v>309</v>
      </c>
      <c r="B2330" s="73">
        <f t="shared" si="4425"/>
        <v>4</v>
      </c>
      <c r="C2330" s="73">
        <f t="shared" si="4426"/>
        <v>27</v>
      </c>
      <c r="E2330" s="73">
        <f t="shared" ref="E2330" si="4473">plan_id</f>
        <v>1005</v>
      </c>
      <c r="F2330" s="73">
        <f t="shared" ca="1" si="4345"/>
        <v>2002</v>
      </c>
      <c r="G2330" s="73">
        <f t="shared" ref="G2330" ca="1" si="4474">VLOOKUP(INDIRECT(CHAR(39)&amp;$A2330&amp;CHAR(39)&amp;"!r2c"&amp;$C2330,0),variables,2,0)</f>
        <v>11001</v>
      </c>
      <c r="H2330" s="76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73" t="s">
        <v>309</v>
      </c>
      <c r="B2331" s="73">
        <f t="shared" si="4425"/>
        <v>4</v>
      </c>
      <c r="C2331" s="73">
        <f t="shared" si="4426"/>
        <v>28</v>
      </c>
      <c r="E2331" s="73">
        <f t="shared" ref="E2331" si="4475">plan_id</f>
        <v>1005</v>
      </c>
      <c r="F2331" s="73">
        <f t="shared" ca="1" si="4345"/>
        <v>2002</v>
      </c>
      <c r="G2331" s="73">
        <f t="shared" ref="G2331" ca="1" si="4476">VLOOKUP(INDIRECT(CHAR(39)&amp;$A2331&amp;CHAR(39)&amp;"!r2c"&amp;$C2331,0),variables,2,0)</f>
        <v>11002</v>
      </c>
      <c r="H2331" s="76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73" t="s">
        <v>309</v>
      </c>
      <c r="B2332" s="73">
        <f t="shared" si="4425"/>
        <v>4</v>
      </c>
      <c r="C2332" s="73">
        <f t="shared" si="4426"/>
        <v>29</v>
      </c>
      <c r="E2332" s="73">
        <f t="shared" ref="E2332" si="4477">plan_id</f>
        <v>1005</v>
      </c>
      <c r="F2332" s="73">
        <f t="shared" ca="1" si="4345"/>
        <v>2002</v>
      </c>
      <c r="G2332" s="73">
        <f t="shared" ref="G2332" ca="1" si="4478">VLOOKUP(INDIRECT(CHAR(39)&amp;$A2332&amp;CHAR(39)&amp;"!r2c"&amp;$C2332,0),variables,2,0)</f>
        <v>11003</v>
      </c>
      <c r="H2332" s="76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73" t="s">
        <v>309</v>
      </c>
      <c r="B2333" s="73">
        <f t="shared" si="4425"/>
        <v>5</v>
      </c>
      <c r="C2333" s="73">
        <f t="shared" si="4426"/>
        <v>3</v>
      </c>
      <c r="E2333" s="73">
        <f t="shared" ref="E2333" si="4479">plan_id</f>
        <v>1005</v>
      </c>
      <c r="F2333" s="73">
        <f t="shared" ca="1" si="4345"/>
        <v>2003</v>
      </c>
      <c r="G2333" s="73">
        <f t="shared" ref="G2333" ca="1" si="4480">VLOOKUP(INDIRECT(CHAR(39)&amp;$A2333&amp;CHAR(39)&amp;"!r2c"&amp;$C2333,0),variables,2,0)</f>
        <v>10982</v>
      </c>
      <c r="H2333" s="76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Yes</v>
      </c>
    </row>
    <row r="2334" spans="1:8" x14ac:dyDescent="0.3">
      <c r="A2334" s="73" t="s">
        <v>309</v>
      </c>
      <c r="B2334" s="73">
        <f t="shared" si="4425"/>
        <v>5</v>
      </c>
      <c r="C2334" s="73">
        <f t="shared" si="4426"/>
        <v>4</v>
      </c>
      <c r="E2334" s="73">
        <f t="shared" ref="E2334" si="4481">plan_id</f>
        <v>1005</v>
      </c>
      <c r="F2334" s="73">
        <f t="shared" ca="1" si="4345"/>
        <v>2003</v>
      </c>
      <c r="G2334" s="73">
        <f t="shared" ref="G2334" ca="1" si="4482">VLOOKUP(INDIRECT(CHAR(39)&amp;$A2334&amp;CHAR(39)&amp;"!r2c"&amp;$C2334,0),variables,2,0)</f>
        <v>10984</v>
      </c>
      <c r="H2334" s="76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35424000</v>
      </c>
    </row>
    <row r="2335" spans="1:8" x14ac:dyDescent="0.3">
      <c r="A2335" s="73" t="s">
        <v>309</v>
      </c>
      <c r="B2335" s="73">
        <f t="shared" si="4425"/>
        <v>5</v>
      </c>
      <c r="C2335" s="73">
        <f t="shared" si="4426"/>
        <v>5</v>
      </c>
      <c r="E2335" s="73">
        <f t="shared" ref="E2335" si="4483">plan_id</f>
        <v>1005</v>
      </c>
      <c r="F2335" s="73">
        <f t="shared" ref="F2335:F2445" ca="1" si="4484">INDIRECT(CHAR(39)&amp;$A2335&amp;CHAR(39)&amp;"!r"&amp;$B2335&amp;"c2",0)</f>
        <v>2003</v>
      </c>
      <c r="G2335" s="73">
        <f t="shared" ref="G2335" ca="1" si="4485">VLOOKUP(INDIRECT(CHAR(39)&amp;$A2335&amp;CHAR(39)&amp;"!r2c"&amp;$C2335,0),variables,2,0)</f>
        <v>10985</v>
      </c>
      <c r="H2335" s="76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50917000</v>
      </c>
    </row>
    <row r="2336" spans="1:8" x14ac:dyDescent="0.3">
      <c r="A2336" s="73" t="s">
        <v>309</v>
      </c>
      <c r="B2336" s="73">
        <f t="shared" si="4425"/>
        <v>5</v>
      </c>
      <c r="C2336" s="73">
        <f t="shared" si="4426"/>
        <v>6</v>
      </c>
      <c r="E2336" s="73">
        <f t="shared" ref="E2336" si="4486">plan_id</f>
        <v>1005</v>
      </c>
      <c r="F2336" s="73">
        <f t="shared" ca="1" si="4484"/>
        <v>2003</v>
      </c>
      <c r="G2336" s="73">
        <f t="shared" ref="G2336" ca="1" si="4487">VLOOKUP(INDIRECT(CHAR(39)&amp;$A2336&amp;CHAR(39)&amp;"!r2c"&amp;$C2336,0),variables,2,0)</f>
        <v>10986</v>
      </c>
      <c r="H2336" s="76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-15493000</v>
      </c>
    </row>
    <row r="2337" spans="1:8" x14ac:dyDescent="0.3">
      <c r="A2337" s="73" t="s">
        <v>309</v>
      </c>
      <c r="B2337" s="73">
        <f t="shared" si="4425"/>
        <v>5</v>
      </c>
      <c r="C2337" s="73">
        <f t="shared" si="4426"/>
        <v>7</v>
      </c>
      <c r="E2337" s="73">
        <f t="shared" ref="E2337" si="4488">plan_id</f>
        <v>1005</v>
      </c>
      <c r="F2337" s="73">
        <f t="shared" ca="1" si="4484"/>
        <v>2003</v>
      </c>
      <c r="G2337" s="73">
        <f t="shared" ref="G2337" ca="1" si="4489">VLOOKUP(INDIRECT(CHAR(39)&amp;$A2337&amp;CHAR(39)&amp;"!r2c"&amp;$C2337,0),variables,2,0)</f>
        <v>10974</v>
      </c>
      <c r="H2337" s="76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EAN</v>
      </c>
    </row>
    <row r="2338" spans="1:8" x14ac:dyDescent="0.3">
      <c r="A2338" s="73" t="s">
        <v>309</v>
      </c>
      <c r="B2338" s="73">
        <f t="shared" si="4425"/>
        <v>5</v>
      </c>
      <c r="C2338" s="73">
        <f t="shared" si="4426"/>
        <v>8</v>
      </c>
      <c r="E2338" s="73">
        <f t="shared" ref="E2338" si="4490">plan_id</f>
        <v>1005</v>
      </c>
      <c r="F2338" s="73">
        <f t="shared" ca="1" si="4484"/>
        <v>2003</v>
      </c>
      <c r="G2338" s="73">
        <f t="shared" ref="G2338" ca="1" si="4491">VLOOKUP(INDIRECT(CHAR(39)&amp;$A2338&amp;CHAR(39)&amp;"!r2c"&amp;$C2338,0),variables,2,0)</f>
        <v>10987</v>
      </c>
      <c r="H2338" s="76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1.4373588527551941</v>
      </c>
    </row>
    <row r="2339" spans="1:8" x14ac:dyDescent="0.3">
      <c r="A2339" s="73" t="s">
        <v>309</v>
      </c>
      <c r="B2339" s="73">
        <f t="shared" si="4425"/>
        <v>5</v>
      </c>
      <c r="C2339" s="73">
        <f t="shared" si="4426"/>
        <v>9</v>
      </c>
      <c r="E2339" s="73">
        <f t="shared" ref="E2339" si="4492">plan_id</f>
        <v>1005</v>
      </c>
      <c r="F2339" s="73">
        <f t="shared" ca="1" si="4484"/>
        <v>2003</v>
      </c>
      <c r="G2339" s="73">
        <f t="shared" ref="G2339" ca="1" si="4493">VLOOKUP(INDIRECT(CHAR(39)&amp;$A2339&amp;CHAR(39)&amp;"!r2c"&amp;$C2339,0),variables,2,0)</f>
        <v>10885</v>
      </c>
      <c r="H2339" s="76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73" t="s">
        <v>309</v>
      </c>
      <c r="B2340" s="73">
        <f t="shared" si="4425"/>
        <v>5</v>
      </c>
      <c r="C2340" s="73">
        <f t="shared" si="4426"/>
        <v>10</v>
      </c>
      <c r="E2340" s="73">
        <f t="shared" ref="E2340" si="4494">plan_id</f>
        <v>1005</v>
      </c>
      <c r="F2340" s="73">
        <f t="shared" ca="1" si="4484"/>
        <v>2003</v>
      </c>
      <c r="G2340" s="73">
        <f t="shared" ref="G2340" ca="1" si="4495">VLOOKUP(INDIRECT(CHAR(39)&amp;$A2340&amp;CHAR(39)&amp;"!r2c"&amp;$C2340,0),variables,2,0)</f>
        <v>10886</v>
      </c>
      <c r="H2340" s="76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73" t="s">
        <v>309</v>
      </c>
      <c r="B2341" s="73">
        <f t="shared" si="4425"/>
        <v>5</v>
      </c>
      <c r="C2341" s="73">
        <f t="shared" si="4426"/>
        <v>11</v>
      </c>
      <c r="E2341" s="73">
        <f t="shared" ref="E2341" si="4496">plan_id</f>
        <v>1005</v>
      </c>
      <c r="F2341" s="73">
        <f t="shared" ca="1" si="4484"/>
        <v>2003</v>
      </c>
      <c r="G2341" s="73">
        <f t="shared" ref="G2341" ca="1" si="4497">VLOOKUP(INDIRECT(CHAR(39)&amp;$A2341&amp;CHAR(39)&amp;"!r2c"&amp;$C2341,0),variables,2,0)</f>
        <v>10887</v>
      </c>
      <c r="H2341" s="76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73" t="s">
        <v>309</v>
      </c>
      <c r="B2342" s="73">
        <f t="shared" si="4425"/>
        <v>5</v>
      </c>
      <c r="C2342" s="73">
        <f t="shared" si="4426"/>
        <v>12</v>
      </c>
      <c r="E2342" s="73">
        <f t="shared" ref="E2342" si="4498">plan_id</f>
        <v>1005</v>
      </c>
      <c r="F2342" s="73">
        <f t="shared" ca="1" si="4484"/>
        <v>2003</v>
      </c>
      <c r="G2342" s="73">
        <f t="shared" ref="G2342" ca="1" si="4499">VLOOKUP(INDIRECT(CHAR(39)&amp;$A2342&amp;CHAR(39)&amp;"!r2c"&amp;$C2342,0),variables,2,0)</f>
        <v>10883</v>
      </c>
      <c r="H2342" s="76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73" t="s">
        <v>309</v>
      </c>
      <c r="B2343" s="73">
        <f t="shared" si="4425"/>
        <v>5</v>
      </c>
      <c r="C2343" s="73">
        <f t="shared" si="4426"/>
        <v>13</v>
      </c>
      <c r="E2343" s="73">
        <f t="shared" ref="E2343" si="4500">plan_id</f>
        <v>1005</v>
      </c>
      <c r="F2343" s="73">
        <f t="shared" ca="1" si="4484"/>
        <v>2003</v>
      </c>
      <c r="G2343" s="73">
        <f t="shared" ref="G2343" ca="1" si="4501">VLOOKUP(INDIRECT(CHAR(39)&amp;$A2343&amp;CHAR(39)&amp;"!r2c"&amp;$C2343,0),variables,2,0)</f>
        <v>10989</v>
      </c>
      <c r="H2343" s="76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4713606000</v>
      </c>
    </row>
    <row r="2344" spans="1:8" x14ac:dyDescent="0.3">
      <c r="A2344" s="73" t="s">
        <v>309</v>
      </c>
      <c r="B2344" s="73">
        <f t="shared" si="4425"/>
        <v>5</v>
      </c>
      <c r="C2344" s="73">
        <f t="shared" si="4426"/>
        <v>14</v>
      </c>
      <c r="E2344" s="73">
        <f t="shared" ref="E2344" si="4502">plan_id</f>
        <v>1005</v>
      </c>
      <c r="F2344" s="73">
        <f t="shared" ca="1" si="4484"/>
        <v>2003</v>
      </c>
      <c r="G2344" s="73">
        <f t="shared" ref="G2344" ca="1" si="4503">VLOOKUP(INDIRECT(CHAR(39)&amp;$A2344&amp;CHAR(39)&amp;"!r2c"&amp;$C2344,0),variables,2,0)</f>
        <v>10990</v>
      </c>
      <c r="H2344" s="76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4390953000</v>
      </c>
    </row>
    <row r="2345" spans="1:8" x14ac:dyDescent="0.3">
      <c r="A2345" s="73" t="s">
        <v>309</v>
      </c>
      <c r="B2345" s="73">
        <f t="shared" si="4425"/>
        <v>5</v>
      </c>
      <c r="C2345" s="73">
        <f t="shared" si="4426"/>
        <v>15</v>
      </c>
      <c r="E2345" s="73">
        <f t="shared" ref="E2345" si="4504">plan_id</f>
        <v>1005</v>
      </c>
      <c r="F2345" s="73">
        <f t="shared" ca="1" si="4484"/>
        <v>2003</v>
      </c>
      <c r="G2345" s="73">
        <f t="shared" ref="G2345" ca="1" si="4505">VLOOKUP(INDIRECT(CHAR(39)&amp;$A2345&amp;CHAR(39)&amp;"!r2c"&amp;$C2345,0),variables,2,0)</f>
        <v>10991</v>
      </c>
      <c r="H2345" s="76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-322653000</v>
      </c>
    </row>
    <row r="2346" spans="1:8" x14ac:dyDescent="0.3">
      <c r="A2346" s="73" t="s">
        <v>309</v>
      </c>
      <c r="B2346" s="73">
        <f t="shared" si="4425"/>
        <v>5</v>
      </c>
      <c r="C2346" s="73">
        <f t="shared" si="4426"/>
        <v>16</v>
      </c>
      <c r="E2346" s="73">
        <f t="shared" ref="E2346" si="4506">plan_id</f>
        <v>1005</v>
      </c>
      <c r="F2346" s="73">
        <f t="shared" ca="1" si="4484"/>
        <v>2003</v>
      </c>
      <c r="G2346" s="73">
        <f t="shared" ref="G2346" ca="1" si="4507">VLOOKUP(INDIRECT(CHAR(39)&amp;$A2346&amp;CHAR(39)&amp;"!r2c"&amp;$C2346,0),variables,2,0)</f>
        <v>10992</v>
      </c>
      <c r="H2346" s="76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1.073</v>
      </c>
    </row>
    <row r="2347" spans="1:8" x14ac:dyDescent="0.3">
      <c r="A2347" s="73" t="s">
        <v>309</v>
      </c>
      <c r="B2347" s="73">
        <f t="shared" si="4425"/>
        <v>5</v>
      </c>
      <c r="C2347" s="73">
        <f t="shared" si="4426"/>
        <v>17</v>
      </c>
      <c r="E2347" s="73">
        <f t="shared" ref="E2347" si="4508">plan_id</f>
        <v>1005</v>
      </c>
      <c r="F2347" s="73">
        <f t="shared" ca="1" si="4484"/>
        <v>2003</v>
      </c>
      <c r="G2347" s="73">
        <f t="shared" ref="G2347" ca="1" si="4509">VLOOKUP(INDIRECT(CHAR(39)&amp;$A2347&amp;CHAR(39)&amp;"!r2c"&amp;$C2347,0),variables,2,0)</f>
        <v>10993</v>
      </c>
      <c r="H2347" s="76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560503000</v>
      </c>
    </row>
    <row r="2348" spans="1:8" x14ac:dyDescent="0.3">
      <c r="A2348" s="73" t="s">
        <v>309</v>
      </c>
      <c r="B2348" s="73">
        <f t="shared" si="4425"/>
        <v>5</v>
      </c>
      <c r="C2348" s="73">
        <f t="shared" si="4426"/>
        <v>18</v>
      </c>
      <c r="E2348" s="73">
        <f t="shared" ref="E2348" si="4510">plan_id</f>
        <v>1005</v>
      </c>
      <c r="F2348" s="73">
        <f t="shared" ca="1" si="4484"/>
        <v>2003</v>
      </c>
      <c r="G2348" s="73">
        <f t="shared" ref="G2348" ca="1" si="4511">VLOOKUP(INDIRECT(CHAR(39)&amp;$A2348&amp;CHAR(39)&amp;"!r2c"&amp;$C2348,0),variables,2,0)</f>
        <v>11005</v>
      </c>
      <c r="H2348" s="76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73" t="s">
        <v>309</v>
      </c>
      <c r="B2349" s="73">
        <f t="shared" si="4425"/>
        <v>5</v>
      </c>
      <c r="C2349" s="73">
        <f t="shared" si="4426"/>
        <v>19</v>
      </c>
      <c r="E2349" s="73">
        <f t="shared" ref="E2349" si="4512">plan_id</f>
        <v>1005</v>
      </c>
      <c r="F2349" s="73">
        <f t="shared" ca="1" si="4484"/>
        <v>2003</v>
      </c>
      <c r="G2349" s="73">
        <f t="shared" ref="G2349" ca="1" si="4513">VLOOKUP(INDIRECT(CHAR(39)&amp;$A2349&amp;CHAR(39)&amp;"!r2c"&amp;$C2349,0),variables,2,0)</f>
        <v>10988</v>
      </c>
      <c r="H2349" s="76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6.3200375377116619E-2</v>
      </c>
    </row>
    <row r="2350" spans="1:8" x14ac:dyDescent="0.3">
      <c r="A2350" s="73" t="s">
        <v>309</v>
      </c>
      <c r="B2350" s="73">
        <f t="shared" si="4425"/>
        <v>5</v>
      </c>
      <c r="C2350" s="73">
        <f t="shared" si="4426"/>
        <v>20</v>
      </c>
      <c r="E2350" s="73">
        <f t="shared" ref="E2350" si="4514">plan_id</f>
        <v>1005</v>
      </c>
      <c r="F2350" s="73">
        <f t="shared" ca="1" si="4484"/>
        <v>2003</v>
      </c>
      <c r="G2350" s="73">
        <f t="shared" ref="G2350" ca="1" si="4515">VLOOKUP(INDIRECT(CHAR(39)&amp;$A2350&amp;CHAR(39)&amp;"!r2c"&amp;$C2350,0),variables,2,0)</f>
        <v>10996</v>
      </c>
      <c r="H2350" s="76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3708020000</v>
      </c>
    </row>
    <row r="2351" spans="1:8" x14ac:dyDescent="0.3">
      <c r="A2351" s="73" t="s">
        <v>309</v>
      </c>
      <c r="B2351" s="73">
        <f t="shared" si="4425"/>
        <v>5</v>
      </c>
      <c r="C2351" s="73">
        <f t="shared" si="4426"/>
        <v>21</v>
      </c>
      <c r="E2351" s="73">
        <f t="shared" ref="E2351" si="4516">plan_id</f>
        <v>1005</v>
      </c>
      <c r="F2351" s="73">
        <f t="shared" ca="1" si="4484"/>
        <v>2003</v>
      </c>
      <c r="G2351" s="73">
        <f t="shared" ref="G2351" ca="1" si="4517">VLOOKUP(INDIRECT(CHAR(39)&amp;$A2351&amp;CHAR(39)&amp;"!r2c"&amp;$C2351,0),variables,2,0)</f>
        <v>10997</v>
      </c>
      <c r="H2351" s="76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0.84446815987326673</v>
      </c>
    </row>
    <row r="2352" spans="1:8" x14ac:dyDescent="0.3">
      <c r="A2352" s="73" t="s">
        <v>309</v>
      </c>
      <c r="B2352" s="73">
        <f t="shared" si="4425"/>
        <v>5</v>
      </c>
      <c r="C2352" s="73">
        <f t="shared" si="4426"/>
        <v>22</v>
      </c>
      <c r="E2352" s="73">
        <f t="shared" ref="E2352" si="4518">plan_id</f>
        <v>1005</v>
      </c>
      <c r="F2352" s="73">
        <f t="shared" ca="1" si="4484"/>
        <v>2003</v>
      </c>
      <c r="G2352" s="73">
        <f t="shared" ref="G2352" ca="1" si="4519">VLOOKUP(INDIRECT(CHAR(39)&amp;$A2352&amp;CHAR(39)&amp;"!r2c"&amp;$C2352,0),variables,2,0)</f>
        <v>10980</v>
      </c>
      <c r="H2352" s="76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73" t="s">
        <v>309</v>
      </c>
      <c r="B2353" s="73">
        <f t="shared" si="4425"/>
        <v>5</v>
      </c>
      <c r="C2353" s="73">
        <f t="shared" si="4426"/>
        <v>23</v>
      </c>
      <c r="E2353" s="73">
        <f t="shared" ref="E2353" si="4520">plan_id</f>
        <v>1005</v>
      </c>
      <c r="F2353" s="73">
        <f t="shared" ca="1" si="4484"/>
        <v>2003</v>
      </c>
      <c r="G2353" s="73">
        <f t="shared" ref="G2353" ca="1" si="4521">VLOOKUP(INDIRECT(CHAR(39)&amp;$A2353&amp;CHAR(39)&amp;"!r2c"&amp;$C2353,0),variables,2,0)</f>
        <v>10981</v>
      </c>
      <c r="H2353" s="76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73" t="s">
        <v>309</v>
      </c>
      <c r="B2354" s="73">
        <f t="shared" si="4425"/>
        <v>5</v>
      </c>
      <c r="C2354" s="73">
        <f t="shared" si="4426"/>
        <v>24</v>
      </c>
      <c r="E2354" s="73">
        <f t="shared" ref="E2354" si="4522">plan_id</f>
        <v>1005</v>
      </c>
      <c r="F2354" s="73">
        <f t="shared" ca="1" si="4484"/>
        <v>2003</v>
      </c>
      <c r="G2354" s="73">
        <f t="shared" ref="G2354" ca="1" si="4523">VLOOKUP(INDIRECT(CHAR(39)&amp;$A2354&amp;CHAR(39)&amp;"!r2c"&amp;$C2354,0),variables,2,0)</f>
        <v>10998</v>
      </c>
      <c r="H2354" s="76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73" t="s">
        <v>309</v>
      </c>
      <c r="B2355" s="73">
        <f t="shared" si="4425"/>
        <v>5</v>
      </c>
      <c r="C2355" s="73">
        <f t="shared" si="4426"/>
        <v>25</v>
      </c>
      <c r="E2355" s="73">
        <f t="shared" ref="E2355" si="4524">plan_id</f>
        <v>1005</v>
      </c>
      <c r="F2355" s="73">
        <f t="shared" ca="1" si="4484"/>
        <v>2003</v>
      </c>
      <c r="G2355" s="73">
        <f t="shared" ref="G2355" ca="1" si="4525">VLOOKUP(INDIRECT(CHAR(39)&amp;$A2355&amp;CHAR(39)&amp;"!r2c"&amp;$C2355,0),variables,2,0)</f>
        <v>10999</v>
      </c>
      <c r="H2355" s="76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225434000</v>
      </c>
    </row>
    <row r="2356" spans="1:8" x14ac:dyDescent="0.3">
      <c r="A2356" s="73" t="s">
        <v>309</v>
      </c>
      <c r="B2356" s="73">
        <f t="shared" si="4425"/>
        <v>5</v>
      </c>
      <c r="C2356" s="73">
        <f t="shared" si="4426"/>
        <v>26</v>
      </c>
      <c r="E2356" s="73">
        <f t="shared" ref="E2356" si="4526">plan_id</f>
        <v>1005</v>
      </c>
      <c r="F2356" s="73">
        <f t="shared" ca="1" si="4484"/>
        <v>2003</v>
      </c>
      <c r="G2356" s="73">
        <f t="shared" ref="G2356" ca="1" si="4527">VLOOKUP(INDIRECT(CHAR(39)&amp;$A2356&amp;CHAR(39)&amp;"!r2c"&amp;$C2356,0),variables,2,0)</f>
        <v>11000</v>
      </c>
      <c r="H2356" s="76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643000</v>
      </c>
    </row>
    <row r="2357" spans="1:8" x14ac:dyDescent="0.3">
      <c r="A2357" s="73" t="s">
        <v>309</v>
      </c>
      <c r="B2357" s="73">
        <f t="shared" si="4425"/>
        <v>5</v>
      </c>
      <c r="C2357" s="73">
        <f t="shared" si="4426"/>
        <v>27</v>
      </c>
      <c r="E2357" s="73">
        <f t="shared" ref="E2357" si="4528">plan_id</f>
        <v>1005</v>
      </c>
      <c r="F2357" s="73">
        <f t="shared" ca="1" si="4484"/>
        <v>2003</v>
      </c>
      <c r="G2357" s="73">
        <f t="shared" ref="G2357" ca="1" si="4529">VLOOKUP(INDIRECT(CHAR(39)&amp;$A2357&amp;CHAR(39)&amp;"!r2c"&amp;$C2357,0),variables,2,0)</f>
        <v>11001</v>
      </c>
      <c r="H2357" s="76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675000</v>
      </c>
    </row>
    <row r="2358" spans="1:8" x14ac:dyDescent="0.3">
      <c r="A2358" s="73" t="s">
        <v>309</v>
      </c>
      <c r="B2358" s="73">
        <f t="shared" si="4425"/>
        <v>5</v>
      </c>
      <c r="C2358" s="73">
        <f t="shared" si="4426"/>
        <v>28</v>
      </c>
      <c r="E2358" s="73">
        <f t="shared" ref="E2358" si="4530">plan_id</f>
        <v>1005</v>
      </c>
      <c r="F2358" s="73">
        <f t="shared" ca="1" si="4484"/>
        <v>2003</v>
      </c>
      <c r="G2358" s="73">
        <f t="shared" ref="G2358" ca="1" si="4531">VLOOKUP(INDIRECT(CHAR(39)&amp;$A2358&amp;CHAR(39)&amp;"!r2c"&amp;$C2358,0),variables,2,0)</f>
        <v>11002</v>
      </c>
      <c r="H2358" s="76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301000</v>
      </c>
    </row>
    <row r="2359" spans="1:8" x14ac:dyDescent="0.3">
      <c r="A2359" s="73" t="s">
        <v>309</v>
      </c>
      <c r="B2359" s="73">
        <f t="shared" si="4425"/>
        <v>5</v>
      </c>
      <c r="C2359" s="73">
        <f t="shared" si="4426"/>
        <v>29</v>
      </c>
      <c r="E2359" s="73">
        <f t="shared" ref="E2359" si="4532">plan_id</f>
        <v>1005</v>
      </c>
      <c r="F2359" s="73">
        <f t="shared" ca="1" si="4484"/>
        <v>2003</v>
      </c>
      <c r="G2359" s="73">
        <f t="shared" ref="G2359" ca="1" si="4533">VLOOKUP(INDIRECT(CHAR(39)&amp;$A2359&amp;CHAR(39)&amp;"!r2c"&amp;$C2359,0),variables,2,0)</f>
        <v>11003</v>
      </c>
      <c r="H2359" s="76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227053000</v>
      </c>
    </row>
    <row r="2360" spans="1:8" x14ac:dyDescent="0.3">
      <c r="A2360" s="73" t="s">
        <v>309</v>
      </c>
      <c r="B2360" s="73">
        <f t="shared" si="4425"/>
        <v>6</v>
      </c>
      <c r="C2360" s="73">
        <f t="shared" si="4426"/>
        <v>3</v>
      </c>
      <c r="E2360" s="73">
        <f t="shared" ref="E2360" si="4534">plan_id</f>
        <v>1005</v>
      </c>
      <c r="F2360" s="73">
        <f t="shared" ca="1" si="4484"/>
        <v>2004</v>
      </c>
      <c r="G2360" s="73">
        <f t="shared" ref="G2360" ca="1" si="4535">VLOOKUP(INDIRECT(CHAR(39)&amp;$A2360&amp;CHAR(39)&amp;"!r2c"&amp;$C2360,0),variables,2,0)</f>
        <v>10982</v>
      </c>
      <c r="H2360" s="76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Yes</v>
      </c>
    </row>
    <row r="2361" spans="1:8" x14ac:dyDescent="0.3">
      <c r="A2361" s="73" t="s">
        <v>309</v>
      </c>
      <c r="B2361" s="73">
        <f t="shared" si="4425"/>
        <v>6</v>
      </c>
      <c r="C2361" s="73">
        <f t="shared" si="4426"/>
        <v>4</v>
      </c>
      <c r="E2361" s="73">
        <f t="shared" ref="E2361" si="4536">plan_id</f>
        <v>1005</v>
      </c>
      <c r="F2361" s="73">
        <f t="shared" ca="1" si="4484"/>
        <v>2004</v>
      </c>
      <c r="G2361" s="73">
        <f t="shared" ref="G2361" ca="1" si="4537">VLOOKUP(INDIRECT(CHAR(39)&amp;$A2361&amp;CHAR(39)&amp;"!r2c"&amp;$C2361,0),variables,2,0)</f>
        <v>10984</v>
      </c>
      <c r="H2361" s="76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71018000</v>
      </c>
    </row>
    <row r="2362" spans="1:8" x14ac:dyDescent="0.3">
      <c r="A2362" s="73" t="s">
        <v>309</v>
      </c>
      <c r="B2362" s="73">
        <f t="shared" si="4425"/>
        <v>6</v>
      </c>
      <c r="C2362" s="73">
        <f t="shared" si="4426"/>
        <v>5</v>
      </c>
      <c r="E2362" s="73">
        <f t="shared" ref="E2362" si="4538">plan_id</f>
        <v>1005</v>
      </c>
      <c r="F2362" s="73">
        <f t="shared" ca="1" si="4484"/>
        <v>2004</v>
      </c>
      <c r="G2362" s="73">
        <f t="shared" ref="G2362" ca="1" si="4539">VLOOKUP(INDIRECT(CHAR(39)&amp;$A2362&amp;CHAR(39)&amp;"!r2c"&amp;$C2362,0),variables,2,0)</f>
        <v>10985</v>
      </c>
      <c r="H2362" s="76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52769000</v>
      </c>
    </row>
    <row r="2363" spans="1:8" x14ac:dyDescent="0.3">
      <c r="A2363" s="73" t="s">
        <v>309</v>
      </c>
      <c r="B2363" s="73">
        <f t="shared" si="4425"/>
        <v>6</v>
      </c>
      <c r="C2363" s="73">
        <f t="shared" si="4426"/>
        <v>6</v>
      </c>
      <c r="E2363" s="73">
        <f t="shared" ref="E2363" si="4540">plan_id</f>
        <v>1005</v>
      </c>
      <c r="F2363" s="73">
        <f t="shared" ca="1" si="4484"/>
        <v>2004</v>
      </c>
      <c r="G2363" s="73">
        <f t="shared" ref="G2363" ca="1" si="4541">VLOOKUP(INDIRECT(CHAR(39)&amp;$A2363&amp;CHAR(39)&amp;"!r2c"&amp;$C2363,0),variables,2,0)</f>
        <v>10986</v>
      </c>
      <c r="H2363" s="76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18249000</v>
      </c>
    </row>
    <row r="2364" spans="1:8" x14ac:dyDescent="0.3">
      <c r="A2364" s="73" t="s">
        <v>309</v>
      </c>
      <c r="B2364" s="73">
        <f t="shared" si="4425"/>
        <v>6</v>
      </c>
      <c r="C2364" s="73">
        <f t="shared" si="4426"/>
        <v>7</v>
      </c>
      <c r="E2364" s="73">
        <f t="shared" ref="E2364" si="4542">plan_id</f>
        <v>1005</v>
      </c>
      <c r="F2364" s="73">
        <f t="shared" ca="1" si="4484"/>
        <v>2004</v>
      </c>
      <c r="G2364" s="73">
        <f t="shared" ref="G2364" ca="1" si="4543">VLOOKUP(INDIRECT(CHAR(39)&amp;$A2364&amp;CHAR(39)&amp;"!r2c"&amp;$C2364,0),variables,2,0)</f>
        <v>10974</v>
      </c>
      <c r="H2364" s="76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73" t="s">
        <v>309</v>
      </c>
      <c r="B2365" s="73">
        <f t="shared" si="4425"/>
        <v>6</v>
      </c>
      <c r="C2365" s="73">
        <f t="shared" si="4426"/>
        <v>8</v>
      </c>
      <c r="E2365" s="73">
        <f t="shared" ref="E2365" si="4544">plan_id</f>
        <v>1005</v>
      </c>
      <c r="F2365" s="73">
        <f t="shared" ca="1" si="4484"/>
        <v>2004</v>
      </c>
      <c r="G2365" s="73">
        <f t="shared" ref="G2365" ca="1" si="4545">VLOOKUP(INDIRECT(CHAR(39)&amp;$A2365&amp;CHAR(39)&amp;"!r2c"&amp;$C2365,0),variables,2,0)</f>
        <v>10987</v>
      </c>
      <c r="H2365" s="76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0.74303697654115863</v>
      </c>
    </row>
    <row r="2366" spans="1:8" x14ac:dyDescent="0.3">
      <c r="A2366" s="73" t="s">
        <v>309</v>
      </c>
      <c r="B2366" s="73">
        <f t="shared" si="4425"/>
        <v>6</v>
      </c>
      <c r="C2366" s="73">
        <f t="shared" si="4426"/>
        <v>9</v>
      </c>
      <c r="E2366" s="73">
        <f t="shared" ref="E2366" si="4546">plan_id</f>
        <v>1005</v>
      </c>
      <c r="F2366" s="73">
        <f t="shared" ca="1" si="4484"/>
        <v>2004</v>
      </c>
      <c r="G2366" s="73">
        <f t="shared" ref="G2366" ca="1" si="4547">VLOOKUP(INDIRECT(CHAR(39)&amp;$A2366&amp;CHAR(39)&amp;"!r2c"&amp;$C2366,0),variables,2,0)</f>
        <v>10885</v>
      </c>
      <c r="H2366" s="76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73" t="s">
        <v>309</v>
      </c>
      <c r="B2367" s="73">
        <f t="shared" si="4425"/>
        <v>6</v>
      </c>
      <c r="C2367" s="73">
        <f t="shared" si="4426"/>
        <v>10</v>
      </c>
      <c r="E2367" s="73">
        <f t="shared" ref="E2367" si="4548">plan_id</f>
        <v>1005</v>
      </c>
      <c r="F2367" s="73">
        <f t="shared" ca="1" si="4484"/>
        <v>2004</v>
      </c>
      <c r="G2367" s="73">
        <f t="shared" ref="G2367" ca="1" si="4549">VLOOKUP(INDIRECT(CHAR(39)&amp;$A2367&amp;CHAR(39)&amp;"!r2c"&amp;$C2367,0),variables,2,0)</f>
        <v>10886</v>
      </c>
      <c r="H2367" s="76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73" t="s">
        <v>309</v>
      </c>
      <c r="B2368" s="73">
        <f t="shared" si="4425"/>
        <v>6</v>
      </c>
      <c r="C2368" s="73">
        <f t="shared" si="4426"/>
        <v>11</v>
      </c>
      <c r="E2368" s="73">
        <f t="shared" ref="E2368" si="4550">plan_id</f>
        <v>1005</v>
      </c>
      <c r="F2368" s="73">
        <f t="shared" ca="1" si="4484"/>
        <v>2004</v>
      </c>
      <c r="G2368" s="73">
        <f t="shared" ref="G2368" ca="1" si="4551">VLOOKUP(INDIRECT(CHAR(39)&amp;$A2368&amp;CHAR(39)&amp;"!r2c"&amp;$C2368,0),variables,2,0)</f>
        <v>10887</v>
      </c>
      <c r="H2368" s="76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73" t="s">
        <v>309</v>
      </c>
      <c r="B2369" s="73">
        <f t="shared" si="4425"/>
        <v>6</v>
      </c>
      <c r="C2369" s="73">
        <f t="shared" si="4426"/>
        <v>12</v>
      </c>
      <c r="E2369" s="73">
        <f t="shared" ref="E2369" si="4552">plan_id</f>
        <v>1005</v>
      </c>
      <c r="F2369" s="73">
        <f t="shared" ca="1" si="4484"/>
        <v>2004</v>
      </c>
      <c r="G2369" s="73">
        <f t="shared" ref="G2369" ca="1" si="4553">VLOOKUP(INDIRECT(CHAR(39)&amp;$A2369&amp;CHAR(39)&amp;"!r2c"&amp;$C2369,0),variables,2,0)</f>
        <v>10883</v>
      </c>
      <c r="H2369" s="76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73" t="s">
        <v>309</v>
      </c>
      <c r="B2370" s="73">
        <f t="shared" si="4425"/>
        <v>6</v>
      </c>
      <c r="C2370" s="73">
        <f t="shared" si="4426"/>
        <v>13</v>
      </c>
      <c r="E2370" s="73">
        <f t="shared" ref="E2370" si="4554">plan_id</f>
        <v>1005</v>
      </c>
      <c r="F2370" s="73">
        <f t="shared" ca="1" si="4484"/>
        <v>2004</v>
      </c>
      <c r="G2370" s="73">
        <f t="shared" ref="G2370" ca="1" si="4555">VLOOKUP(INDIRECT(CHAR(39)&amp;$A2370&amp;CHAR(39)&amp;"!r2c"&amp;$C2370,0),variables,2,0)</f>
        <v>10989</v>
      </c>
      <c r="H2370" s="76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4746834000</v>
      </c>
    </row>
    <row r="2371" spans="1:8" x14ac:dyDescent="0.3">
      <c r="A2371" s="73" t="s">
        <v>309</v>
      </c>
      <c r="B2371" s="73">
        <f t="shared" ref="B2371:B2434" si="4556">B2344+1</f>
        <v>6</v>
      </c>
      <c r="C2371" s="73">
        <f t="shared" ref="C2371:C2434" si="4557">C2344</f>
        <v>14</v>
      </c>
      <c r="E2371" s="73">
        <f t="shared" ref="E2371" si="4558">plan_id</f>
        <v>1005</v>
      </c>
      <c r="F2371" s="73">
        <f t="shared" ca="1" si="4484"/>
        <v>2004</v>
      </c>
      <c r="G2371" s="73">
        <f t="shared" ref="G2371" ca="1" si="4559">VLOOKUP(INDIRECT(CHAR(39)&amp;$A2371&amp;CHAR(39)&amp;"!r2c"&amp;$C2371,0),variables,2,0)</f>
        <v>10990</v>
      </c>
      <c r="H2371" s="76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4692190000</v>
      </c>
    </row>
    <row r="2372" spans="1:8" x14ac:dyDescent="0.3">
      <c r="A2372" s="73" t="s">
        <v>309</v>
      </c>
      <c r="B2372" s="73">
        <f t="shared" si="4556"/>
        <v>6</v>
      </c>
      <c r="C2372" s="73">
        <f t="shared" si="4557"/>
        <v>15</v>
      </c>
      <c r="E2372" s="73">
        <f t="shared" ref="E2372" si="4560">plan_id</f>
        <v>1005</v>
      </c>
      <c r="F2372" s="73">
        <f t="shared" ca="1" si="4484"/>
        <v>2004</v>
      </c>
      <c r="G2372" s="73">
        <f t="shared" ref="G2372" ca="1" si="4561">VLOOKUP(INDIRECT(CHAR(39)&amp;$A2372&amp;CHAR(39)&amp;"!r2c"&amp;$C2372,0),variables,2,0)</f>
        <v>10991</v>
      </c>
      <c r="H2372" s="76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-54644000</v>
      </c>
    </row>
    <row r="2373" spans="1:8" x14ac:dyDescent="0.3">
      <c r="A2373" s="73" t="s">
        <v>309</v>
      </c>
      <c r="B2373" s="73">
        <f t="shared" si="4556"/>
        <v>6</v>
      </c>
      <c r="C2373" s="73">
        <f t="shared" si="4557"/>
        <v>16</v>
      </c>
      <c r="E2373" s="73">
        <f t="shared" ref="E2373" si="4562">plan_id</f>
        <v>1005</v>
      </c>
      <c r="F2373" s="73">
        <f t="shared" ca="1" si="4484"/>
        <v>2004</v>
      </c>
      <c r="G2373" s="73">
        <f t="shared" ref="G2373" ca="1" si="4563">VLOOKUP(INDIRECT(CHAR(39)&amp;$A2373&amp;CHAR(39)&amp;"!r2c"&amp;$C2373,0),variables,2,0)</f>
        <v>10992</v>
      </c>
      <c r="H2373" s="76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1.012</v>
      </c>
    </row>
    <row r="2374" spans="1:8" x14ac:dyDescent="0.3">
      <c r="A2374" s="73" t="s">
        <v>309</v>
      </c>
      <c r="B2374" s="73">
        <f t="shared" si="4556"/>
        <v>6</v>
      </c>
      <c r="C2374" s="73">
        <f t="shared" si="4557"/>
        <v>17</v>
      </c>
      <c r="E2374" s="73">
        <f t="shared" ref="E2374" si="4564">plan_id</f>
        <v>1005</v>
      </c>
      <c r="F2374" s="73">
        <f t="shared" ca="1" si="4484"/>
        <v>2004</v>
      </c>
      <c r="G2374" s="73">
        <f t="shared" ref="G2374" ca="1" si="4565">VLOOKUP(INDIRECT(CHAR(39)&amp;$A2374&amp;CHAR(39)&amp;"!r2c"&amp;$C2374,0),variables,2,0)</f>
        <v>10993</v>
      </c>
      <c r="H2374" s="76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551266000</v>
      </c>
    </row>
    <row r="2375" spans="1:8" x14ac:dyDescent="0.3">
      <c r="A2375" s="73" t="s">
        <v>309</v>
      </c>
      <c r="B2375" s="73">
        <f t="shared" si="4556"/>
        <v>6</v>
      </c>
      <c r="C2375" s="73">
        <f t="shared" si="4557"/>
        <v>18</v>
      </c>
      <c r="E2375" s="73">
        <f t="shared" ref="E2375" si="4566">plan_id</f>
        <v>1005</v>
      </c>
      <c r="F2375" s="73">
        <f t="shared" ca="1" si="4484"/>
        <v>2004</v>
      </c>
      <c r="G2375" s="73">
        <f t="shared" ref="G2375" ca="1" si="4567">VLOOKUP(INDIRECT(CHAR(39)&amp;$A2375&amp;CHAR(39)&amp;"!r2c"&amp;$C2375,0),variables,2,0)</f>
        <v>11005</v>
      </c>
      <c r="H2375" s="76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73" t="s">
        <v>309</v>
      </c>
      <c r="B2376" s="73">
        <f t="shared" si="4556"/>
        <v>6</v>
      </c>
      <c r="C2376" s="73">
        <f t="shared" si="4557"/>
        <v>19</v>
      </c>
      <c r="E2376" s="73">
        <f t="shared" ref="E2376" si="4568">plan_id</f>
        <v>1005</v>
      </c>
      <c r="F2376" s="73">
        <f t="shared" ca="1" si="4484"/>
        <v>2004</v>
      </c>
      <c r="G2376" s="73">
        <f t="shared" ref="G2376" ca="1" si="4569">VLOOKUP(INDIRECT(CHAR(39)&amp;$A2376&amp;CHAR(39)&amp;"!r2c"&amp;$C2376,0),variables,2,0)</f>
        <v>10988</v>
      </c>
      <c r="H2376" s="76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0.12882709980299892</v>
      </c>
    </row>
    <row r="2377" spans="1:8" x14ac:dyDescent="0.3">
      <c r="A2377" s="73" t="s">
        <v>309</v>
      </c>
      <c r="B2377" s="73">
        <f t="shared" si="4556"/>
        <v>6</v>
      </c>
      <c r="C2377" s="73">
        <f t="shared" si="4557"/>
        <v>20</v>
      </c>
      <c r="E2377" s="73">
        <f t="shared" ref="E2377" si="4570">plan_id</f>
        <v>1005</v>
      </c>
      <c r="F2377" s="73">
        <f t="shared" ca="1" si="4484"/>
        <v>2004</v>
      </c>
      <c r="G2377" s="73">
        <f t="shared" ref="G2377" ca="1" si="4571">VLOOKUP(INDIRECT(CHAR(39)&amp;$A2377&amp;CHAR(39)&amp;"!r2c"&amp;$C2377,0),variables,2,0)</f>
        <v>10996</v>
      </c>
      <c r="H2377" s="76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4138504000</v>
      </c>
    </row>
    <row r="2378" spans="1:8" x14ac:dyDescent="0.3">
      <c r="A2378" s="73" t="s">
        <v>309</v>
      </c>
      <c r="B2378" s="73">
        <f t="shared" si="4556"/>
        <v>6</v>
      </c>
      <c r="C2378" s="73">
        <f t="shared" si="4557"/>
        <v>21</v>
      </c>
      <c r="E2378" s="73">
        <f t="shared" ref="E2378" si="4572">plan_id</f>
        <v>1005</v>
      </c>
      <c r="F2378" s="73">
        <f t="shared" ca="1" si="4484"/>
        <v>2004</v>
      </c>
      <c r="G2378" s="73">
        <f t="shared" ref="G2378" ca="1" si="4573">VLOOKUP(INDIRECT(CHAR(39)&amp;$A2378&amp;CHAR(39)&amp;"!r2c"&amp;$C2378,0),variables,2,0)</f>
        <v>10997</v>
      </c>
      <c r="H2378" s="76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0.8819983845496453</v>
      </c>
    </row>
    <row r="2379" spans="1:8" x14ac:dyDescent="0.3">
      <c r="A2379" s="73" t="s">
        <v>309</v>
      </c>
      <c r="B2379" s="73">
        <f t="shared" si="4556"/>
        <v>6</v>
      </c>
      <c r="C2379" s="73">
        <f t="shared" si="4557"/>
        <v>22</v>
      </c>
      <c r="E2379" s="73">
        <f t="shared" ref="E2379" si="4574">plan_id</f>
        <v>1005</v>
      </c>
      <c r="F2379" s="73">
        <f t="shared" ca="1" si="4484"/>
        <v>2004</v>
      </c>
      <c r="G2379" s="73">
        <f t="shared" ref="G2379" ca="1" si="4575">VLOOKUP(INDIRECT(CHAR(39)&amp;$A2379&amp;CHAR(39)&amp;"!r2c"&amp;$C2379,0),variables,2,0)</f>
        <v>10980</v>
      </c>
      <c r="H2379" s="76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73" t="s">
        <v>309</v>
      </c>
      <c r="B2380" s="73">
        <f t="shared" si="4556"/>
        <v>6</v>
      </c>
      <c r="C2380" s="73">
        <f t="shared" si="4557"/>
        <v>23</v>
      </c>
      <c r="E2380" s="73">
        <f t="shared" ref="E2380" si="4576">plan_id</f>
        <v>1005</v>
      </c>
      <c r="F2380" s="73">
        <f t="shared" ca="1" si="4484"/>
        <v>2004</v>
      </c>
      <c r="G2380" s="73">
        <f t="shared" ref="G2380" ca="1" si="4577">VLOOKUP(INDIRECT(CHAR(39)&amp;$A2380&amp;CHAR(39)&amp;"!r2c"&amp;$C2380,0),variables,2,0)</f>
        <v>10981</v>
      </c>
      <c r="H2380" s="76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73" t="s">
        <v>309</v>
      </c>
      <c r="B2381" s="73">
        <f t="shared" si="4556"/>
        <v>6</v>
      </c>
      <c r="C2381" s="73">
        <f t="shared" si="4557"/>
        <v>24</v>
      </c>
      <c r="E2381" s="73">
        <f t="shared" ref="E2381" si="4578">plan_id</f>
        <v>1005</v>
      </c>
      <c r="F2381" s="73">
        <f t="shared" ca="1" si="4484"/>
        <v>2004</v>
      </c>
      <c r="G2381" s="73">
        <f t="shared" ref="G2381" ca="1" si="4579">VLOOKUP(INDIRECT(CHAR(39)&amp;$A2381&amp;CHAR(39)&amp;"!r2c"&amp;$C2381,0),variables,2,0)</f>
        <v>10998</v>
      </c>
      <c r="H2381" s="76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268008893</v>
      </c>
    </row>
    <row r="2382" spans="1:8" x14ac:dyDescent="0.3">
      <c r="A2382" s="73" t="s">
        <v>309</v>
      </c>
      <c r="B2382" s="73">
        <f t="shared" si="4556"/>
        <v>6</v>
      </c>
      <c r="C2382" s="73">
        <f t="shared" si="4557"/>
        <v>25</v>
      </c>
      <c r="E2382" s="73">
        <f t="shared" ref="E2382" si="4580">plan_id</f>
        <v>1005</v>
      </c>
      <c r="F2382" s="73">
        <f t="shared" ca="1" si="4484"/>
        <v>2004</v>
      </c>
      <c r="G2382" s="73">
        <f t="shared" ref="G2382" ca="1" si="4581">VLOOKUP(INDIRECT(CHAR(39)&amp;$A2382&amp;CHAR(39)&amp;"!r2c"&amp;$C2382,0),variables,2,0)</f>
        <v>10999</v>
      </c>
      <c r="H2382" s="76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237442000</v>
      </c>
    </row>
    <row r="2383" spans="1:8" x14ac:dyDescent="0.3">
      <c r="A2383" s="73" t="s">
        <v>309</v>
      </c>
      <c r="B2383" s="73">
        <f t="shared" si="4556"/>
        <v>6</v>
      </c>
      <c r="C2383" s="73">
        <f t="shared" si="4557"/>
        <v>26</v>
      </c>
      <c r="E2383" s="73">
        <f t="shared" ref="E2383" si="4582">plan_id</f>
        <v>1005</v>
      </c>
      <c r="F2383" s="73">
        <f t="shared" ca="1" si="4484"/>
        <v>2004</v>
      </c>
      <c r="G2383" s="73">
        <f t="shared" ref="G2383" ca="1" si="4583">VLOOKUP(INDIRECT(CHAR(39)&amp;$A2383&amp;CHAR(39)&amp;"!r2c"&amp;$C2383,0),variables,2,0)</f>
        <v>11000</v>
      </c>
      <c r="H2383" s="76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644000</v>
      </c>
    </row>
    <row r="2384" spans="1:8" x14ac:dyDescent="0.3">
      <c r="A2384" s="73" t="s">
        <v>309</v>
      </c>
      <c r="B2384" s="73">
        <f t="shared" si="4556"/>
        <v>6</v>
      </c>
      <c r="C2384" s="73">
        <f t="shared" si="4557"/>
        <v>27</v>
      </c>
      <c r="E2384" s="73">
        <f t="shared" ref="E2384" si="4584">plan_id</f>
        <v>1005</v>
      </c>
      <c r="F2384" s="73">
        <f t="shared" ca="1" si="4484"/>
        <v>2004</v>
      </c>
      <c r="G2384" s="73">
        <f t="shared" ref="G2384" ca="1" si="4585">VLOOKUP(INDIRECT(CHAR(39)&amp;$A2384&amp;CHAR(39)&amp;"!r2c"&amp;$C2384,0),variables,2,0)</f>
        <v>11001</v>
      </c>
      <c r="H2384" s="76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712000</v>
      </c>
    </row>
    <row r="2385" spans="1:8" x14ac:dyDescent="0.3">
      <c r="A2385" s="73" t="s">
        <v>309</v>
      </c>
      <c r="B2385" s="73">
        <f t="shared" si="4556"/>
        <v>6</v>
      </c>
      <c r="C2385" s="73">
        <f t="shared" si="4557"/>
        <v>28</v>
      </c>
      <c r="E2385" s="73">
        <f t="shared" ref="E2385" si="4586">plan_id</f>
        <v>1005</v>
      </c>
      <c r="F2385" s="73">
        <f t="shared" ca="1" si="4484"/>
        <v>2004</v>
      </c>
      <c r="G2385" s="73">
        <f t="shared" ref="G2385" ca="1" si="4587">VLOOKUP(INDIRECT(CHAR(39)&amp;$A2385&amp;CHAR(39)&amp;"!r2c"&amp;$C2385,0),variables,2,0)</f>
        <v>11002</v>
      </c>
      <c r="H2385" s="76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541000</v>
      </c>
    </row>
    <row r="2386" spans="1:8" x14ac:dyDescent="0.3">
      <c r="A2386" s="73" t="s">
        <v>309</v>
      </c>
      <c r="B2386" s="73">
        <f t="shared" si="4556"/>
        <v>6</v>
      </c>
      <c r="C2386" s="73">
        <f t="shared" si="4557"/>
        <v>29</v>
      </c>
      <c r="E2386" s="73">
        <f t="shared" ref="E2386" si="4588">plan_id</f>
        <v>1005</v>
      </c>
      <c r="F2386" s="73">
        <f t="shared" ca="1" si="4484"/>
        <v>2004</v>
      </c>
      <c r="G2386" s="73">
        <f t="shared" ref="G2386" ca="1" si="4589">VLOOKUP(INDIRECT(CHAR(39)&amp;$A2386&amp;CHAR(39)&amp;"!r2c"&amp;$C2386,0),variables,2,0)</f>
        <v>11003</v>
      </c>
      <c r="H2386" s="76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239339000</v>
      </c>
    </row>
    <row r="2387" spans="1:8" x14ac:dyDescent="0.3">
      <c r="A2387" s="73" t="s">
        <v>309</v>
      </c>
      <c r="B2387" s="73">
        <f t="shared" si="4556"/>
        <v>7</v>
      </c>
      <c r="C2387" s="73">
        <f t="shared" si="4557"/>
        <v>3</v>
      </c>
      <c r="E2387" s="73">
        <f t="shared" ref="E2387" si="4590">plan_id</f>
        <v>1005</v>
      </c>
      <c r="F2387" s="73">
        <f t="shared" ca="1" si="4484"/>
        <v>2005</v>
      </c>
      <c r="G2387" s="73">
        <f t="shared" ref="G2387" ca="1" si="4591">VLOOKUP(INDIRECT(CHAR(39)&amp;$A2387&amp;CHAR(39)&amp;"!r2c"&amp;$C2387,0),variables,2,0)</f>
        <v>10982</v>
      </c>
      <c r="H2387" s="76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Yes</v>
      </c>
    </row>
    <row r="2388" spans="1:8" x14ac:dyDescent="0.3">
      <c r="A2388" s="73" t="s">
        <v>309</v>
      </c>
      <c r="B2388" s="73">
        <f t="shared" si="4556"/>
        <v>7</v>
      </c>
      <c r="C2388" s="73">
        <f t="shared" si="4557"/>
        <v>4</v>
      </c>
      <c r="E2388" s="73">
        <f t="shared" ref="E2388" si="4592">plan_id</f>
        <v>1005</v>
      </c>
      <c r="F2388" s="73">
        <f t="shared" ca="1" si="4484"/>
        <v>2005</v>
      </c>
      <c r="G2388" s="73">
        <f t="shared" ref="G2388" ca="1" si="4593">VLOOKUP(INDIRECT(CHAR(39)&amp;$A2388&amp;CHAR(39)&amp;"!r2c"&amp;$C2388,0),variables,2,0)</f>
        <v>10984</v>
      </c>
      <c r="H2388" s="76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89828000</v>
      </c>
    </row>
    <row r="2389" spans="1:8" x14ac:dyDescent="0.3">
      <c r="A2389" s="73" t="s">
        <v>309</v>
      </c>
      <c r="B2389" s="73">
        <f t="shared" si="4556"/>
        <v>7</v>
      </c>
      <c r="C2389" s="73">
        <f t="shared" si="4557"/>
        <v>5</v>
      </c>
      <c r="E2389" s="73">
        <f t="shared" ref="E2389" si="4594">plan_id</f>
        <v>1005</v>
      </c>
      <c r="F2389" s="73">
        <f t="shared" ca="1" si="4484"/>
        <v>2005</v>
      </c>
      <c r="G2389" s="73">
        <f t="shared" ref="G2389" ca="1" si="4595">VLOOKUP(INDIRECT(CHAR(39)&amp;$A2389&amp;CHAR(39)&amp;"!r2c"&amp;$C2389,0),variables,2,0)</f>
        <v>10985</v>
      </c>
      <c r="H2389" s="76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55802000</v>
      </c>
    </row>
    <row r="2390" spans="1:8" x14ac:dyDescent="0.3">
      <c r="A2390" s="73" t="s">
        <v>309</v>
      </c>
      <c r="B2390" s="73">
        <f t="shared" si="4556"/>
        <v>7</v>
      </c>
      <c r="C2390" s="73">
        <f t="shared" si="4557"/>
        <v>6</v>
      </c>
      <c r="E2390" s="73">
        <f t="shared" ref="E2390" si="4596">plan_id</f>
        <v>1005</v>
      </c>
      <c r="F2390" s="73">
        <f t="shared" ca="1" si="4484"/>
        <v>2005</v>
      </c>
      <c r="G2390" s="73">
        <f t="shared" ref="G2390" ca="1" si="4597">VLOOKUP(INDIRECT(CHAR(39)&amp;$A2390&amp;CHAR(39)&amp;"!r2c"&amp;$C2390,0),variables,2,0)</f>
        <v>10986</v>
      </c>
      <c r="H2390" s="76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34026000</v>
      </c>
    </row>
    <row r="2391" spans="1:8" x14ac:dyDescent="0.3">
      <c r="A2391" s="73" t="s">
        <v>309</v>
      </c>
      <c r="B2391" s="73">
        <f t="shared" si="4556"/>
        <v>7</v>
      </c>
      <c r="C2391" s="73">
        <f t="shared" si="4557"/>
        <v>7</v>
      </c>
      <c r="E2391" s="73">
        <f t="shared" ref="E2391" si="4598">plan_id</f>
        <v>1005</v>
      </c>
      <c r="F2391" s="73">
        <f t="shared" ca="1" si="4484"/>
        <v>2005</v>
      </c>
      <c r="G2391" s="73">
        <f t="shared" ref="G2391" ca="1" si="4599">VLOOKUP(INDIRECT(CHAR(39)&amp;$A2391&amp;CHAR(39)&amp;"!r2c"&amp;$C2391,0),variables,2,0)</f>
        <v>10974</v>
      </c>
      <c r="H2391" s="76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EAN</v>
      </c>
    </row>
    <row r="2392" spans="1:8" x14ac:dyDescent="0.3">
      <c r="A2392" s="73" t="s">
        <v>309</v>
      </c>
      <c r="B2392" s="73">
        <f t="shared" si="4556"/>
        <v>7</v>
      </c>
      <c r="C2392" s="73">
        <f t="shared" si="4557"/>
        <v>8</v>
      </c>
      <c r="E2392" s="73">
        <f t="shared" ref="E2392" si="4600">plan_id</f>
        <v>1005</v>
      </c>
      <c r="F2392" s="73">
        <f t="shared" ca="1" si="4484"/>
        <v>2005</v>
      </c>
      <c r="G2392" s="73">
        <f t="shared" ref="G2392" ca="1" si="4601">VLOOKUP(INDIRECT(CHAR(39)&amp;$A2392&amp;CHAR(39)&amp;"!r2c"&amp;$C2392,0),variables,2,0)</f>
        <v>10987</v>
      </c>
      <c r="H2392" s="76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0.62120942245179678</v>
      </c>
    </row>
    <row r="2393" spans="1:8" x14ac:dyDescent="0.3">
      <c r="A2393" s="73" t="s">
        <v>309</v>
      </c>
      <c r="B2393" s="73">
        <f t="shared" si="4556"/>
        <v>7</v>
      </c>
      <c r="C2393" s="73">
        <f t="shared" si="4557"/>
        <v>9</v>
      </c>
      <c r="E2393" s="73">
        <f t="shared" ref="E2393" si="4602">plan_id</f>
        <v>1005</v>
      </c>
      <c r="F2393" s="73">
        <f t="shared" ca="1" si="4484"/>
        <v>2005</v>
      </c>
      <c r="G2393" s="73">
        <f t="shared" ref="G2393" ca="1" si="4603">VLOOKUP(INDIRECT(CHAR(39)&amp;$A2393&amp;CHAR(39)&amp;"!r2c"&amp;$C2393,0),variables,2,0)</f>
        <v>10885</v>
      </c>
      <c r="H2393" s="76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73" t="s">
        <v>309</v>
      </c>
      <c r="B2394" s="73">
        <f t="shared" si="4556"/>
        <v>7</v>
      </c>
      <c r="C2394" s="73">
        <f t="shared" si="4557"/>
        <v>10</v>
      </c>
      <c r="E2394" s="73">
        <f t="shared" ref="E2394" si="4604">plan_id</f>
        <v>1005</v>
      </c>
      <c r="F2394" s="73">
        <f t="shared" ca="1" si="4484"/>
        <v>2005</v>
      </c>
      <c r="G2394" s="73">
        <f t="shared" ref="G2394" ca="1" si="4605">VLOOKUP(INDIRECT(CHAR(39)&amp;$A2394&amp;CHAR(39)&amp;"!r2c"&amp;$C2394,0),variables,2,0)</f>
        <v>10886</v>
      </c>
      <c r="H2394" s="76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73" t="s">
        <v>309</v>
      </c>
      <c r="B2395" s="73">
        <f t="shared" si="4556"/>
        <v>7</v>
      </c>
      <c r="C2395" s="73">
        <f t="shared" si="4557"/>
        <v>11</v>
      </c>
      <c r="E2395" s="73">
        <f t="shared" ref="E2395" si="4606">plan_id</f>
        <v>1005</v>
      </c>
      <c r="F2395" s="73">
        <f t="shared" ca="1" si="4484"/>
        <v>2005</v>
      </c>
      <c r="G2395" s="73">
        <f t="shared" ref="G2395" ca="1" si="4607">VLOOKUP(INDIRECT(CHAR(39)&amp;$A2395&amp;CHAR(39)&amp;"!r2c"&amp;$C2395,0),variables,2,0)</f>
        <v>10887</v>
      </c>
      <c r="H2395" s="76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73" t="s">
        <v>309</v>
      </c>
      <c r="B2396" s="73">
        <f t="shared" si="4556"/>
        <v>7</v>
      </c>
      <c r="C2396" s="73">
        <f t="shared" si="4557"/>
        <v>12</v>
      </c>
      <c r="E2396" s="73">
        <f t="shared" ref="E2396" si="4608">plan_id</f>
        <v>1005</v>
      </c>
      <c r="F2396" s="73">
        <f t="shared" ca="1" si="4484"/>
        <v>2005</v>
      </c>
      <c r="G2396" s="73">
        <f t="shared" ref="G2396" ca="1" si="4609">VLOOKUP(INDIRECT(CHAR(39)&amp;$A2396&amp;CHAR(39)&amp;"!r2c"&amp;$C2396,0),variables,2,0)</f>
        <v>10883</v>
      </c>
      <c r="H2396" s="76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73" t="s">
        <v>309</v>
      </c>
      <c r="B2397" s="73">
        <f t="shared" si="4556"/>
        <v>7</v>
      </c>
      <c r="C2397" s="73">
        <f t="shared" si="4557"/>
        <v>13</v>
      </c>
      <c r="E2397" s="73">
        <f t="shared" ref="E2397" si="4610">plan_id</f>
        <v>1005</v>
      </c>
      <c r="F2397" s="73">
        <f t="shared" ca="1" si="4484"/>
        <v>2005</v>
      </c>
      <c r="G2397" s="73">
        <f t="shared" ref="G2397" ca="1" si="4611">VLOOKUP(INDIRECT(CHAR(39)&amp;$A2397&amp;CHAR(39)&amp;"!r2c"&amp;$C2397,0),variables,2,0)</f>
        <v>10989</v>
      </c>
      <c r="H2397" s="76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4814961000</v>
      </c>
    </row>
    <row r="2398" spans="1:8" x14ac:dyDescent="0.3">
      <c r="A2398" s="73" t="s">
        <v>309</v>
      </c>
      <c r="B2398" s="73">
        <f t="shared" si="4556"/>
        <v>7</v>
      </c>
      <c r="C2398" s="73">
        <f t="shared" si="4557"/>
        <v>14</v>
      </c>
      <c r="E2398" s="73">
        <f t="shared" ref="E2398" si="4612">plan_id</f>
        <v>1005</v>
      </c>
      <c r="F2398" s="73">
        <f t="shared" ca="1" si="4484"/>
        <v>2005</v>
      </c>
      <c r="G2398" s="73">
        <f t="shared" ref="G2398" ca="1" si="4613">VLOOKUP(INDIRECT(CHAR(39)&amp;$A2398&amp;CHAR(39)&amp;"!r2c"&amp;$C2398,0),variables,2,0)</f>
        <v>10990</v>
      </c>
      <c r="H2398" s="76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4956340000</v>
      </c>
    </row>
    <row r="2399" spans="1:8" x14ac:dyDescent="0.3">
      <c r="A2399" s="73" t="s">
        <v>309</v>
      </c>
      <c r="B2399" s="73">
        <f t="shared" si="4556"/>
        <v>7</v>
      </c>
      <c r="C2399" s="73">
        <f t="shared" si="4557"/>
        <v>15</v>
      </c>
      <c r="E2399" s="73">
        <f t="shared" ref="E2399" si="4614">plan_id</f>
        <v>1005</v>
      </c>
      <c r="F2399" s="73">
        <f t="shared" ca="1" si="4484"/>
        <v>2005</v>
      </c>
      <c r="G2399" s="73">
        <f t="shared" ref="G2399" ca="1" si="4615">VLOOKUP(INDIRECT(CHAR(39)&amp;$A2399&amp;CHAR(39)&amp;"!r2c"&amp;$C2399,0),variables,2,0)</f>
        <v>10991</v>
      </c>
      <c r="H2399" s="76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141379000</v>
      </c>
    </row>
    <row r="2400" spans="1:8" x14ac:dyDescent="0.3">
      <c r="A2400" s="73" t="s">
        <v>309</v>
      </c>
      <c r="B2400" s="73">
        <f t="shared" si="4556"/>
        <v>7</v>
      </c>
      <c r="C2400" s="73">
        <f t="shared" si="4557"/>
        <v>16</v>
      </c>
      <c r="E2400" s="73">
        <f t="shared" ref="E2400" si="4616">plan_id</f>
        <v>1005</v>
      </c>
      <c r="F2400" s="73">
        <f t="shared" ca="1" si="4484"/>
        <v>2005</v>
      </c>
      <c r="G2400" s="73">
        <f t="shared" ref="G2400" ca="1" si="4617">VLOOKUP(INDIRECT(CHAR(39)&amp;$A2400&amp;CHAR(39)&amp;"!r2c"&amp;$C2400,0),variables,2,0)</f>
        <v>10992</v>
      </c>
      <c r="H2400" s="76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0.97199999999999998</v>
      </c>
    </row>
    <row r="2401" spans="1:8" x14ac:dyDescent="0.3">
      <c r="A2401" s="73" t="s">
        <v>309</v>
      </c>
      <c r="B2401" s="73">
        <f t="shared" si="4556"/>
        <v>7</v>
      </c>
      <c r="C2401" s="73">
        <f t="shared" si="4557"/>
        <v>17</v>
      </c>
      <c r="E2401" s="73">
        <f t="shared" ref="E2401" si="4618">plan_id</f>
        <v>1005</v>
      </c>
      <c r="F2401" s="73">
        <f t="shared" ca="1" si="4484"/>
        <v>2005</v>
      </c>
      <c r="G2401" s="73">
        <f t="shared" ref="G2401" ca="1" si="4619">VLOOKUP(INDIRECT(CHAR(39)&amp;$A2401&amp;CHAR(39)&amp;"!r2c"&amp;$C2401,0),variables,2,0)</f>
        <v>10993</v>
      </c>
      <c r="H2401" s="76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580723000</v>
      </c>
    </row>
    <row r="2402" spans="1:8" x14ac:dyDescent="0.3">
      <c r="A2402" s="73" t="s">
        <v>309</v>
      </c>
      <c r="B2402" s="73">
        <f t="shared" si="4556"/>
        <v>7</v>
      </c>
      <c r="C2402" s="73">
        <f t="shared" si="4557"/>
        <v>18</v>
      </c>
      <c r="E2402" s="73">
        <f t="shared" ref="E2402" si="4620">plan_id</f>
        <v>1005</v>
      </c>
      <c r="F2402" s="73">
        <f t="shared" ca="1" si="4484"/>
        <v>2005</v>
      </c>
      <c r="G2402" s="73">
        <f t="shared" ref="G2402" ca="1" si="4621">VLOOKUP(INDIRECT(CHAR(39)&amp;$A2402&amp;CHAR(39)&amp;"!r2c"&amp;$C2402,0),variables,2,0)</f>
        <v>11005</v>
      </c>
      <c r="H2402" s="76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73" t="s">
        <v>309</v>
      </c>
      <c r="B2403" s="73">
        <f t="shared" si="4556"/>
        <v>7</v>
      </c>
      <c r="C2403" s="73">
        <f t="shared" si="4557"/>
        <v>19</v>
      </c>
      <c r="E2403" s="73">
        <f t="shared" ref="E2403" si="4622">plan_id</f>
        <v>1005</v>
      </c>
      <c r="F2403" s="73">
        <f t="shared" ca="1" si="4484"/>
        <v>2005</v>
      </c>
      <c r="G2403" s="73">
        <f t="shared" ref="G2403" ca="1" si="4623">VLOOKUP(INDIRECT(CHAR(39)&amp;$A2403&amp;CHAR(39)&amp;"!r2c"&amp;$C2403,0),variables,2,0)</f>
        <v>10988</v>
      </c>
      <c r="H2403" s="76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0.15468304165669347</v>
      </c>
    </row>
    <row r="2404" spans="1:8" x14ac:dyDescent="0.3">
      <c r="A2404" s="73" t="s">
        <v>309</v>
      </c>
      <c r="B2404" s="73">
        <f t="shared" si="4556"/>
        <v>7</v>
      </c>
      <c r="C2404" s="73">
        <f t="shared" si="4557"/>
        <v>20</v>
      </c>
      <c r="E2404" s="73">
        <f t="shared" ref="E2404" si="4624">plan_id</f>
        <v>1005</v>
      </c>
      <c r="F2404" s="73">
        <f t="shared" ca="1" si="4484"/>
        <v>2005</v>
      </c>
      <c r="G2404" s="73">
        <f t="shared" ref="G2404" ca="1" si="4625">VLOOKUP(INDIRECT(CHAR(39)&amp;$A2404&amp;CHAR(39)&amp;"!r2c"&amp;$C2404,0),variables,2,0)</f>
        <v>10996</v>
      </c>
      <c r="H2404" s="76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4416276000</v>
      </c>
    </row>
    <row r="2405" spans="1:8" x14ac:dyDescent="0.3">
      <c r="A2405" s="73" t="s">
        <v>309</v>
      </c>
      <c r="B2405" s="73">
        <f t="shared" si="4556"/>
        <v>7</v>
      </c>
      <c r="C2405" s="73">
        <f t="shared" si="4557"/>
        <v>21</v>
      </c>
      <c r="E2405" s="73">
        <f t="shared" ref="E2405" si="4626">plan_id</f>
        <v>1005</v>
      </c>
      <c r="F2405" s="73">
        <f t="shared" ca="1" si="4484"/>
        <v>2005</v>
      </c>
      <c r="G2405" s="73">
        <f t="shared" ref="G2405" ca="1" si="4627">VLOOKUP(INDIRECT(CHAR(39)&amp;$A2405&amp;CHAR(39)&amp;"!r2c"&amp;$C2405,0),variables,2,0)</f>
        <v>10997</v>
      </c>
      <c r="H2405" s="76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0.8910357239414568</v>
      </c>
    </row>
    <row r="2406" spans="1:8" x14ac:dyDescent="0.3">
      <c r="A2406" s="73" t="s">
        <v>309</v>
      </c>
      <c r="B2406" s="73">
        <f t="shared" si="4556"/>
        <v>7</v>
      </c>
      <c r="C2406" s="73">
        <f t="shared" si="4557"/>
        <v>22</v>
      </c>
      <c r="E2406" s="73">
        <f t="shared" ref="E2406" si="4628">plan_id</f>
        <v>1005</v>
      </c>
      <c r="F2406" s="73">
        <f t="shared" ca="1" si="4484"/>
        <v>2005</v>
      </c>
      <c r="G2406" s="73">
        <f t="shared" ref="G2406" ca="1" si="4629">VLOOKUP(INDIRECT(CHAR(39)&amp;$A2406&amp;CHAR(39)&amp;"!r2c"&amp;$C2406,0),variables,2,0)</f>
        <v>10980</v>
      </c>
      <c r="H2406" s="76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73" t="s">
        <v>309</v>
      </c>
      <c r="B2407" s="73">
        <f t="shared" si="4556"/>
        <v>7</v>
      </c>
      <c r="C2407" s="73">
        <f t="shared" si="4557"/>
        <v>23</v>
      </c>
      <c r="E2407" s="73">
        <f t="shared" ref="E2407" si="4630">plan_id</f>
        <v>1005</v>
      </c>
      <c r="F2407" s="73">
        <f t="shared" ca="1" si="4484"/>
        <v>2005</v>
      </c>
      <c r="G2407" s="73">
        <f t="shared" ref="G2407" ca="1" si="4631">VLOOKUP(INDIRECT(CHAR(39)&amp;$A2407&amp;CHAR(39)&amp;"!r2c"&amp;$C2407,0),variables,2,0)</f>
        <v>10981</v>
      </c>
      <c r="H2407" s="76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73" t="s">
        <v>309</v>
      </c>
      <c r="B2408" s="73">
        <f t="shared" si="4556"/>
        <v>7</v>
      </c>
      <c r="C2408" s="73">
        <f t="shared" si="4557"/>
        <v>24</v>
      </c>
      <c r="E2408" s="73">
        <f t="shared" ref="E2408" si="4632">plan_id</f>
        <v>1005</v>
      </c>
      <c r="F2408" s="73">
        <f t="shared" ca="1" si="4484"/>
        <v>2005</v>
      </c>
      <c r="G2408" s="73">
        <f t="shared" ref="G2408" ca="1" si="4633">VLOOKUP(INDIRECT(CHAR(39)&amp;$A2408&amp;CHAR(39)&amp;"!r2c"&amp;$C2408,0),variables,2,0)</f>
        <v>10998</v>
      </c>
      <c r="H2408" s="76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73" t="s">
        <v>309</v>
      </c>
      <c r="B2409" s="73">
        <f t="shared" si="4556"/>
        <v>7</v>
      </c>
      <c r="C2409" s="73">
        <f t="shared" si="4557"/>
        <v>25</v>
      </c>
      <c r="E2409" s="73">
        <f t="shared" ref="E2409" si="4634">plan_id</f>
        <v>1005</v>
      </c>
      <c r="F2409" s="73">
        <f t="shared" ca="1" si="4484"/>
        <v>2005</v>
      </c>
      <c r="G2409" s="73">
        <f t="shared" ref="G2409" ca="1" si="4635">VLOOKUP(INDIRECT(CHAR(39)&amp;$A2409&amp;CHAR(39)&amp;"!r2c"&amp;$C2409,0),variables,2,0)</f>
        <v>10999</v>
      </c>
      <c r="H2409" s="76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251429000</v>
      </c>
    </row>
    <row r="2410" spans="1:8" x14ac:dyDescent="0.3">
      <c r="A2410" s="73" t="s">
        <v>309</v>
      </c>
      <c r="B2410" s="73">
        <f t="shared" si="4556"/>
        <v>7</v>
      </c>
      <c r="C2410" s="73">
        <f t="shared" si="4557"/>
        <v>26</v>
      </c>
      <c r="E2410" s="73">
        <f t="shared" ref="E2410" si="4636">plan_id</f>
        <v>1005</v>
      </c>
      <c r="F2410" s="73">
        <f t="shared" ca="1" si="4484"/>
        <v>2005</v>
      </c>
      <c r="G2410" s="73">
        <f t="shared" ref="G2410" ca="1" si="4637">VLOOKUP(INDIRECT(CHAR(39)&amp;$A2410&amp;CHAR(39)&amp;"!r2c"&amp;$C2410,0),variables,2,0)</f>
        <v>11000</v>
      </c>
      <c r="H2410" s="76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734000</v>
      </c>
    </row>
    <row r="2411" spans="1:8" x14ac:dyDescent="0.3">
      <c r="A2411" s="73" t="s">
        <v>309</v>
      </c>
      <c r="B2411" s="73">
        <f t="shared" si="4556"/>
        <v>7</v>
      </c>
      <c r="C2411" s="73">
        <f t="shared" si="4557"/>
        <v>27</v>
      </c>
      <c r="E2411" s="73">
        <f t="shared" ref="E2411" si="4638">plan_id</f>
        <v>1005</v>
      </c>
      <c r="F2411" s="73">
        <f t="shared" ca="1" si="4484"/>
        <v>2005</v>
      </c>
      <c r="G2411" s="73">
        <f t="shared" ref="G2411" ca="1" si="4639">VLOOKUP(INDIRECT(CHAR(39)&amp;$A2411&amp;CHAR(39)&amp;"!r2c"&amp;$C2411,0),variables,2,0)</f>
        <v>11001</v>
      </c>
      <c r="H2411" s="76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703000</v>
      </c>
    </row>
    <row r="2412" spans="1:8" x14ac:dyDescent="0.3">
      <c r="A2412" s="73" t="s">
        <v>309</v>
      </c>
      <c r="B2412" s="73">
        <f t="shared" si="4556"/>
        <v>7</v>
      </c>
      <c r="C2412" s="73">
        <f t="shared" si="4557"/>
        <v>28</v>
      </c>
      <c r="E2412" s="73">
        <f t="shared" ref="E2412" si="4640">plan_id</f>
        <v>1005</v>
      </c>
      <c r="F2412" s="73">
        <f t="shared" ca="1" si="4484"/>
        <v>2005</v>
      </c>
      <c r="G2412" s="73">
        <f t="shared" ref="G2412" ca="1" si="4641">VLOOKUP(INDIRECT(CHAR(39)&amp;$A2412&amp;CHAR(39)&amp;"!r2c"&amp;$C2412,0),variables,2,0)</f>
        <v>11002</v>
      </c>
      <c r="H2412" s="76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477000</v>
      </c>
    </row>
    <row r="2413" spans="1:8" x14ac:dyDescent="0.3">
      <c r="A2413" s="73" t="s">
        <v>309</v>
      </c>
      <c r="B2413" s="73">
        <f t="shared" si="4556"/>
        <v>7</v>
      </c>
      <c r="C2413" s="73">
        <f t="shared" si="4557"/>
        <v>29</v>
      </c>
      <c r="E2413" s="73">
        <f t="shared" ref="E2413" si="4642">plan_id</f>
        <v>1005</v>
      </c>
      <c r="F2413" s="73">
        <f t="shared" ca="1" si="4484"/>
        <v>2005</v>
      </c>
      <c r="G2413" s="73">
        <f t="shared" ref="G2413" ca="1" si="4643">VLOOKUP(INDIRECT(CHAR(39)&amp;$A2413&amp;CHAR(39)&amp;"!r2c"&amp;$C2413,0),variables,2,0)</f>
        <v>11003</v>
      </c>
      <c r="H2413" s="76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253343000</v>
      </c>
    </row>
    <row r="2414" spans="1:8" x14ac:dyDescent="0.3">
      <c r="A2414" s="73" t="s">
        <v>309</v>
      </c>
      <c r="B2414" s="73">
        <f t="shared" si="4556"/>
        <v>8</v>
      </c>
      <c r="C2414" s="73">
        <f t="shared" si="4557"/>
        <v>3</v>
      </c>
      <c r="E2414" s="73">
        <f t="shared" ref="E2414" si="4644">plan_id</f>
        <v>1005</v>
      </c>
      <c r="F2414" s="73">
        <f t="shared" ca="1" si="4484"/>
        <v>2006</v>
      </c>
      <c r="G2414" s="73">
        <f t="shared" ref="G2414" ca="1" si="4645">VLOOKUP(INDIRECT(CHAR(39)&amp;$A2414&amp;CHAR(39)&amp;"!r2c"&amp;$C2414,0),variables,2,0)</f>
        <v>10982</v>
      </c>
      <c r="H2414" s="76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</row>
    <row r="2415" spans="1:8" x14ac:dyDescent="0.3">
      <c r="A2415" s="73" t="s">
        <v>309</v>
      </c>
      <c r="B2415" s="73">
        <f t="shared" si="4556"/>
        <v>8</v>
      </c>
      <c r="C2415" s="73">
        <f t="shared" si="4557"/>
        <v>4</v>
      </c>
      <c r="E2415" s="73">
        <f t="shared" ref="E2415" si="4646">plan_id</f>
        <v>1005</v>
      </c>
      <c r="F2415" s="73">
        <f t="shared" ca="1" si="4484"/>
        <v>2006</v>
      </c>
      <c r="G2415" s="73">
        <f t="shared" ref="G2415" ca="1" si="4647">VLOOKUP(INDIRECT(CHAR(39)&amp;$A2415&amp;CHAR(39)&amp;"!r2c"&amp;$C2415,0),variables,2,0)</f>
        <v>10984</v>
      </c>
      <c r="H2415" s="76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107681000</v>
      </c>
    </row>
    <row r="2416" spans="1:8" x14ac:dyDescent="0.3">
      <c r="A2416" s="73" t="s">
        <v>309</v>
      </c>
      <c r="B2416" s="73">
        <f t="shared" si="4556"/>
        <v>8</v>
      </c>
      <c r="C2416" s="73">
        <f t="shared" si="4557"/>
        <v>5</v>
      </c>
      <c r="E2416" s="73">
        <f t="shared" ref="E2416" si="4648">plan_id</f>
        <v>1005</v>
      </c>
      <c r="F2416" s="73">
        <f t="shared" ca="1" si="4484"/>
        <v>2006</v>
      </c>
      <c r="G2416" s="73">
        <f t="shared" ref="G2416" ca="1" si="4649">VLOOKUP(INDIRECT(CHAR(39)&amp;$A2416&amp;CHAR(39)&amp;"!r2c"&amp;$C2416,0),variables,2,0)</f>
        <v>10985</v>
      </c>
      <c r="H2416" s="76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63603000</v>
      </c>
    </row>
    <row r="2417" spans="1:8" x14ac:dyDescent="0.3">
      <c r="A2417" s="73" t="s">
        <v>309</v>
      </c>
      <c r="B2417" s="73">
        <f t="shared" si="4556"/>
        <v>8</v>
      </c>
      <c r="C2417" s="73">
        <f t="shared" si="4557"/>
        <v>6</v>
      </c>
      <c r="E2417" s="73">
        <f t="shared" ref="E2417" si="4650">plan_id</f>
        <v>1005</v>
      </c>
      <c r="F2417" s="73">
        <f t="shared" ca="1" si="4484"/>
        <v>2006</v>
      </c>
      <c r="G2417" s="73">
        <f t="shared" ref="G2417" ca="1" si="4651">VLOOKUP(INDIRECT(CHAR(39)&amp;$A2417&amp;CHAR(39)&amp;"!r2c"&amp;$C2417,0),variables,2,0)</f>
        <v>10986</v>
      </c>
      <c r="H2417" s="76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44078000</v>
      </c>
    </row>
    <row r="2418" spans="1:8" x14ac:dyDescent="0.3">
      <c r="A2418" s="73" t="s">
        <v>309</v>
      </c>
      <c r="B2418" s="73">
        <f t="shared" si="4556"/>
        <v>8</v>
      </c>
      <c r="C2418" s="73">
        <f t="shared" si="4557"/>
        <v>7</v>
      </c>
      <c r="E2418" s="73">
        <f t="shared" ref="E2418" si="4652">plan_id</f>
        <v>1005</v>
      </c>
      <c r="F2418" s="73">
        <f t="shared" ca="1" si="4484"/>
        <v>2006</v>
      </c>
      <c r="G2418" s="73">
        <f t="shared" ref="G2418" ca="1" si="4653">VLOOKUP(INDIRECT(CHAR(39)&amp;$A2418&amp;CHAR(39)&amp;"!r2c"&amp;$C2418,0),variables,2,0)</f>
        <v>10974</v>
      </c>
      <c r="H2418" s="76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EAN</v>
      </c>
    </row>
    <row r="2419" spans="1:8" x14ac:dyDescent="0.3">
      <c r="A2419" s="73" t="s">
        <v>309</v>
      </c>
      <c r="B2419" s="73">
        <f t="shared" si="4556"/>
        <v>8</v>
      </c>
      <c r="C2419" s="73">
        <f t="shared" si="4557"/>
        <v>8</v>
      </c>
      <c r="E2419" s="73">
        <f t="shared" ref="E2419" si="4654">plan_id</f>
        <v>1005</v>
      </c>
      <c r="F2419" s="73">
        <f t="shared" ca="1" si="4484"/>
        <v>2006</v>
      </c>
      <c r="G2419" s="73">
        <f t="shared" ref="G2419" ca="1" si="4655">VLOOKUP(INDIRECT(CHAR(39)&amp;$A2419&amp;CHAR(39)&amp;"!r2c"&amp;$C2419,0),variables,2,0)</f>
        <v>10987</v>
      </c>
      <c r="H2419" s="76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0.59066130515132664</v>
      </c>
    </row>
    <row r="2420" spans="1:8" x14ac:dyDescent="0.3">
      <c r="A2420" s="73" t="s">
        <v>309</v>
      </c>
      <c r="B2420" s="73">
        <f t="shared" si="4556"/>
        <v>8</v>
      </c>
      <c r="C2420" s="73">
        <f t="shared" si="4557"/>
        <v>9</v>
      </c>
      <c r="E2420" s="73">
        <f t="shared" ref="E2420" si="4656">plan_id</f>
        <v>1005</v>
      </c>
      <c r="F2420" s="73">
        <f t="shared" ca="1" si="4484"/>
        <v>2006</v>
      </c>
      <c r="G2420" s="73">
        <f t="shared" ref="G2420" ca="1" si="4657">VLOOKUP(INDIRECT(CHAR(39)&amp;$A2420&amp;CHAR(39)&amp;"!r2c"&amp;$C2420,0),variables,2,0)</f>
        <v>10885</v>
      </c>
      <c r="H2420" s="76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73" t="s">
        <v>309</v>
      </c>
      <c r="B2421" s="73">
        <f t="shared" si="4556"/>
        <v>8</v>
      </c>
      <c r="C2421" s="73">
        <f t="shared" si="4557"/>
        <v>10</v>
      </c>
      <c r="E2421" s="73">
        <f t="shared" ref="E2421" si="4658">plan_id</f>
        <v>1005</v>
      </c>
      <c r="F2421" s="73">
        <f t="shared" ca="1" si="4484"/>
        <v>2006</v>
      </c>
      <c r="G2421" s="73">
        <f t="shared" ref="G2421" ca="1" si="4659">VLOOKUP(INDIRECT(CHAR(39)&amp;$A2421&amp;CHAR(39)&amp;"!r2c"&amp;$C2421,0),variables,2,0)</f>
        <v>10886</v>
      </c>
      <c r="H2421" s="76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73" t="s">
        <v>309</v>
      </c>
      <c r="B2422" s="73">
        <f t="shared" si="4556"/>
        <v>8</v>
      </c>
      <c r="C2422" s="73">
        <f t="shared" si="4557"/>
        <v>11</v>
      </c>
      <c r="E2422" s="73">
        <f t="shared" ref="E2422" si="4660">plan_id</f>
        <v>1005</v>
      </c>
      <c r="F2422" s="73">
        <f t="shared" ca="1" si="4484"/>
        <v>2006</v>
      </c>
      <c r="G2422" s="73">
        <f t="shared" ref="G2422" ca="1" si="4661">VLOOKUP(INDIRECT(CHAR(39)&amp;$A2422&amp;CHAR(39)&amp;"!r2c"&amp;$C2422,0),variables,2,0)</f>
        <v>10887</v>
      </c>
      <c r="H2422" s="76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73" t="s">
        <v>309</v>
      </c>
      <c r="B2423" s="73">
        <f t="shared" si="4556"/>
        <v>8</v>
      </c>
      <c r="C2423" s="73">
        <f t="shared" si="4557"/>
        <v>12</v>
      </c>
      <c r="E2423" s="73">
        <f t="shared" ref="E2423" si="4662">plan_id</f>
        <v>1005</v>
      </c>
      <c r="F2423" s="73">
        <f t="shared" ca="1" si="4484"/>
        <v>2006</v>
      </c>
      <c r="G2423" s="73">
        <f t="shared" ref="G2423" ca="1" si="4663">VLOOKUP(INDIRECT(CHAR(39)&amp;$A2423&amp;CHAR(39)&amp;"!r2c"&amp;$C2423,0),variables,2,0)</f>
        <v>10883</v>
      </c>
      <c r="H2423" s="76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73" t="s">
        <v>309</v>
      </c>
      <c r="B2424" s="73">
        <f t="shared" si="4556"/>
        <v>8</v>
      </c>
      <c r="C2424" s="73">
        <f t="shared" si="4557"/>
        <v>13</v>
      </c>
      <c r="E2424" s="73">
        <f t="shared" ref="E2424" si="4664">plan_id</f>
        <v>1005</v>
      </c>
      <c r="F2424" s="73">
        <f t="shared" ca="1" si="4484"/>
        <v>2006</v>
      </c>
      <c r="G2424" s="73">
        <f t="shared" ref="G2424" ca="1" si="4665">VLOOKUP(INDIRECT(CHAR(39)&amp;$A2424&amp;CHAR(39)&amp;"!r2c"&amp;$C2424,0),variables,2,0)</f>
        <v>10989</v>
      </c>
      <c r="H2424" s="76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5017951000</v>
      </c>
    </row>
    <row r="2425" spans="1:8" x14ac:dyDescent="0.3">
      <c r="A2425" s="73" t="s">
        <v>309</v>
      </c>
      <c r="B2425" s="73">
        <f t="shared" si="4556"/>
        <v>8</v>
      </c>
      <c r="C2425" s="73">
        <f t="shared" si="4557"/>
        <v>14</v>
      </c>
      <c r="E2425" s="73">
        <f t="shared" ref="E2425" si="4666">plan_id</f>
        <v>1005</v>
      </c>
      <c r="F2425" s="73">
        <f t="shared" ca="1" si="4484"/>
        <v>2006</v>
      </c>
      <c r="G2425" s="73">
        <f t="shared" ref="G2425" ca="1" si="4667">VLOOKUP(INDIRECT(CHAR(39)&amp;$A2425&amp;CHAR(39)&amp;"!r2c"&amp;$C2425,0),variables,2,0)</f>
        <v>10990</v>
      </c>
      <c r="H2425" s="76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5260564000</v>
      </c>
    </row>
    <row r="2426" spans="1:8" x14ac:dyDescent="0.3">
      <c r="A2426" s="73" t="s">
        <v>309</v>
      </c>
      <c r="B2426" s="73">
        <f t="shared" si="4556"/>
        <v>8</v>
      </c>
      <c r="C2426" s="73">
        <f t="shared" si="4557"/>
        <v>15</v>
      </c>
      <c r="E2426" s="73">
        <f t="shared" ref="E2426" si="4668">plan_id</f>
        <v>1005</v>
      </c>
      <c r="F2426" s="73">
        <f t="shared" ca="1" si="4484"/>
        <v>2006</v>
      </c>
      <c r="G2426" s="73">
        <f t="shared" ref="G2426" ca="1" si="4669">VLOOKUP(INDIRECT(CHAR(39)&amp;$A2426&amp;CHAR(39)&amp;"!r2c"&amp;$C2426,0),variables,2,0)</f>
        <v>10991</v>
      </c>
      <c r="H2426" s="76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242613000</v>
      </c>
    </row>
    <row r="2427" spans="1:8" x14ac:dyDescent="0.3">
      <c r="A2427" s="73" t="s">
        <v>309</v>
      </c>
      <c r="B2427" s="73">
        <f t="shared" si="4556"/>
        <v>8</v>
      </c>
      <c r="C2427" s="73">
        <f t="shared" si="4557"/>
        <v>16</v>
      </c>
      <c r="E2427" s="73">
        <f t="shared" ref="E2427" si="4670">plan_id</f>
        <v>1005</v>
      </c>
      <c r="F2427" s="73">
        <f t="shared" ca="1" si="4484"/>
        <v>2006</v>
      </c>
      <c r="G2427" s="73">
        <f t="shared" ref="G2427" ca="1" si="4671">VLOOKUP(INDIRECT(CHAR(39)&amp;$A2427&amp;CHAR(39)&amp;"!r2c"&amp;$C2427,0),variables,2,0)</f>
        <v>10992</v>
      </c>
      <c r="H2427" s="76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0.95399999999999996</v>
      </c>
    </row>
    <row r="2428" spans="1:8" x14ac:dyDescent="0.3">
      <c r="A2428" s="73" t="s">
        <v>309</v>
      </c>
      <c r="B2428" s="73">
        <f t="shared" si="4556"/>
        <v>8</v>
      </c>
      <c r="C2428" s="73">
        <f t="shared" si="4557"/>
        <v>17</v>
      </c>
      <c r="E2428" s="73">
        <f t="shared" ref="E2428" si="4672">plan_id</f>
        <v>1005</v>
      </c>
      <c r="F2428" s="73">
        <f t="shared" ca="1" si="4484"/>
        <v>2006</v>
      </c>
      <c r="G2428" s="73">
        <f t="shared" ref="G2428" ca="1" si="4673">VLOOKUP(INDIRECT(CHAR(39)&amp;$A2428&amp;CHAR(39)&amp;"!r2c"&amp;$C2428,0),variables,2,0)</f>
        <v>10993</v>
      </c>
      <c r="H2428" s="76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618435000</v>
      </c>
    </row>
    <row r="2429" spans="1:8" x14ac:dyDescent="0.3">
      <c r="A2429" s="73" t="s">
        <v>309</v>
      </c>
      <c r="B2429" s="73">
        <f t="shared" si="4556"/>
        <v>8</v>
      </c>
      <c r="C2429" s="73">
        <f t="shared" si="4557"/>
        <v>18</v>
      </c>
      <c r="E2429" s="73">
        <f t="shared" ref="E2429" si="4674">plan_id</f>
        <v>1005</v>
      </c>
      <c r="F2429" s="73">
        <f t="shared" ca="1" si="4484"/>
        <v>2006</v>
      </c>
      <c r="G2429" s="73">
        <f t="shared" ref="G2429" ca="1" si="4675">VLOOKUP(INDIRECT(CHAR(39)&amp;$A2429&amp;CHAR(39)&amp;"!r2c"&amp;$C2429,0),variables,2,0)</f>
        <v>11005</v>
      </c>
      <c r="H2429" s="76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73" t="s">
        <v>309</v>
      </c>
      <c r="B2430" s="73">
        <f t="shared" si="4556"/>
        <v>8</v>
      </c>
      <c r="C2430" s="73">
        <f t="shared" si="4557"/>
        <v>19</v>
      </c>
      <c r="E2430" s="73">
        <f t="shared" ref="E2430" si="4676">plan_id</f>
        <v>1005</v>
      </c>
      <c r="F2430" s="73">
        <f t="shared" ca="1" si="4484"/>
        <v>2006</v>
      </c>
      <c r="G2430" s="73">
        <f t="shared" ref="G2430" ca="1" si="4677">VLOOKUP(INDIRECT(CHAR(39)&amp;$A2430&amp;CHAR(39)&amp;"!r2c"&amp;$C2430,0),variables,2,0)</f>
        <v>10988</v>
      </c>
      <c r="H2430" s="76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0.17411854115630584</v>
      </c>
    </row>
    <row r="2431" spans="1:8" x14ac:dyDescent="0.3">
      <c r="A2431" s="73" t="s">
        <v>309</v>
      </c>
      <c r="B2431" s="73">
        <f t="shared" si="4556"/>
        <v>8</v>
      </c>
      <c r="C2431" s="73">
        <f t="shared" si="4557"/>
        <v>20</v>
      </c>
      <c r="E2431" s="73">
        <f t="shared" ref="E2431" si="4678">plan_id</f>
        <v>1005</v>
      </c>
      <c r="F2431" s="73">
        <f t="shared" ca="1" si="4484"/>
        <v>2006</v>
      </c>
      <c r="G2431" s="73">
        <f t="shared" ref="G2431" ca="1" si="4679">VLOOKUP(INDIRECT(CHAR(39)&amp;$A2431&amp;CHAR(39)&amp;"!r2c"&amp;$C2431,0),variables,2,0)</f>
        <v>10996</v>
      </c>
      <c r="H2431" s="76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4802255000</v>
      </c>
    </row>
    <row r="2432" spans="1:8" x14ac:dyDescent="0.3">
      <c r="A2432" s="73" t="s">
        <v>309</v>
      </c>
      <c r="B2432" s="73">
        <f t="shared" si="4556"/>
        <v>8</v>
      </c>
      <c r="C2432" s="73">
        <f t="shared" si="4557"/>
        <v>21</v>
      </c>
      <c r="E2432" s="73">
        <f t="shared" ref="E2432" si="4680">plan_id</f>
        <v>1005</v>
      </c>
      <c r="F2432" s="73">
        <f t="shared" ca="1" si="4484"/>
        <v>2006</v>
      </c>
      <c r="G2432" s="73">
        <f t="shared" ref="G2432" ca="1" si="4681">VLOOKUP(INDIRECT(CHAR(39)&amp;$A2432&amp;CHAR(39)&amp;"!r2c"&amp;$C2432,0),variables,2,0)</f>
        <v>10997</v>
      </c>
      <c r="H2432" s="76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0.91287835296747644</v>
      </c>
    </row>
    <row r="2433" spans="1:8" x14ac:dyDescent="0.3">
      <c r="A2433" s="73" t="s">
        <v>309</v>
      </c>
      <c r="B2433" s="73">
        <f t="shared" si="4556"/>
        <v>8</v>
      </c>
      <c r="C2433" s="73">
        <f t="shared" si="4557"/>
        <v>22</v>
      </c>
      <c r="E2433" s="73">
        <f t="shared" ref="E2433" si="4682">plan_id</f>
        <v>1005</v>
      </c>
      <c r="F2433" s="73">
        <f t="shared" ca="1" si="4484"/>
        <v>2006</v>
      </c>
      <c r="G2433" s="73">
        <f t="shared" ref="G2433" ca="1" si="4683">VLOOKUP(INDIRECT(CHAR(39)&amp;$A2433&amp;CHAR(39)&amp;"!r2c"&amp;$C2433,0),variables,2,0)</f>
        <v>10980</v>
      </c>
      <c r="H2433" s="76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73" t="s">
        <v>309</v>
      </c>
      <c r="B2434" s="73">
        <f t="shared" si="4556"/>
        <v>8</v>
      </c>
      <c r="C2434" s="73">
        <f t="shared" si="4557"/>
        <v>23</v>
      </c>
      <c r="E2434" s="73">
        <f t="shared" ref="E2434" si="4684">plan_id</f>
        <v>1005</v>
      </c>
      <c r="F2434" s="73">
        <f t="shared" ca="1" si="4484"/>
        <v>2006</v>
      </c>
      <c r="G2434" s="73">
        <f t="shared" ref="G2434" ca="1" si="4685">VLOOKUP(INDIRECT(CHAR(39)&amp;$A2434&amp;CHAR(39)&amp;"!r2c"&amp;$C2434,0),variables,2,0)</f>
        <v>10981</v>
      </c>
      <c r="H2434" s="76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73" t="s">
        <v>309</v>
      </c>
      <c r="B2435" s="73">
        <f t="shared" ref="B2435:B2498" si="4686">B2408+1</f>
        <v>8</v>
      </c>
      <c r="C2435" s="73">
        <f t="shared" ref="C2435:C2498" si="4687">C2408</f>
        <v>24</v>
      </c>
      <c r="E2435" s="73">
        <f t="shared" ref="E2435" si="4688">plan_id</f>
        <v>1005</v>
      </c>
      <c r="F2435" s="73">
        <f t="shared" ca="1" si="4484"/>
        <v>2006</v>
      </c>
      <c r="G2435" s="73">
        <f t="shared" ref="G2435" ca="1" si="4689">VLOOKUP(INDIRECT(CHAR(39)&amp;$A2435&amp;CHAR(39)&amp;"!r2c"&amp;$C2435,0),variables,2,0)</f>
        <v>10998</v>
      </c>
      <c r="H2435" s="76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101234478</v>
      </c>
    </row>
    <row r="2436" spans="1:8" x14ac:dyDescent="0.3">
      <c r="A2436" s="73" t="s">
        <v>309</v>
      </c>
      <c r="B2436" s="73">
        <f t="shared" si="4686"/>
        <v>8</v>
      </c>
      <c r="C2436" s="73">
        <f t="shared" si="4687"/>
        <v>25</v>
      </c>
      <c r="E2436" s="73">
        <f t="shared" ref="E2436" si="4690">plan_id</f>
        <v>1005</v>
      </c>
      <c r="F2436" s="73">
        <f t="shared" ca="1" si="4484"/>
        <v>2006</v>
      </c>
      <c r="G2436" s="73">
        <f t="shared" ref="G2436" ca="1" si="4691">VLOOKUP(INDIRECT(CHAR(39)&amp;$A2436&amp;CHAR(39)&amp;"!r2c"&amp;$C2436,0),variables,2,0)</f>
        <v>10999</v>
      </c>
      <c r="H2436" s="76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264601000</v>
      </c>
    </row>
    <row r="2437" spans="1:8" x14ac:dyDescent="0.3">
      <c r="A2437" s="73" t="s">
        <v>309</v>
      </c>
      <c r="B2437" s="73">
        <f t="shared" si="4686"/>
        <v>8</v>
      </c>
      <c r="C2437" s="73">
        <f t="shared" si="4687"/>
        <v>26</v>
      </c>
      <c r="E2437" s="73">
        <f t="shared" ref="E2437" si="4692">plan_id</f>
        <v>1005</v>
      </c>
      <c r="F2437" s="73">
        <f t="shared" ca="1" si="4484"/>
        <v>2006</v>
      </c>
      <c r="G2437" s="73">
        <f t="shared" ref="G2437" ca="1" si="4693">VLOOKUP(INDIRECT(CHAR(39)&amp;$A2437&amp;CHAR(39)&amp;"!r2c"&amp;$C2437,0),variables,2,0)</f>
        <v>11000</v>
      </c>
      <c r="H2437" s="76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867000</v>
      </c>
    </row>
    <row r="2438" spans="1:8" x14ac:dyDescent="0.3">
      <c r="A2438" s="73" t="s">
        <v>309</v>
      </c>
      <c r="B2438" s="73">
        <f t="shared" si="4686"/>
        <v>8</v>
      </c>
      <c r="C2438" s="73">
        <f t="shared" si="4687"/>
        <v>27</v>
      </c>
      <c r="E2438" s="73">
        <f t="shared" ref="E2438" si="4694">plan_id</f>
        <v>1005</v>
      </c>
      <c r="F2438" s="73">
        <f t="shared" ca="1" si="4484"/>
        <v>2006</v>
      </c>
      <c r="G2438" s="73">
        <f t="shared" ref="G2438" ca="1" si="4695">VLOOKUP(INDIRECT(CHAR(39)&amp;$A2438&amp;CHAR(39)&amp;"!r2c"&amp;$C2438,0),variables,2,0)</f>
        <v>11001</v>
      </c>
      <c r="H2438" s="76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707000</v>
      </c>
    </row>
    <row r="2439" spans="1:8" x14ac:dyDescent="0.3">
      <c r="A2439" s="73" t="s">
        <v>309</v>
      </c>
      <c r="B2439" s="73">
        <f t="shared" si="4686"/>
        <v>8</v>
      </c>
      <c r="C2439" s="73">
        <f t="shared" si="4687"/>
        <v>28</v>
      </c>
      <c r="E2439" s="73">
        <f t="shared" ref="E2439" si="4696">plan_id</f>
        <v>1005</v>
      </c>
      <c r="F2439" s="73">
        <f t="shared" ca="1" si="4484"/>
        <v>2006</v>
      </c>
      <c r="G2439" s="73">
        <f t="shared" ref="G2439" ca="1" si="4697">VLOOKUP(INDIRECT(CHAR(39)&amp;$A2439&amp;CHAR(39)&amp;"!r2c"&amp;$C2439,0),variables,2,0)</f>
        <v>11002</v>
      </c>
      <c r="H2439" s="76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295000</v>
      </c>
    </row>
    <row r="2440" spans="1:8" x14ac:dyDescent="0.3">
      <c r="A2440" s="73" t="s">
        <v>309</v>
      </c>
      <c r="B2440" s="73">
        <f t="shared" si="4686"/>
        <v>8</v>
      </c>
      <c r="C2440" s="73">
        <f t="shared" si="4687"/>
        <v>29</v>
      </c>
      <c r="E2440" s="73">
        <f t="shared" ref="E2440" si="4698">plan_id</f>
        <v>1005</v>
      </c>
      <c r="F2440" s="73">
        <f t="shared" ca="1" si="4484"/>
        <v>2006</v>
      </c>
      <c r="G2440" s="73">
        <f t="shared" ref="G2440" ca="1" si="4699">VLOOKUP(INDIRECT(CHAR(39)&amp;$A2440&amp;CHAR(39)&amp;"!r2c"&amp;$C2440,0),variables,2,0)</f>
        <v>11003</v>
      </c>
      <c r="H2440" s="76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266470000</v>
      </c>
    </row>
    <row r="2441" spans="1:8" x14ac:dyDescent="0.3">
      <c r="A2441" s="73" t="s">
        <v>309</v>
      </c>
      <c r="B2441" s="73">
        <f t="shared" si="4686"/>
        <v>9</v>
      </c>
      <c r="C2441" s="73">
        <f t="shared" si="4687"/>
        <v>3</v>
      </c>
      <c r="E2441" s="73">
        <f t="shared" ref="E2441" si="4700">plan_id</f>
        <v>1005</v>
      </c>
      <c r="F2441" s="73">
        <f t="shared" ca="1" si="4484"/>
        <v>2007</v>
      </c>
      <c r="G2441" s="73">
        <f t="shared" ref="G2441" ca="1" si="4701">VLOOKUP(INDIRECT(CHAR(39)&amp;$A2441&amp;CHAR(39)&amp;"!r2c"&amp;$C2441,0),variables,2,0)</f>
        <v>10982</v>
      </c>
      <c r="H2441" s="76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73" t="s">
        <v>309</v>
      </c>
      <c r="B2442" s="73">
        <f t="shared" si="4686"/>
        <v>9</v>
      </c>
      <c r="C2442" s="73">
        <f t="shared" si="4687"/>
        <v>4</v>
      </c>
      <c r="E2442" s="73">
        <f t="shared" ref="E2442" si="4702">plan_id</f>
        <v>1005</v>
      </c>
      <c r="F2442" s="73">
        <f t="shared" ca="1" si="4484"/>
        <v>2007</v>
      </c>
      <c r="G2442" s="73">
        <f t="shared" ref="G2442" ca="1" si="4703">VLOOKUP(INDIRECT(CHAR(39)&amp;$A2442&amp;CHAR(39)&amp;"!r2c"&amp;$C2442,0),variables,2,0)</f>
        <v>10984</v>
      </c>
      <c r="H2442" s="76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116325000</v>
      </c>
    </row>
    <row r="2443" spans="1:8" x14ac:dyDescent="0.3">
      <c r="A2443" s="73" t="s">
        <v>309</v>
      </c>
      <c r="B2443" s="73">
        <f t="shared" si="4686"/>
        <v>9</v>
      </c>
      <c r="C2443" s="73">
        <f t="shared" si="4687"/>
        <v>5</v>
      </c>
      <c r="E2443" s="73">
        <f t="shared" ref="E2443" si="4704">plan_id</f>
        <v>1005</v>
      </c>
      <c r="F2443" s="73">
        <f t="shared" ca="1" si="4484"/>
        <v>2007</v>
      </c>
      <c r="G2443" s="73">
        <f t="shared" ref="G2443" ca="1" si="4705">VLOOKUP(INDIRECT(CHAR(39)&amp;$A2443&amp;CHAR(39)&amp;"!r2c"&amp;$C2443,0),variables,2,0)</f>
        <v>10985</v>
      </c>
      <c r="H2443" s="76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74707000</v>
      </c>
    </row>
    <row r="2444" spans="1:8" x14ac:dyDescent="0.3">
      <c r="A2444" s="73" t="s">
        <v>309</v>
      </c>
      <c r="B2444" s="73">
        <f t="shared" si="4686"/>
        <v>9</v>
      </c>
      <c r="C2444" s="73">
        <f t="shared" si="4687"/>
        <v>6</v>
      </c>
      <c r="E2444" s="73">
        <f t="shared" ref="E2444" si="4706">plan_id</f>
        <v>1005</v>
      </c>
      <c r="F2444" s="73">
        <f t="shared" ca="1" si="4484"/>
        <v>2007</v>
      </c>
      <c r="G2444" s="73">
        <f t="shared" ref="G2444" ca="1" si="4707">VLOOKUP(INDIRECT(CHAR(39)&amp;$A2444&amp;CHAR(39)&amp;"!r2c"&amp;$C2444,0),variables,2,0)</f>
        <v>10986</v>
      </c>
      <c r="H2444" s="76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41618000</v>
      </c>
    </row>
    <row r="2445" spans="1:8" x14ac:dyDescent="0.3">
      <c r="A2445" s="73" t="s">
        <v>309</v>
      </c>
      <c r="B2445" s="73">
        <f t="shared" si="4686"/>
        <v>9</v>
      </c>
      <c r="C2445" s="73">
        <f t="shared" si="4687"/>
        <v>7</v>
      </c>
      <c r="E2445" s="73">
        <f t="shared" ref="E2445" si="4708">plan_id</f>
        <v>1005</v>
      </c>
      <c r="F2445" s="73">
        <f t="shared" ca="1" si="4484"/>
        <v>2007</v>
      </c>
      <c r="G2445" s="73">
        <f t="shared" ref="G2445" ca="1" si="4709">VLOOKUP(INDIRECT(CHAR(39)&amp;$A2445&amp;CHAR(39)&amp;"!r2c"&amp;$C2445,0),variables,2,0)</f>
        <v>10974</v>
      </c>
      <c r="H2445" s="76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EAN</v>
      </c>
    </row>
    <row r="2446" spans="1:8" x14ac:dyDescent="0.3">
      <c r="A2446" s="73" t="s">
        <v>309</v>
      </c>
      <c r="B2446" s="73">
        <f t="shared" si="4686"/>
        <v>9</v>
      </c>
      <c r="C2446" s="73">
        <f t="shared" si="4687"/>
        <v>8</v>
      </c>
      <c r="E2446" s="73">
        <f t="shared" ref="E2446" si="4710">plan_id</f>
        <v>1005</v>
      </c>
      <c r="F2446" s="73">
        <f t="shared" ref="F2446:F2509" ca="1" si="4711">INDIRECT(CHAR(39)&amp;$A2446&amp;CHAR(39)&amp;"!r"&amp;$B2446&amp;"c2",0)</f>
        <v>2007</v>
      </c>
      <c r="G2446" s="73">
        <f t="shared" ref="G2446" ca="1" si="4712">VLOOKUP(INDIRECT(CHAR(39)&amp;$A2446&amp;CHAR(39)&amp;"!r2c"&amp;$C2446,0),variables,2,0)</f>
        <v>10987</v>
      </c>
      <c r="H2446" s="76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0.64222652052439289</v>
      </c>
    </row>
    <row r="2447" spans="1:8" x14ac:dyDescent="0.3">
      <c r="A2447" s="73" t="s">
        <v>309</v>
      </c>
      <c r="B2447" s="73">
        <f t="shared" si="4686"/>
        <v>9</v>
      </c>
      <c r="C2447" s="73">
        <f t="shared" si="4687"/>
        <v>9</v>
      </c>
      <c r="E2447" s="73">
        <f t="shared" ref="E2447" si="4713">plan_id</f>
        <v>1005</v>
      </c>
      <c r="F2447" s="73">
        <f t="shared" ca="1" si="4711"/>
        <v>2007</v>
      </c>
      <c r="G2447" s="73">
        <f t="shared" ref="G2447" ca="1" si="4714">VLOOKUP(INDIRECT(CHAR(39)&amp;$A2447&amp;CHAR(39)&amp;"!r2c"&amp;$C2447,0),variables,2,0)</f>
        <v>10885</v>
      </c>
      <c r="H2447" s="76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73" t="s">
        <v>309</v>
      </c>
      <c r="B2448" s="73">
        <f t="shared" si="4686"/>
        <v>9</v>
      </c>
      <c r="C2448" s="73">
        <f t="shared" si="4687"/>
        <v>10</v>
      </c>
      <c r="E2448" s="73">
        <f t="shared" ref="E2448" si="4715">plan_id</f>
        <v>1005</v>
      </c>
      <c r="F2448" s="73">
        <f t="shared" ca="1" si="4711"/>
        <v>2007</v>
      </c>
      <c r="G2448" s="73">
        <f t="shared" ref="G2448" ca="1" si="4716">VLOOKUP(INDIRECT(CHAR(39)&amp;$A2448&amp;CHAR(39)&amp;"!r2c"&amp;$C2448,0),variables,2,0)</f>
        <v>10886</v>
      </c>
      <c r="H2448" s="76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73" t="s">
        <v>309</v>
      </c>
      <c r="B2449" s="73">
        <f t="shared" si="4686"/>
        <v>9</v>
      </c>
      <c r="C2449" s="73">
        <f t="shared" si="4687"/>
        <v>11</v>
      </c>
      <c r="E2449" s="73">
        <f t="shared" ref="E2449" si="4717">plan_id</f>
        <v>1005</v>
      </c>
      <c r="F2449" s="73">
        <f t="shared" ca="1" si="4711"/>
        <v>2007</v>
      </c>
      <c r="G2449" s="73">
        <f t="shared" ref="G2449" ca="1" si="4718">VLOOKUP(INDIRECT(CHAR(39)&amp;$A2449&amp;CHAR(39)&amp;"!r2c"&amp;$C2449,0),variables,2,0)</f>
        <v>10887</v>
      </c>
      <c r="H2449" s="76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73" t="s">
        <v>309</v>
      </c>
      <c r="B2450" s="73">
        <f t="shared" si="4686"/>
        <v>9</v>
      </c>
      <c r="C2450" s="73">
        <f t="shared" si="4687"/>
        <v>12</v>
      </c>
      <c r="E2450" s="73">
        <f t="shared" ref="E2450" si="4719">plan_id</f>
        <v>1005</v>
      </c>
      <c r="F2450" s="73">
        <f t="shared" ca="1" si="4711"/>
        <v>2007</v>
      </c>
      <c r="G2450" s="73">
        <f t="shared" ref="G2450" ca="1" si="4720">VLOOKUP(INDIRECT(CHAR(39)&amp;$A2450&amp;CHAR(39)&amp;"!r2c"&amp;$C2450,0),variables,2,0)</f>
        <v>10883</v>
      </c>
      <c r="H2450" s="76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73" t="s">
        <v>309</v>
      </c>
      <c r="B2451" s="73">
        <f t="shared" si="4686"/>
        <v>9</v>
      </c>
      <c r="C2451" s="73">
        <f t="shared" si="4687"/>
        <v>13</v>
      </c>
      <c r="E2451" s="73">
        <f t="shared" ref="E2451" si="4721">plan_id</f>
        <v>1005</v>
      </c>
      <c r="F2451" s="73">
        <f t="shared" ca="1" si="4711"/>
        <v>2007</v>
      </c>
      <c r="G2451" s="73">
        <f t="shared" ref="G2451" ca="1" si="4722">VLOOKUP(INDIRECT(CHAR(39)&amp;$A2451&amp;CHAR(39)&amp;"!r2c"&amp;$C2451,0),variables,2,0)</f>
        <v>10989</v>
      </c>
      <c r="H2451" s="76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5198922000</v>
      </c>
    </row>
    <row r="2452" spans="1:8" x14ac:dyDescent="0.3">
      <c r="A2452" s="73" t="s">
        <v>309</v>
      </c>
      <c r="B2452" s="73">
        <f t="shared" si="4686"/>
        <v>9</v>
      </c>
      <c r="C2452" s="73">
        <f t="shared" si="4687"/>
        <v>14</v>
      </c>
      <c r="E2452" s="73">
        <f t="shared" ref="E2452" si="4723">plan_id</f>
        <v>1005</v>
      </c>
      <c r="F2452" s="73">
        <f t="shared" ca="1" si="4711"/>
        <v>2007</v>
      </c>
      <c r="G2452" s="73">
        <f t="shared" ref="G2452" ca="1" si="4724">VLOOKUP(INDIRECT(CHAR(39)&amp;$A2452&amp;CHAR(39)&amp;"!r2c"&amp;$C2452,0),variables,2,0)</f>
        <v>10990</v>
      </c>
      <c r="H2452" s="76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5669347000</v>
      </c>
    </row>
    <row r="2453" spans="1:8" x14ac:dyDescent="0.3">
      <c r="A2453" s="73" t="s">
        <v>309</v>
      </c>
      <c r="B2453" s="73">
        <f t="shared" si="4686"/>
        <v>9</v>
      </c>
      <c r="C2453" s="73">
        <f t="shared" si="4687"/>
        <v>15</v>
      </c>
      <c r="E2453" s="73">
        <f t="shared" ref="E2453" si="4725">plan_id</f>
        <v>1005</v>
      </c>
      <c r="F2453" s="73">
        <f t="shared" ca="1" si="4711"/>
        <v>2007</v>
      </c>
      <c r="G2453" s="73">
        <f t="shared" ref="G2453" ca="1" si="4726">VLOOKUP(INDIRECT(CHAR(39)&amp;$A2453&amp;CHAR(39)&amp;"!r2c"&amp;$C2453,0),variables,2,0)</f>
        <v>10991</v>
      </c>
      <c r="H2453" s="76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470425000</v>
      </c>
    </row>
    <row r="2454" spans="1:8" x14ac:dyDescent="0.3">
      <c r="A2454" s="73" t="s">
        <v>309</v>
      </c>
      <c r="B2454" s="73">
        <f t="shared" si="4686"/>
        <v>9</v>
      </c>
      <c r="C2454" s="73">
        <f t="shared" si="4687"/>
        <v>16</v>
      </c>
      <c r="E2454" s="73">
        <f t="shared" ref="E2454" si="4727">plan_id</f>
        <v>1005</v>
      </c>
      <c r="F2454" s="73">
        <f t="shared" ca="1" si="4711"/>
        <v>2007</v>
      </c>
      <c r="G2454" s="73">
        <f t="shared" ref="G2454" ca="1" si="4728">VLOOKUP(INDIRECT(CHAR(39)&amp;$A2454&amp;CHAR(39)&amp;"!r2c"&amp;$C2454,0),variables,2,0)</f>
        <v>10992</v>
      </c>
      <c r="H2454" s="76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0.91700000000000004</v>
      </c>
    </row>
    <row r="2455" spans="1:8" x14ac:dyDescent="0.3">
      <c r="A2455" s="73" t="s">
        <v>309</v>
      </c>
      <c r="B2455" s="73">
        <f t="shared" si="4686"/>
        <v>9</v>
      </c>
      <c r="C2455" s="73">
        <f t="shared" si="4687"/>
        <v>17</v>
      </c>
      <c r="E2455" s="73">
        <f t="shared" ref="E2455" si="4729">plan_id</f>
        <v>1005</v>
      </c>
      <c r="F2455" s="73">
        <f t="shared" ca="1" si="4711"/>
        <v>2007</v>
      </c>
      <c r="G2455" s="73">
        <f t="shared" ref="G2455" ca="1" si="4730">VLOOKUP(INDIRECT(CHAR(39)&amp;$A2455&amp;CHAR(39)&amp;"!r2c"&amp;$C2455,0),variables,2,0)</f>
        <v>10993</v>
      </c>
      <c r="H2455" s="76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648342000</v>
      </c>
    </row>
    <row r="2456" spans="1:8" x14ac:dyDescent="0.3">
      <c r="A2456" s="73" t="s">
        <v>309</v>
      </c>
      <c r="B2456" s="73">
        <f t="shared" si="4686"/>
        <v>9</v>
      </c>
      <c r="C2456" s="73">
        <f t="shared" si="4687"/>
        <v>18</v>
      </c>
      <c r="E2456" s="73">
        <f t="shared" ref="E2456" si="4731">plan_id</f>
        <v>1005</v>
      </c>
      <c r="F2456" s="73">
        <f t="shared" ca="1" si="4711"/>
        <v>2007</v>
      </c>
      <c r="G2456" s="73">
        <f t="shared" ref="G2456" ca="1" si="4732">VLOOKUP(INDIRECT(CHAR(39)&amp;$A2456&amp;CHAR(39)&amp;"!r2c"&amp;$C2456,0),variables,2,0)</f>
        <v>11005</v>
      </c>
      <c r="H2456" s="76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73" t="s">
        <v>309</v>
      </c>
      <c r="B2457" s="73">
        <f t="shared" si="4686"/>
        <v>9</v>
      </c>
      <c r="C2457" s="73">
        <f t="shared" si="4687"/>
        <v>19</v>
      </c>
      <c r="E2457" s="73">
        <f t="shared" ref="E2457" si="4733">plan_id</f>
        <v>1005</v>
      </c>
      <c r="F2457" s="73">
        <f t="shared" ca="1" si="4711"/>
        <v>2007</v>
      </c>
      <c r="G2457" s="73">
        <f t="shared" ref="G2457" ca="1" si="4734">VLOOKUP(INDIRECT(CHAR(39)&amp;$A2457&amp;CHAR(39)&amp;"!r2c"&amp;$C2457,0),variables,2,0)</f>
        <v>10988</v>
      </c>
      <c r="H2457" s="76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0.179419195424637</v>
      </c>
    </row>
    <row r="2458" spans="1:8" x14ac:dyDescent="0.3">
      <c r="A2458" s="73" t="s">
        <v>309</v>
      </c>
      <c r="B2458" s="73">
        <f t="shared" si="4686"/>
        <v>9</v>
      </c>
      <c r="C2458" s="73">
        <f t="shared" si="4687"/>
        <v>20</v>
      </c>
      <c r="E2458" s="73">
        <f t="shared" ref="E2458" si="4735">plan_id</f>
        <v>1005</v>
      </c>
      <c r="F2458" s="73">
        <f t="shared" ca="1" si="4711"/>
        <v>2007</v>
      </c>
      <c r="G2458" s="73">
        <f t="shared" ref="G2458" ca="1" si="4736">VLOOKUP(INDIRECT(CHAR(39)&amp;$A2458&amp;CHAR(39)&amp;"!r2c"&amp;$C2458,0),variables,2,0)</f>
        <v>10996</v>
      </c>
      <c r="H2458" s="76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5529663000</v>
      </c>
    </row>
    <row r="2459" spans="1:8" x14ac:dyDescent="0.3">
      <c r="A2459" s="73" t="s">
        <v>309</v>
      </c>
      <c r="B2459" s="73">
        <f t="shared" si="4686"/>
        <v>9</v>
      </c>
      <c r="C2459" s="73">
        <f t="shared" si="4687"/>
        <v>21</v>
      </c>
      <c r="E2459" s="73">
        <f t="shared" ref="E2459" si="4737">plan_id</f>
        <v>1005</v>
      </c>
      <c r="F2459" s="73">
        <f t="shared" ca="1" si="4711"/>
        <v>2007</v>
      </c>
      <c r="G2459" s="73">
        <f t="shared" ref="G2459" ca="1" si="4738">VLOOKUP(INDIRECT(CHAR(39)&amp;$A2459&amp;CHAR(39)&amp;"!r2c"&amp;$C2459,0),variables,2,0)</f>
        <v>10997</v>
      </c>
      <c r="H2459" s="76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0.97536153634624945</v>
      </c>
    </row>
    <row r="2460" spans="1:8" x14ac:dyDescent="0.3">
      <c r="A2460" s="73" t="s">
        <v>309</v>
      </c>
      <c r="B2460" s="73">
        <f t="shared" si="4686"/>
        <v>9</v>
      </c>
      <c r="C2460" s="73">
        <f t="shared" si="4687"/>
        <v>22</v>
      </c>
      <c r="E2460" s="73">
        <f t="shared" ref="E2460" si="4739">plan_id</f>
        <v>1005</v>
      </c>
      <c r="F2460" s="73">
        <f t="shared" ca="1" si="4711"/>
        <v>2007</v>
      </c>
      <c r="G2460" s="73">
        <f t="shared" ref="G2460" ca="1" si="4740">VLOOKUP(INDIRECT(CHAR(39)&amp;$A2460&amp;CHAR(39)&amp;"!r2c"&amp;$C2460,0),variables,2,0)</f>
        <v>10980</v>
      </c>
      <c r="H2460" s="76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73" t="s">
        <v>309</v>
      </c>
      <c r="B2461" s="73">
        <f t="shared" si="4686"/>
        <v>9</v>
      </c>
      <c r="C2461" s="73">
        <f t="shared" si="4687"/>
        <v>23</v>
      </c>
      <c r="E2461" s="73">
        <f t="shared" ref="E2461" si="4741">plan_id</f>
        <v>1005</v>
      </c>
      <c r="F2461" s="73">
        <f t="shared" ca="1" si="4711"/>
        <v>2007</v>
      </c>
      <c r="G2461" s="73">
        <f t="shared" ref="G2461" ca="1" si="4742">VLOOKUP(INDIRECT(CHAR(39)&amp;$A2461&amp;CHAR(39)&amp;"!r2c"&amp;$C2461,0),variables,2,0)</f>
        <v>10981</v>
      </c>
      <c r="H2461" s="76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73" t="s">
        <v>309</v>
      </c>
      <c r="B2462" s="73">
        <f t="shared" si="4686"/>
        <v>9</v>
      </c>
      <c r="C2462" s="73">
        <f t="shared" si="4687"/>
        <v>24</v>
      </c>
      <c r="E2462" s="73">
        <f t="shared" ref="E2462" si="4743">plan_id</f>
        <v>1005</v>
      </c>
      <c r="F2462" s="73">
        <f t="shared" ca="1" si="4711"/>
        <v>2007</v>
      </c>
      <c r="G2462" s="73">
        <f t="shared" ref="G2462" ca="1" si="4744">VLOOKUP(INDIRECT(CHAR(39)&amp;$A2462&amp;CHAR(39)&amp;"!r2c"&amp;$C2462,0),variables,2,0)</f>
        <v>10998</v>
      </c>
      <c r="H2462" s="76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227811405</v>
      </c>
    </row>
    <row r="2463" spans="1:8" x14ac:dyDescent="0.3">
      <c r="A2463" s="73" t="s">
        <v>309</v>
      </c>
      <c r="B2463" s="73">
        <f t="shared" si="4686"/>
        <v>9</v>
      </c>
      <c r="C2463" s="73">
        <f t="shared" si="4687"/>
        <v>25</v>
      </c>
      <c r="E2463" s="73">
        <f t="shared" ref="E2463" si="4745">plan_id</f>
        <v>1005</v>
      </c>
      <c r="F2463" s="73">
        <f t="shared" ca="1" si="4711"/>
        <v>2007</v>
      </c>
      <c r="G2463" s="73">
        <f t="shared" ref="G2463" ca="1" si="4746">VLOOKUP(INDIRECT(CHAR(39)&amp;$A2463&amp;CHAR(39)&amp;"!r2c"&amp;$C2463,0),variables,2,0)</f>
        <v>10999</v>
      </c>
      <c r="H2463" s="76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280267000</v>
      </c>
    </row>
    <row r="2464" spans="1:8" x14ac:dyDescent="0.3">
      <c r="A2464" s="73" t="s">
        <v>309</v>
      </c>
      <c r="B2464" s="73">
        <f t="shared" si="4686"/>
        <v>9</v>
      </c>
      <c r="C2464" s="73">
        <f t="shared" si="4687"/>
        <v>26</v>
      </c>
      <c r="E2464" s="73">
        <f t="shared" ref="E2464" si="4747">plan_id</f>
        <v>1005</v>
      </c>
      <c r="F2464" s="73">
        <f t="shared" ca="1" si="4711"/>
        <v>2007</v>
      </c>
      <c r="G2464" s="73">
        <f t="shared" ref="G2464" ca="1" si="4748">VLOOKUP(INDIRECT(CHAR(39)&amp;$A2464&amp;CHAR(39)&amp;"!r2c"&amp;$C2464,0),variables,2,0)</f>
        <v>11000</v>
      </c>
      <c r="H2464" s="76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874000</v>
      </c>
    </row>
    <row r="2465" spans="1:8" x14ac:dyDescent="0.3">
      <c r="A2465" s="73" t="s">
        <v>309</v>
      </c>
      <c r="B2465" s="73">
        <f t="shared" si="4686"/>
        <v>9</v>
      </c>
      <c r="C2465" s="73">
        <f t="shared" si="4687"/>
        <v>27</v>
      </c>
      <c r="E2465" s="73">
        <f t="shared" ref="E2465" si="4749">plan_id</f>
        <v>1005</v>
      </c>
      <c r="F2465" s="73">
        <f t="shared" ca="1" si="4711"/>
        <v>2007</v>
      </c>
      <c r="G2465" s="73">
        <f t="shared" ref="G2465" ca="1" si="4750">VLOOKUP(INDIRECT(CHAR(39)&amp;$A2465&amp;CHAR(39)&amp;"!r2c"&amp;$C2465,0),variables,2,0)</f>
        <v>11001</v>
      </c>
      <c r="H2465" s="76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678000</v>
      </c>
    </row>
    <row r="2466" spans="1:8" x14ac:dyDescent="0.3">
      <c r="A2466" s="73" t="s">
        <v>309</v>
      </c>
      <c r="B2466" s="73">
        <f t="shared" si="4686"/>
        <v>9</v>
      </c>
      <c r="C2466" s="73">
        <f t="shared" si="4687"/>
        <v>28</v>
      </c>
      <c r="E2466" s="73">
        <f t="shared" ref="E2466" si="4751">plan_id</f>
        <v>1005</v>
      </c>
      <c r="F2466" s="73">
        <f t="shared" ca="1" si="4711"/>
        <v>2007</v>
      </c>
      <c r="G2466" s="73">
        <f t="shared" ref="G2466" ca="1" si="4752">VLOOKUP(INDIRECT(CHAR(39)&amp;$A2466&amp;CHAR(39)&amp;"!r2c"&amp;$C2466,0),variables,2,0)</f>
        <v>11002</v>
      </c>
      <c r="H2466" s="76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248000</v>
      </c>
    </row>
    <row r="2467" spans="1:8" x14ac:dyDescent="0.3">
      <c r="A2467" s="73" t="s">
        <v>309</v>
      </c>
      <c r="B2467" s="73">
        <f t="shared" si="4686"/>
        <v>9</v>
      </c>
      <c r="C2467" s="73">
        <f t="shared" si="4687"/>
        <v>29</v>
      </c>
      <c r="E2467" s="73">
        <f t="shared" ref="E2467" si="4753">plan_id</f>
        <v>1005</v>
      </c>
      <c r="F2467" s="73">
        <f t="shared" ca="1" si="4711"/>
        <v>2007</v>
      </c>
      <c r="G2467" s="73">
        <f t="shared" ref="G2467" ca="1" si="4754">VLOOKUP(INDIRECT(CHAR(39)&amp;$A2467&amp;CHAR(39)&amp;"!r2c"&amp;$C2467,0),variables,2,0)</f>
        <v>11003</v>
      </c>
      <c r="H2467" s="76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282067000</v>
      </c>
    </row>
    <row r="2468" spans="1:8" x14ac:dyDescent="0.3">
      <c r="A2468" s="73" t="s">
        <v>309</v>
      </c>
      <c r="B2468" s="73">
        <f t="shared" si="4686"/>
        <v>10</v>
      </c>
      <c r="C2468" s="73">
        <f t="shared" si="4687"/>
        <v>3</v>
      </c>
      <c r="E2468" s="73">
        <f t="shared" ref="E2468" si="4755">plan_id</f>
        <v>1005</v>
      </c>
      <c r="F2468" s="73">
        <f t="shared" ca="1" si="4711"/>
        <v>2008</v>
      </c>
      <c r="G2468" s="73">
        <f t="shared" ref="G2468" ca="1" si="4756">VLOOKUP(INDIRECT(CHAR(39)&amp;$A2468&amp;CHAR(39)&amp;"!r2c"&amp;$C2468,0),variables,2,0)</f>
        <v>10982</v>
      </c>
      <c r="H2468" s="76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">
      <c r="A2469" s="73" t="s">
        <v>309</v>
      </c>
      <c r="B2469" s="73">
        <f t="shared" si="4686"/>
        <v>10</v>
      </c>
      <c r="C2469" s="73">
        <f t="shared" si="4687"/>
        <v>4</v>
      </c>
      <c r="E2469" s="73">
        <f t="shared" ref="E2469" si="4757">plan_id</f>
        <v>1005</v>
      </c>
      <c r="F2469" s="73">
        <f t="shared" ca="1" si="4711"/>
        <v>2008</v>
      </c>
      <c r="G2469" s="73">
        <f t="shared" ref="G2469" ca="1" si="4758">VLOOKUP(INDIRECT(CHAR(39)&amp;$A2469&amp;CHAR(39)&amp;"!r2c"&amp;$C2469,0),variables,2,0)</f>
        <v>10984</v>
      </c>
      <c r="H2469" s="76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144548000</v>
      </c>
    </row>
    <row r="2470" spans="1:8" x14ac:dyDescent="0.3">
      <c r="A2470" s="73" t="s">
        <v>309</v>
      </c>
      <c r="B2470" s="73">
        <f t="shared" si="4686"/>
        <v>10</v>
      </c>
      <c r="C2470" s="73">
        <f t="shared" si="4687"/>
        <v>5</v>
      </c>
      <c r="E2470" s="73">
        <f t="shared" ref="E2470" si="4759">plan_id</f>
        <v>1005</v>
      </c>
      <c r="F2470" s="73">
        <f t="shared" ca="1" si="4711"/>
        <v>2008</v>
      </c>
      <c r="G2470" s="73">
        <f t="shared" ref="G2470" ca="1" si="4760">VLOOKUP(INDIRECT(CHAR(39)&amp;$A2470&amp;CHAR(39)&amp;"!r2c"&amp;$C2470,0),variables,2,0)</f>
        <v>10985</v>
      </c>
      <c r="H2470" s="76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87023000</v>
      </c>
    </row>
    <row r="2471" spans="1:8" x14ac:dyDescent="0.3">
      <c r="A2471" s="73" t="s">
        <v>309</v>
      </c>
      <c r="B2471" s="73">
        <f t="shared" si="4686"/>
        <v>10</v>
      </c>
      <c r="C2471" s="73">
        <f t="shared" si="4687"/>
        <v>6</v>
      </c>
      <c r="E2471" s="73">
        <f t="shared" ref="E2471" si="4761">plan_id</f>
        <v>1005</v>
      </c>
      <c r="F2471" s="73">
        <f t="shared" ca="1" si="4711"/>
        <v>2008</v>
      </c>
      <c r="G2471" s="73">
        <f t="shared" ref="G2471" ca="1" si="4762">VLOOKUP(INDIRECT(CHAR(39)&amp;$A2471&amp;CHAR(39)&amp;"!r2c"&amp;$C2471,0),variables,2,0)</f>
        <v>10986</v>
      </c>
      <c r="H2471" s="76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57525000</v>
      </c>
    </row>
    <row r="2472" spans="1:8" x14ac:dyDescent="0.3">
      <c r="A2472" s="73" t="s">
        <v>309</v>
      </c>
      <c r="B2472" s="73">
        <f t="shared" si="4686"/>
        <v>10</v>
      </c>
      <c r="C2472" s="73">
        <f t="shared" si="4687"/>
        <v>7</v>
      </c>
      <c r="E2472" s="73">
        <f t="shared" ref="E2472" si="4763">plan_id</f>
        <v>1005</v>
      </c>
      <c r="F2472" s="73">
        <f t="shared" ca="1" si="4711"/>
        <v>2008</v>
      </c>
      <c r="G2472" s="73">
        <f t="shared" ref="G2472" ca="1" si="4764">VLOOKUP(INDIRECT(CHAR(39)&amp;$A2472&amp;CHAR(39)&amp;"!r2c"&amp;$C2472,0),variables,2,0)</f>
        <v>10974</v>
      </c>
      <c r="H2472" s="76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EAN</v>
      </c>
    </row>
    <row r="2473" spans="1:8" x14ac:dyDescent="0.3">
      <c r="A2473" s="73" t="s">
        <v>309</v>
      </c>
      <c r="B2473" s="73">
        <f t="shared" si="4686"/>
        <v>10</v>
      </c>
      <c r="C2473" s="73">
        <f t="shared" si="4687"/>
        <v>8</v>
      </c>
      <c r="E2473" s="73">
        <f t="shared" ref="E2473" si="4765">plan_id</f>
        <v>1005</v>
      </c>
      <c r="F2473" s="73">
        <f t="shared" ca="1" si="4711"/>
        <v>2008</v>
      </c>
      <c r="G2473" s="73">
        <f t="shared" ref="G2473" ca="1" si="4766">VLOOKUP(INDIRECT(CHAR(39)&amp;$A2473&amp;CHAR(39)&amp;"!r2c"&amp;$C2473,0),variables,2,0)</f>
        <v>10987</v>
      </c>
      <c r="H2473" s="76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0.60203531007001132</v>
      </c>
    </row>
    <row r="2474" spans="1:8" x14ac:dyDescent="0.3">
      <c r="A2474" s="73" t="s">
        <v>309</v>
      </c>
      <c r="B2474" s="73">
        <f t="shared" si="4686"/>
        <v>10</v>
      </c>
      <c r="C2474" s="73">
        <f t="shared" si="4687"/>
        <v>9</v>
      </c>
      <c r="E2474" s="73">
        <f t="shared" ref="E2474" si="4767">plan_id</f>
        <v>1005</v>
      </c>
      <c r="F2474" s="73">
        <f t="shared" ca="1" si="4711"/>
        <v>2008</v>
      </c>
      <c r="G2474" s="73">
        <f t="shared" ref="G2474" ca="1" si="4768">VLOOKUP(INDIRECT(CHAR(39)&amp;$A2474&amp;CHAR(39)&amp;"!r2c"&amp;$C2474,0),variables,2,0)</f>
        <v>10885</v>
      </c>
      <c r="H2474" s="76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73" t="s">
        <v>309</v>
      </c>
      <c r="B2475" s="73">
        <f t="shared" si="4686"/>
        <v>10</v>
      </c>
      <c r="C2475" s="73">
        <f t="shared" si="4687"/>
        <v>10</v>
      </c>
      <c r="E2475" s="73">
        <f t="shared" ref="E2475" si="4769">plan_id</f>
        <v>1005</v>
      </c>
      <c r="F2475" s="73">
        <f t="shared" ca="1" si="4711"/>
        <v>2008</v>
      </c>
      <c r="G2475" s="73">
        <f t="shared" ref="G2475" ca="1" si="4770">VLOOKUP(INDIRECT(CHAR(39)&amp;$A2475&amp;CHAR(39)&amp;"!r2c"&amp;$C2475,0),variables,2,0)</f>
        <v>10886</v>
      </c>
      <c r="H2475" s="76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73" t="s">
        <v>309</v>
      </c>
      <c r="B2476" s="73">
        <f t="shared" si="4686"/>
        <v>10</v>
      </c>
      <c r="C2476" s="73">
        <f t="shared" si="4687"/>
        <v>11</v>
      </c>
      <c r="E2476" s="73">
        <f t="shared" ref="E2476" si="4771">plan_id</f>
        <v>1005</v>
      </c>
      <c r="F2476" s="73">
        <f t="shared" ca="1" si="4711"/>
        <v>2008</v>
      </c>
      <c r="G2476" s="73">
        <f t="shared" ref="G2476" ca="1" si="4772">VLOOKUP(INDIRECT(CHAR(39)&amp;$A2476&amp;CHAR(39)&amp;"!r2c"&amp;$C2476,0),variables,2,0)</f>
        <v>10887</v>
      </c>
      <c r="H2476" s="76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73" t="s">
        <v>309</v>
      </c>
      <c r="B2477" s="73">
        <f t="shared" si="4686"/>
        <v>10</v>
      </c>
      <c r="C2477" s="73">
        <f t="shared" si="4687"/>
        <v>12</v>
      </c>
      <c r="E2477" s="73">
        <f t="shared" ref="E2477" si="4773">plan_id</f>
        <v>1005</v>
      </c>
      <c r="F2477" s="73">
        <f t="shared" ca="1" si="4711"/>
        <v>2008</v>
      </c>
      <c r="G2477" s="73">
        <f t="shared" ref="G2477" ca="1" si="4774">VLOOKUP(INDIRECT(CHAR(39)&amp;$A2477&amp;CHAR(39)&amp;"!r2c"&amp;$C2477,0),variables,2,0)</f>
        <v>10883</v>
      </c>
      <c r="H2477" s="76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73" t="s">
        <v>309</v>
      </c>
      <c r="B2478" s="73">
        <f t="shared" si="4686"/>
        <v>10</v>
      </c>
      <c r="C2478" s="73">
        <f t="shared" si="4687"/>
        <v>13</v>
      </c>
      <c r="E2478" s="73">
        <f t="shared" ref="E2478" si="4775">plan_id</f>
        <v>1005</v>
      </c>
      <c r="F2478" s="73">
        <f t="shared" ca="1" si="4711"/>
        <v>2008</v>
      </c>
      <c r="G2478" s="73">
        <f t="shared" ref="G2478" ca="1" si="4776">VLOOKUP(INDIRECT(CHAR(39)&amp;$A2478&amp;CHAR(39)&amp;"!r2c"&amp;$C2478,0),variables,2,0)</f>
        <v>10989</v>
      </c>
      <c r="H2478" s="76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5233015000</v>
      </c>
    </row>
    <row r="2479" spans="1:8" x14ac:dyDescent="0.3">
      <c r="A2479" s="73" t="s">
        <v>309</v>
      </c>
      <c r="B2479" s="73">
        <f t="shared" si="4686"/>
        <v>10</v>
      </c>
      <c r="C2479" s="73">
        <f t="shared" si="4687"/>
        <v>14</v>
      </c>
      <c r="E2479" s="73">
        <f t="shared" ref="E2479" si="4777">plan_id</f>
        <v>1005</v>
      </c>
      <c r="F2479" s="73">
        <f t="shared" ca="1" si="4711"/>
        <v>2008</v>
      </c>
      <c r="G2479" s="73">
        <f t="shared" ref="G2479" ca="1" si="4778">VLOOKUP(INDIRECT(CHAR(39)&amp;$A2479&amp;CHAR(39)&amp;"!r2c"&amp;$C2479,0),variables,2,0)</f>
        <v>10990</v>
      </c>
      <c r="H2479" s="76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5918061000</v>
      </c>
    </row>
    <row r="2480" spans="1:8" x14ac:dyDescent="0.3">
      <c r="A2480" s="73" t="s">
        <v>309</v>
      </c>
      <c r="B2480" s="73">
        <f t="shared" si="4686"/>
        <v>10</v>
      </c>
      <c r="C2480" s="73">
        <f t="shared" si="4687"/>
        <v>15</v>
      </c>
      <c r="E2480" s="73">
        <f t="shared" ref="E2480" si="4779">plan_id</f>
        <v>1005</v>
      </c>
      <c r="F2480" s="73">
        <f t="shared" ca="1" si="4711"/>
        <v>2008</v>
      </c>
      <c r="G2480" s="73">
        <f t="shared" ref="G2480" ca="1" si="4780">VLOOKUP(INDIRECT(CHAR(39)&amp;$A2480&amp;CHAR(39)&amp;"!r2c"&amp;$C2480,0),variables,2,0)</f>
        <v>10991</v>
      </c>
      <c r="H2480" s="76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685046000</v>
      </c>
    </row>
    <row r="2481" spans="1:8" x14ac:dyDescent="0.3">
      <c r="A2481" s="73" t="s">
        <v>309</v>
      </c>
      <c r="B2481" s="73">
        <f t="shared" si="4686"/>
        <v>10</v>
      </c>
      <c r="C2481" s="73">
        <f t="shared" si="4687"/>
        <v>16</v>
      </c>
      <c r="E2481" s="73">
        <f t="shared" ref="E2481" si="4781">plan_id</f>
        <v>1005</v>
      </c>
      <c r="F2481" s="73">
        <f t="shared" ca="1" si="4711"/>
        <v>2008</v>
      </c>
      <c r="G2481" s="73">
        <f t="shared" ref="G2481" ca="1" si="4782">VLOOKUP(INDIRECT(CHAR(39)&amp;$A2481&amp;CHAR(39)&amp;"!r2c"&amp;$C2481,0),variables,2,0)</f>
        <v>10992</v>
      </c>
      <c r="H2481" s="76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0.88400000000000001</v>
      </c>
    </row>
    <row r="2482" spans="1:8" x14ac:dyDescent="0.3">
      <c r="A2482" s="73" t="s">
        <v>309</v>
      </c>
      <c r="B2482" s="73">
        <f t="shared" si="4686"/>
        <v>10</v>
      </c>
      <c r="C2482" s="73">
        <f t="shared" si="4687"/>
        <v>17</v>
      </c>
      <c r="E2482" s="73">
        <f t="shared" ref="E2482" si="4783">plan_id</f>
        <v>1005</v>
      </c>
      <c r="F2482" s="73">
        <f t="shared" ca="1" si="4711"/>
        <v>2008</v>
      </c>
      <c r="G2482" s="73">
        <f t="shared" ref="G2482" ca="1" si="4784">VLOOKUP(INDIRECT(CHAR(39)&amp;$A2482&amp;CHAR(39)&amp;"!r2c"&amp;$C2482,0),variables,2,0)</f>
        <v>10993</v>
      </c>
      <c r="H2482" s="76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703701000</v>
      </c>
    </row>
    <row r="2483" spans="1:8" x14ac:dyDescent="0.3">
      <c r="A2483" s="73" t="s">
        <v>309</v>
      </c>
      <c r="B2483" s="73">
        <f t="shared" si="4686"/>
        <v>10</v>
      </c>
      <c r="C2483" s="73">
        <f t="shared" si="4687"/>
        <v>18</v>
      </c>
      <c r="E2483" s="73">
        <f t="shared" ref="E2483" si="4785">plan_id</f>
        <v>1005</v>
      </c>
      <c r="F2483" s="73">
        <f t="shared" ca="1" si="4711"/>
        <v>2008</v>
      </c>
      <c r="G2483" s="73">
        <f t="shared" ref="G2483" ca="1" si="4786">VLOOKUP(INDIRECT(CHAR(39)&amp;$A2483&amp;CHAR(39)&amp;"!r2c"&amp;$C2483,0),variables,2,0)</f>
        <v>11005</v>
      </c>
      <c r="H2483" s="76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73" t="s">
        <v>309</v>
      </c>
      <c r="B2484" s="73">
        <f t="shared" si="4686"/>
        <v>10</v>
      </c>
      <c r="C2484" s="73">
        <f t="shared" si="4687"/>
        <v>19</v>
      </c>
      <c r="E2484" s="73">
        <f t="shared" ref="E2484" si="4787">plan_id</f>
        <v>1005</v>
      </c>
      <c r="F2484" s="73">
        <f t="shared" ca="1" si="4711"/>
        <v>2008</v>
      </c>
      <c r="G2484" s="73">
        <f t="shared" ref="G2484" ca="1" si="4788">VLOOKUP(INDIRECT(CHAR(39)&amp;$A2484&amp;CHAR(39)&amp;"!r2c"&amp;$C2484,0),variables,2,0)</f>
        <v>10988</v>
      </c>
      <c r="H2484" s="76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0.20541110500056131</v>
      </c>
    </row>
    <row r="2485" spans="1:8" x14ac:dyDescent="0.3">
      <c r="A2485" s="73" t="s">
        <v>309</v>
      </c>
      <c r="B2485" s="73">
        <f t="shared" si="4686"/>
        <v>10</v>
      </c>
      <c r="C2485" s="73">
        <f t="shared" si="4687"/>
        <v>20</v>
      </c>
      <c r="E2485" s="73">
        <f t="shared" ref="E2485" si="4789">plan_id</f>
        <v>1005</v>
      </c>
      <c r="F2485" s="73">
        <f t="shared" ca="1" si="4711"/>
        <v>2008</v>
      </c>
      <c r="G2485" s="73">
        <f t="shared" ref="G2485" ca="1" si="4790">VLOOKUP(INDIRECT(CHAR(39)&amp;$A2485&amp;CHAR(39)&amp;"!r2c"&amp;$C2485,0),variables,2,0)</f>
        <v>10996</v>
      </c>
      <c r="H2485" s="76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5110824000</v>
      </c>
    </row>
    <row r="2486" spans="1:8" x14ac:dyDescent="0.3">
      <c r="A2486" s="73" t="s">
        <v>309</v>
      </c>
      <c r="B2486" s="73">
        <f t="shared" si="4686"/>
        <v>10</v>
      </c>
      <c r="C2486" s="73">
        <f t="shared" si="4687"/>
        <v>21</v>
      </c>
      <c r="E2486" s="73">
        <f t="shared" ref="E2486" si="4791">plan_id</f>
        <v>1005</v>
      </c>
      <c r="F2486" s="73">
        <f t="shared" ca="1" si="4711"/>
        <v>2008</v>
      </c>
      <c r="G2486" s="73">
        <f t="shared" ref="G2486" ca="1" si="4792">VLOOKUP(INDIRECT(CHAR(39)&amp;$A2486&amp;CHAR(39)&amp;"!r2c"&amp;$C2486,0),variables,2,0)</f>
        <v>10997</v>
      </c>
      <c r="H2486" s="76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0.86359772229451504</v>
      </c>
    </row>
    <row r="2487" spans="1:8" x14ac:dyDescent="0.3">
      <c r="A2487" s="73" t="s">
        <v>309</v>
      </c>
      <c r="B2487" s="73">
        <f t="shared" si="4686"/>
        <v>10</v>
      </c>
      <c r="C2487" s="73">
        <f t="shared" si="4687"/>
        <v>22</v>
      </c>
      <c r="E2487" s="73">
        <f t="shared" ref="E2487" si="4793">plan_id</f>
        <v>1005</v>
      </c>
      <c r="F2487" s="73">
        <f t="shared" ca="1" si="4711"/>
        <v>2008</v>
      </c>
      <c r="G2487" s="73">
        <f t="shared" ref="G2487" ca="1" si="4794">VLOOKUP(INDIRECT(CHAR(39)&amp;$A2487&amp;CHAR(39)&amp;"!r2c"&amp;$C2487,0),variables,2,0)</f>
        <v>10980</v>
      </c>
      <c r="H2487" s="76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73" t="s">
        <v>309</v>
      </c>
      <c r="B2488" s="73">
        <f t="shared" si="4686"/>
        <v>10</v>
      </c>
      <c r="C2488" s="73">
        <f t="shared" si="4687"/>
        <v>23</v>
      </c>
      <c r="E2488" s="73">
        <f t="shared" ref="E2488" si="4795">plan_id</f>
        <v>1005</v>
      </c>
      <c r="F2488" s="73">
        <f t="shared" ca="1" si="4711"/>
        <v>2008</v>
      </c>
      <c r="G2488" s="73">
        <f t="shared" ref="G2488" ca="1" si="4796">VLOOKUP(INDIRECT(CHAR(39)&amp;$A2488&amp;CHAR(39)&amp;"!r2c"&amp;$C2488,0),variables,2,0)</f>
        <v>10981</v>
      </c>
      <c r="H2488" s="76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73" t="s">
        <v>309</v>
      </c>
      <c r="B2489" s="73">
        <f t="shared" si="4686"/>
        <v>10</v>
      </c>
      <c r="C2489" s="73">
        <f t="shared" si="4687"/>
        <v>24</v>
      </c>
      <c r="E2489" s="73">
        <f t="shared" ref="E2489" si="4797">plan_id</f>
        <v>1005</v>
      </c>
      <c r="F2489" s="73">
        <f t="shared" ca="1" si="4711"/>
        <v>2008</v>
      </c>
      <c r="G2489" s="73">
        <f t="shared" ref="G2489" ca="1" si="4798">VLOOKUP(INDIRECT(CHAR(39)&amp;$A2489&amp;CHAR(39)&amp;"!r2c"&amp;$C2489,0),variables,2,0)</f>
        <v>10998</v>
      </c>
      <c r="H2489" s="76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214621000</v>
      </c>
    </row>
    <row r="2490" spans="1:8" x14ac:dyDescent="0.3">
      <c r="A2490" s="73" t="s">
        <v>309</v>
      </c>
      <c r="B2490" s="73">
        <f t="shared" si="4686"/>
        <v>10</v>
      </c>
      <c r="C2490" s="73">
        <f t="shared" si="4687"/>
        <v>25</v>
      </c>
      <c r="E2490" s="73">
        <f t="shared" ref="E2490" si="4799">plan_id</f>
        <v>1005</v>
      </c>
      <c r="F2490" s="73">
        <f t="shared" ca="1" si="4711"/>
        <v>2008</v>
      </c>
      <c r="G2490" s="73">
        <f t="shared" ref="G2490" ca="1" si="4800">VLOOKUP(INDIRECT(CHAR(39)&amp;$A2490&amp;CHAR(39)&amp;"!r2c"&amp;$C2490,0),variables,2,0)</f>
        <v>10999</v>
      </c>
      <c r="H2490" s="76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295994000</v>
      </c>
    </row>
    <row r="2491" spans="1:8" x14ac:dyDescent="0.3">
      <c r="A2491" s="73" t="s">
        <v>309</v>
      </c>
      <c r="B2491" s="73">
        <f t="shared" si="4686"/>
        <v>10</v>
      </c>
      <c r="C2491" s="73">
        <f t="shared" si="4687"/>
        <v>26</v>
      </c>
      <c r="E2491" s="73">
        <f t="shared" ref="E2491" si="4801">plan_id</f>
        <v>1005</v>
      </c>
      <c r="F2491" s="73">
        <f t="shared" ca="1" si="4711"/>
        <v>2008</v>
      </c>
      <c r="G2491" s="73">
        <f t="shared" ref="G2491" ca="1" si="4802">VLOOKUP(INDIRECT(CHAR(39)&amp;$A2491&amp;CHAR(39)&amp;"!r2c"&amp;$C2491,0),variables,2,0)</f>
        <v>11000</v>
      </c>
      <c r="H2491" s="76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1496000</v>
      </c>
    </row>
    <row r="2492" spans="1:8" x14ac:dyDescent="0.3">
      <c r="A2492" s="73" t="s">
        <v>309</v>
      </c>
      <c r="B2492" s="73">
        <f t="shared" si="4686"/>
        <v>10</v>
      </c>
      <c r="C2492" s="73">
        <f t="shared" si="4687"/>
        <v>27</v>
      </c>
      <c r="E2492" s="73">
        <f t="shared" ref="E2492" si="4803">plan_id</f>
        <v>1005</v>
      </c>
      <c r="F2492" s="73">
        <f t="shared" ca="1" si="4711"/>
        <v>2008</v>
      </c>
      <c r="G2492" s="73">
        <f t="shared" ref="G2492" ca="1" si="4804">VLOOKUP(INDIRECT(CHAR(39)&amp;$A2492&amp;CHAR(39)&amp;"!r2c"&amp;$C2492,0),variables,2,0)</f>
        <v>11001</v>
      </c>
      <c r="H2492" s="76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745000</v>
      </c>
    </row>
    <row r="2493" spans="1:8" x14ac:dyDescent="0.3">
      <c r="A2493" s="73" t="s">
        <v>309</v>
      </c>
      <c r="B2493" s="73">
        <f t="shared" si="4686"/>
        <v>10</v>
      </c>
      <c r="C2493" s="73">
        <f t="shared" si="4687"/>
        <v>28</v>
      </c>
      <c r="E2493" s="73">
        <f t="shared" ref="E2493" si="4805">plan_id</f>
        <v>1005</v>
      </c>
      <c r="F2493" s="73">
        <f t="shared" ca="1" si="4711"/>
        <v>2008</v>
      </c>
      <c r="G2493" s="73">
        <f t="shared" ref="G2493" ca="1" si="4806">VLOOKUP(INDIRECT(CHAR(39)&amp;$A2493&amp;CHAR(39)&amp;"!r2c"&amp;$C2493,0),variables,2,0)</f>
        <v>11002</v>
      </c>
      <c r="H2493" s="76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342000</v>
      </c>
    </row>
    <row r="2494" spans="1:8" x14ac:dyDescent="0.3">
      <c r="A2494" s="73" t="s">
        <v>309</v>
      </c>
      <c r="B2494" s="73">
        <f t="shared" si="4686"/>
        <v>10</v>
      </c>
      <c r="C2494" s="73">
        <f t="shared" si="4687"/>
        <v>29</v>
      </c>
      <c r="E2494" s="73">
        <f t="shared" ref="E2494" si="4807">plan_id</f>
        <v>1005</v>
      </c>
      <c r="F2494" s="73">
        <f t="shared" ca="1" si="4711"/>
        <v>2008</v>
      </c>
      <c r="G2494" s="73">
        <f t="shared" ref="G2494" ca="1" si="4808">VLOOKUP(INDIRECT(CHAR(39)&amp;$A2494&amp;CHAR(39)&amp;"!r2c"&amp;$C2494,0),variables,2,0)</f>
        <v>11003</v>
      </c>
      <c r="H2494" s="76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298577000</v>
      </c>
    </row>
    <row r="2495" spans="1:8" x14ac:dyDescent="0.3">
      <c r="A2495" s="73" t="s">
        <v>309</v>
      </c>
      <c r="B2495" s="73">
        <f t="shared" si="4686"/>
        <v>11</v>
      </c>
      <c r="C2495" s="73">
        <f t="shared" si="4687"/>
        <v>3</v>
      </c>
      <c r="E2495" s="73">
        <f t="shared" ref="E2495" si="4809">plan_id</f>
        <v>1005</v>
      </c>
      <c r="F2495" s="73">
        <f t="shared" ca="1" si="4711"/>
        <v>2009</v>
      </c>
      <c r="G2495" s="73">
        <f t="shared" ref="G2495" ca="1" si="4810">VLOOKUP(INDIRECT(CHAR(39)&amp;$A2495&amp;CHAR(39)&amp;"!r2c"&amp;$C2495,0),variables,2,0)</f>
        <v>10982</v>
      </c>
      <c r="H2495" s="76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">
      <c r="A2496" s="73" t="s">
        <v>309</v>
      </c>
      <c r="B2496" s="73">
        <f t="shared" si="4686"/>
        <v>11</v>
      </c>
      <c r="C2496" s="73">
        <f t="shared" si="4687"/>
        <v>4</v>
      </c>
      <c r="E2496" s="73">
        <f t="shared" ref="E2496" si="4811">plan_id</f>
        <v>1005</v>
      </c>
      <c r="F2496" s="73">
        <f t="shared" ca="1" si="4711"/>
        <v>2009</v>
      </c>
      <c r="G2496" s="73">
        <f t="shared" ref="G2496" ca="1" si="4812">VLOOKUP(INDIRECT(CHAR(39)&amp;$A2496&amp;CHAR(39)&amp;"!r2c"&amp;$C2496,0),variables,2,0)</f>
        <v>10984</v>
      </c>
      <c r="H2496" s="76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140591000</v>
      </c>
    </row>
    <row r="2497" spans="1:8" x14ac:dyDescent="0.3">
      <c r="A2497" s="73" t="s">
        <v>309</v>
      </c>
      <c r="B2497" s="73">
        <f t="shared" si="4686"/>
        <v>11</v>
      </c>
      <c r="C2497" s="73">
        <f t="shared" si="4687"/>
        <v>5</v>
      </c>
      <c r="E2497" s="73">
        <f t="shared" ref="E2497" si="4813">plan_id</f>
        <v>1005</v>
      </c>
      <c r="F2497" s="73">
        <f t="shared" ca="1" si="4711"/>
        <v>2009</v>
      </c>
      <c r="G2497" s="73">
        <f t="shared" ref="G2497" ca="1" si="4814">VLOOKUP(INDIRECT(CHAR(39)&amp;$A2497&amp;CHAR(39)&amp;"!r2c"&amp;$C2497,0),variables,2,0)</f>
        <v>10985</v>
      </c>
      <c r="H2497" s="76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101548000</v>
      </c>
    </row>
    <row r="2498" spans="1:8" x14ac:dyDescent="0.3">
      <c r="A2498" s="73" t="s">
        <v>309</v>
      </c>
      <c r="B2498" s="73">
        <f t="shared" si="4686"/>
        <v>11</v>
      </c>
      <c r="C2498" s="73">
        <f t="shared" si="4687"/>
        <v>6</v>
      </c>
      <c r="E2498" s="73">
        <f t="shared" ref="E2498" si="4815">plan_id</f>
        <v>1005</v>
      </c>
      <c r="F2498" s="73">
        <f t="shared" ca="1" si="4711"/>
        <v>2009</v>
      </c>
      <c r="G2498" s="73">
        <f t="shared" ref="G2498" ca="1" si="4816">VLOOKUP(INDIRECT(CHAR(39)&amp;$A2498&amp;CHAR(39)&amp;"!r2c"&amp;$C2498,0),variables,2,0)</f>
        <v>10986</v>
      </c>
      <c r="H2498" s="76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39043000</v>
      </c>
    </row>
    <row r="2499" spans="1:8" x14ac:dyDescent="0.3">
      <c r="A2499" s="73" t="s">
        <v>309</v>
      </c>
      <c r="B2499" s="73">
        <f t="shared" ref="B2499:B2562" si="4817">B2472+1</f>
        <v>11</v>
      </c>
      <c r="C2499" s="73">
        <f t="shared" ref="C2499:C2562" si="4818">C2472</f>
        <v>7</v>
      </c>
      <c r="E2499" s="73">
        <f t="shared" ref="E2499" si="4819">plan_id</f>
        <v>1005</v>
      </c>
      <c r="F2499" s="73">
        <f t="shared" ca="1" si="4711"/>
        <v>2009</v>
      </c>
      <c r="G2499" s="73">
        <f t="shared" ref="G2499" ca="1" si="4820">VLOOKUP(INDIRECT(CHAR(39)&amp;$A2499&amp;CHAR(39)&amp;"!r2c"&amp;$C2499,0),variables,2,0)</f>
        <v>10974</v>
      </c>
      <c r="H2499" s="76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EAN</v>
      </c>
    </row>
    <row r="2500" spans="1:8" x14ac:dyDescent="0.3">
      <c r="A2500" s="73" t="s">
        <v>309</v>
      </c>
      <c r="B2500" s="73">
        <f t="shared" si="4817"/>
        <v>11</v>
      </c>
      <c r="C2500" s="73">
        <f t="shared" si="4818"/>
        <v>8</v>
      </c>
      <c r="E2500" s="73">
        <f t="shared" ref="E2500" si="4821">plan_id</f>
        <v>1005</v>
      </c>
      <c r="F2500" s="73">
        <f t="shared" ca="1" si="4711"/>
        <v>2009</v>
      </c>
      <c r="G2500" s="73">
        <f t="shared" ref="G2500" ca="1" si="4822">VLOOKUP(INDIRECT(CHAR(39)&amp;$A2500&amp;CHAR(39)&amp;"!r2c"&amp;$C2500,0),variables,2,0)</f>
        <v>10987</v>
      </c>
      <c r="H2500" s="76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0.72229374568784632</v>
      </c>
    </row>
    <row r="2501" spans="1:8" x14ac:dyDescent="0.3">
      <c r="A2501" s="73" t="s">
        <v>309</v>
      </c>
      <c r="B2501" s="73">
        <f t="shared" si="4817"/>
        <v>11</v>
      </c>
      <c r="C2501" s="73">
        <f t="shared" si="4818"/>
        <v>9</v>
      </c>
      <c r="E2501" s="73">
        <f t="shared" ref="E2501" si="4823">plan_id</f>
        <v>1005</v>
      </c>
      <c r="F2501" s="73">
        <f t="shared" ca="1" si="4711"/>
        <v>2009</v>
      </c>
      <c r="G2501" s="73">
        <f t="shared" ref="G2501" ca="1" si="4824">VLOOKUP(INDIRECT(CHAR(39)&amp;$A2501&amp;CHAR(39)&amp;"!r2c"&amp;$C2501,0),variables,2,0)</f>
        <v>10885</v>
      </c>
      <c r="H2501" s="76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73" t="s">
        <v>309</v>
      </c>
      <c r="B2502" s="73">
        <f t="shared" si="4817"/>
        <v>11</v>
      </c>
      <c r="C2502" s="73">
        <f t="shared" si="4818"/>
        <v>10</v>
      </c>
      <c r="E2502" s="73">
        <f t="shared" ref="E2502" si="4825">plan_id</f>
        <v>1005</v>
      </c>
      <c r="F2502" s="73">
        <f t="shared" ca="1" si="4711"/>
        <v>2009</v>
      </c>
      <c r="G2502" s="73">
        <f t="shared" ref="G2502" ca="1" si="4826">VLOOKUP(INDIRECT(CHAR(39)&amp;$A2502&amp;CHAR(39)&amp;"!r2c"&amp;$C2502,0),variables,2,0)</f>
        <v>10886</v>
      </c>
      <c r="H2502" s="76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73" t="s">
        <v>309</v>
      </c>
      <c r="B2503" s="73">
        <f t="shared" si="4817"/>
        <v>11</v>
      </c>
      <c r="C2503" s="73">
        <f t="shared" si="4818"/>
        <v>11</v>
      </c>
      <c r="E2503" s="73">
        <f t="shared" ref="E2503" si="4827">plan_id</f>
        <v>1005</v>
      </c>
      <c r="F2503" s="73">
        <f t="shared" ca="1" si="4711"/>
        <v>2009</v>
      </c>
      <c r="G2503" s="73">
        <f t="shared" ref="G2503" ca="1" si="4828">VLOOKUP(INDIRECT(CHAR(39)&amp;$A2503&amp;CHAR(39)&amp;"!r2c"&amp;$C2503,0),variables,2,0)</f>
        <v>10887</v>
      </c>
      <c r="H2503" s="76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73" t="s">
        <v>309</v>
      </c>
      <c r="B2504" s="73">
        <f t="shared" si="4817"/>
        <v>11</v>
      </c>
      <c r="C2504" s="73">
        <f t="shared" si="4818"/>
        <v>12</v>
      </c>
      <c r="E2504" s="73">
        <f t="shared" ref="E2504" si="4829">plan_id</f>
        <v>1005</v>
      </c>
      <c r="F2504" s="73">
        <f t="shared" ca="1" si="4711"/>
        <v>2009</v>
      </c>
      <c r="G2504" s="73">
        <f t="shared" ref="G2504" ca="1" si="4830">VLOOKUP(INDIRECT(CHAR(39)&amp;$A2504&amp;CHAR(39)&amp;"!r2c"&amp;$C2504,0),variables,2,0)</f>
        <v>10883</v>
      </c>
      <c r="H2504" s="76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73" t="s">
        <v>309</v>
      </c>
      <c r="B2505" s="73">
        <f t="shared" si="4817"/>
        <v>11</v>
      </c>
      <c r="C2505" s="73">
        <f t="shared" si="4818"/>
        <v>13</v>
      </c>
      <c r="E2505" s="73">
        <f t="shared" ref="E2505" si="4831">plan_id</f>
        <v>1005</v>
      </c>
      <c r="F2505" s="73">
        <f t="shared" ca="1" si="4711"/>
        <v>2009</v>
      </c>
      <c r="G2505" s="73">
        <f t="shared" ref="G2505" ca="1" si="4832">VLOOKUP(INDIRECT(CHAR(39)&amp;$A2505&amp;CHAR(39)&amp;"!r2c"&amp;$C2505,0),variables,2,0)</f>
        <v>10989</v>
      </c>
      <c r="H2505" s="76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5239855000</v>
      </c>
    </row>
    <row r="2506" spans="1:8" x14ac:dyDescent="0.3">
      <c r="A2506" s="73" t="s">
        <v>309</v>
      </c>
      <c r="B2506" s="73">
        <f t="shared" si="4817"/>
        <v>11</v>
      </c>
      <c r="C2506" s="73">
        <f t="shared" si="4818"/>
        <v>14</v>
      </c>
      <c r="E2506" s="73">
        <f t="shared" ref="E2506" si="4833">plan_id</f>
        <v>1005</v>
      </c>
      <c r="F2506" s="73">
        <f t="shared" ca="1" si="4711"/>
        <v>2009</v>
      </c>
      <c r="G2506" s="73">
        <f t="shared" ref="G2506" ca="1" si="4834">VLOOKUP(INDIRECT(CHAR(39)&amp;$A2506&amp;CHAR(39)&amp;"!r2c"&amp;$C2506,0),variables,2,0)</f>
        <v>10990</v>
      </c>
      <c r="H2506" s="76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6296274000</v>
      </c>
    </row>
    <row r="2507" spans="1:8" x14ac:dyDescent="0.3">
      <c r="A2507" s="73" t="s">
        <v>309</v>
      </c>
      <c r="B2507" s="73">
        <f t="shared" si="4817"/>
        <v>11</v>
      </c>
      <c r="C2507" s="73">
        <f t="shared" si="4818"/>
        <v>15</v>
      </c>
      <c r="E2507" s="73">
        <f t="shared" ref="E2507" si="4835">plan_id</f>
        <v>1005</v>
      </c>
      <c r="F2507" s="73">
        <f t="shared" ca="1" si="4711"/>
        <v>2009</v>
      </c>
      <c r="G2507" s="73">
        <f t="shared" ref="G2507" ca="1" si="4836">VLOOKUP(INDIRECT(CHAR(39)&amp;$A2507&amp;CHAR(39)&amp;"!r2c"&amp;$C2507,0),variables,2,0)</f>
        <v>10991</v>
      </c>
      <c r="H2507" s="76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1056419000</v>
      </c>
    </row>
    <row r="2508" spans="1:8" x14ac:dyDescent="0.3">
      <c r="A2508" s="73" t="s">
        <v>309</v>
      </c>
      <c r="B2508" s="73">
        <f t="shared" si="4817"/>
        <v>11</v>
      </c>
      <c r="C2508" s="73">
        <f t="shared" si="4818"/>
        <v>16</v>
      </c>
      <c r="E2508" s="73">
        <f t="shared" ref="E2508" si="4837">plan_id</f>
        <v>1005</v>
      </c>
      <c r="F2508" s="73">
        <f t="shared" ca="1" si="4711"/>
        <v>2009</v>
      </c>
      <c r="G2508" s="73">
        <f t="shared" ref="G2508" ca="1" si="4838">VLOOKUP(INDIRECT(CHAR(39)&amp;$A2508&amp;CHAR(39)&amp;"!r2c"&amp;$C2508,0),variables,2,0)</f>
        <v>10992</v>
      </c>
      <c r="H2508" s="76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0.83199999999999996</v>
      </c>
    </row>
    <row r="2509" spans="1:8" x14ac:dyDescent="0.3">
      <c r="A2509" s="73" t="s">
        <v>309</v>
      </c>
      <c r="B2509" s="73">
        <f t="shared" si="4817"/>
        <v>11</v>
      </c>
      <c r="C2509" s="73">
        <f t="shared" si="4818"/>
        <v>17</v>
      </c>
      <c r="E2509" s="73">
        <f t="shared" ref="E2509" si="4839">plan_id</f>
        <v>1005</v>
      </c>
      <c r="F2509" s="73">
        <f t="shared" ca="1" si="4711"/>
        <v>2009</v>
      </c>
      <c r="G2509" s="73">
        <f t="shared" ref="G2509" ca="1" si="4840">VLOOKUP(INDIRECT(CHAR(39)&amp;$A2509&amp;CHAR(39)&amp;"!r2c"&amp;$C2509,0),variables,2,0)</f>
        <v>10993</v>
      </c>
      <c r="H2509" s="76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733164000</v>
      </c>
    </row>
    <row r="2510" spans="1:8" x14ac:dyDescent="0.3">
      <c r="A2510" s="73" t="s">
        <v>309</v>
      </c>
      <c r="B2510" s="73">
        <f t="shared" si="4817"/>
        <v>11</v>
      </c>
      <c r="C2510" s="73">
        <f t="shared" si="4818"/>
        <v>18</v>
      </c>
      <c r="E2510" s="73">
        <f t="shared" ref="E2510" si="4841">plan_id</f>
        <v>1005</v>
      </c>
      <c r="F2510" s="73">
        <f t="shared" ref="F2510:F2573" ca="1" si="4842">INDIRECT(CHAR(39)&amp;$A2510&amp;CHAR(39)&amp;"!r"&amp;$B2510&amp;"c2",0)</f>
        <v>2009</v>
      </c>
      <c r="G2510" s="73">
        <f t="shared" ref="G2510" ca="1" si="4843">VLOOKUP(INDIRECT(CHAR(39)&amp;$A2510&amp;CHAR(39)&amp;"!r2c"&amp;$C2510,0),variables,2,0)</f>
        <v>11005</v>
      </c>
      <c r="H2510" s="76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73" t="s">
        <v>309</v>
      </c>
      <c r="B2511" s="73">
        <f t="shared" si="4817"/>
        <v>11</v>
      </c>
      <c r="C2511" s="73">
        <f t="shared" si="4818"/>
        <v>19</v>
      </c>
      <c r="E2511" s="73">
        <f t="shared" ref="E2511" si="4844">plan_id</f>
        <v>1005</v>
      </c>
      <c r="F2511" s="73">
        <f t="shared" ca="1" si="4842"/>
        <v>2009</v>
      </c>
      <c r="G2511" s="73">
        <f t="shared" ref="G2511" ca="1" si="4845">VLOOKUP(INDIRECT(CHAR(39)&amp;$A2511&amp;CHAR(39)&amp;"!r2c"&amp;$C2511,0),variables,2,0)</f>
        <v>10988</v>
      </c>
      <c r="H2511" s="76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0.19175927896077821</v>
      </c>
    </row>
    <row r="2512" spans="1:8" x14ac:dyDescent="0.3">
      <c r="A2512" s="73" t="s">
        <v>309</v>
      </c>
      <c r="B2512" s="73">
        <f t="shared" si="4817"/>
        <v>11</v>
      </c>
      <c r="C2512" s="73">
        <f t="shared" si="4818"/>
        <v>20</v>
      </c>
      <c r="E2512" s="73">
        <f t="shared" ref="E2512" si="4846">plan_id</f>
        <v>1005</v>
      </c>
      <c r="F2512" s="73">
        <f t="shared" ca="1" si="4842"/>
        <v>2009</v>
      </c>
      <c r="G2512" s="73">
        <f t="shared" ref="G2512" ca="1" si="4847">VLOOKUP(INDIRECT(CHAR(39)&amp;$A2512&amp;CHAR(39)&amp;"!r2c"&amp;$C2512,0),variables,2,0)</f>
        <v>10996</v>
      </c>
      <c r="H2512" s="76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4001046000</v>
      </c>
    </row>
    <row r="2513" spans="1:8" x14ac:dyDescent="0.3">
      <c r="A2513" s="73" t="s">
        <v>309</v>
      </c>
      <c r="B2513" s="73">
        <f t="shared" si="4817"/>
        <v>11</v>
      </c>
      <c r="C2513" s="73">
        <f t="shared" si="4818"/>
        <v>21</v>
      </c>
      <c r="E2513" s="73">
        <f t="shared" ref="E2513" si="4848">plan_id</f>
        <v>1005</v>
      </c>
      <c r="F2513" s="73">
        <f t="shared" ca="1" si="4842"/>
        <v>2009</v>
      </c>
      <c r="G2513" s="73">
        <f t="shared" ref="G2513" ca="1" si="4849">VLOOKUP(INDIRECT(CHAR(39)&amp;$A2513&amp;CHAR(39)&amp;"!r2c"&amp;$C2513,0),variables,2,0)</f>
        <v>10997</v>
      </c>
      <c r="H2513" s="76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0.63546249734366711</v>
      </c>
    </row>
    <row r="2514" spans="1:8" x14ac:dyDescent="0.3">
      <c r="A2514" s="73" t="s">
        <v>309</v>
      </c>
      <c r="B2514" s="73">
        <f t="shared" si="4817"/>
        <v>11</v>
      </c>
      <c r="C2514" s="73">
        <f t="shared" si="4818"/>
        <v>22</v>
      </c>
      <c r="E2514" s="73">
        <f t="shared" ref="E2514" si="4850">plan_id</f>
        <v>1005</v>
      </c>
      <c r="F2514" s="73">
        <f t="shared" ca="1" si="4842"/>
        <v>2009</v>
      </c>
      <c r="G2514" s="73">
        <f t="shared" ref="G2514" ca="1" si="4851">VLOOKUP(INDIRECT(CHAR(39)&amp;$A2514&amp;CHAR(39)&amp;"!r2c"&amp;$C2514,0),variables,2,0)</f>
        <v>10980</v>
      </c>
      <c r="H2514" s="76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73" t="s">
        <v>309</v>
      </c>
      <c r="B2515" s="73">
        <f t="shared" si="4817"/>
        <v>11</v>
      </c>
      <c r="C2515" s="73">
        <f t="shared" si="4818"/>
        <v>23</v>
      </c>
      <c r="E2515" s="73">
        <f t="shared" ref="E2515" si="4852">plan_id</f>
        <v>1005</v>
      </c>
      <c r="F2515" s="73">
        <f t="shared" ca="1" si="4842"/>
        <v>2009</v>
      </c>
      <c r="G2515" s="73">
        <f t="shared" ref="G2515" ca="1" si="4853">VLOOKUP(INDIRECT(CHAR(39)&amp;$A2515&amp;CHAR(39)&amp;"!r2c"&amp;$C2515,0),variables,2,0)</f>
        <v>10981</v>
      </c>
      <c r="H2515" s="76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73" t="s">
        <v>309</v>
      </c>
      <c r="B2516" s="73">
        <f t="shared" si="4817"/>
        <v>11</v>
      </c>
      <c r="C2516" s="73">
        <f t="shared" si="4818"/>
        <v>24</v>
      </c>
      <c r="E2516" s="73">
        <f t="shared" ref="E2516" si="4854">plan_id</f>
        <v>1005</v>
      </c>
      <c r="F2516" s="73">
        <f t="shared" ca="1" si="4842"/>
        <v>2009</v>
      </c>
      <c r="G2516" s="73">
        <f t="shared" ref="G2516" ca="1" si="4855">VLOOKUP(INDIRECT(CHAR(39)&amp;$A2516&amp;CHAR(39)&amp;"!r2c"&amp;$C2516,0),variables,2,0)</f>
        <v>10998</v>
      </c>
      <c r="H2516" s="76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371473000</v>
      </c>
    </row>
    <row r="2517" spans="1:8" x14ac:dyDescent="0.3">
      <c r="A2517" s="73" t="s">
        <v>309</v>
      </c>
      <c r="B2517" s="73">
        <f t="shared" si="4817"/>
        <v>11</v>
      </c>
      <c r="C2517" s="73">
        <f t="shared" si="4818"/>
        <v>25</v>
      </c>
      <c r="E2517" s="73">
        <f t="shared" ref="E2517" si="4856">plan_id</f>
        <v>1005</v>
      </c>
      <c r="F2517" s="73">
        <f t="shared" ca="1" si="4842"/>
        <v>2009</v>
      </c>
      <c r="G2517" s="73">
        <f t="shared" ref="G2517" ca="1" si="4857">VLOOKUP(INDIRECT(CHAR(39)&amp;$A2517&amp;CHAR(39)&amp;"!r2c"&amp;$C2517,0),variables,2,0)</f>
        <v>10999</v>
      </c>
      <c r="H2517" s="76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310100000</v>
      </c>
    </row>
    <row r="2518" spans="1:8" x14ac:dyDescent="0.3">
      <c r="A2518" s="73" t="s">
        <v>309</v>
      </c>
      <c r="B2518" s="73">
        <f t="shared" si="4817"/>
        <v>11</v>
      </c>
      <c r="C2518" s="73">
        <f t="shared" si="4818"/>
        <v>26</v>
      </c>
      <c r="E2518" s="73">
        <f t="shared" ref="E2518" si="4858">plan_id</f>
        <v>1005</v>
      </c>
      <c r="F2518" s="73">
        <f t="shared" ca="1" si="4842"/>
        <v>2009</v>
      </c>
      <c r="G2518" s="73">
        <f t="shared" ref="G2518" ca="1" si="4859">VLOOKUP(INDIRECT(CHAR(39)&amp;$A2518&amp;CHAR(39)&amp;"!r2c"&amp;$C2518,0),variables,2,0)</f>
        <v>11000</v>
      </c>
      <c r="H2518" s="76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1237000</v>
      </c>
    </row>
    <row r="2519" spans="1:8" x14ac:dyDescent="0.3">
      <c r="A2519" s="73" t="s">
        <v>309</v>
      </c>
      <c r="B2519" s="73">
        <f t="shared" si="4817"/>
        <v>11</v>
      </c>
      <c r="C2519" s="73">
        <f t="shared" si="4818"/>
        <v>27</v>
      </c>
      <c r="E2519" s="73">
        <f t="shared" ref="E2519" si="4860">plan_id</f>
        <v>1005</v>
      </c>
      <c r="F2519" s="73">
        <f t="shared" ca="1" si="4842"/>
        <v>2009</v>
      </c>
      <c r="G2519" s="73">
        <f t="shared" ref="G2519" ca="1" si="4861">VLOOKUP(INDIRECT(CHAR(39)&amp;$A2519&amp;CHAR(39)&amp;"!r2c"&amp;$C2519,0),variables,2,0)</f>
        <v>11001</v>
      </c>
      <c r="H2519" s="76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747000</v>
      </c>
    </row>
    <row r="2520" spans="1:8" x14ac:dyDescent="0.3">
      <c r="A2520" s="73" t="s">
        <v>309</v>
      </c>
      <c r="B2520" s="73">
        <f t="shared" si="4817"/>
        <v>11</v>
      </c>
      <c r="C2520" s="73">
        <f t="shared" si="4818"/>
        <v>28</v>
      </c>
      <c r="E2520" s="73">
        <f t="shared" ref="E2520" si="4862">plan_id</f>
        <v>1005</v>
      </c>
      <c r="F2520" s="73">
        <f t="shared" ca="1" si="4842"/>
        <v>2009</v>
      </c>
      <c r="G2520" s="73">
        <f t="shared" ref="G2520" ca="1" si="4863">VLOOKUP(INDIRECT(CHAR(39)&amp;$A2520&amp;CHAR(39)&amp;"!r2c"&amp;$C2520,0),variables,2,0)</f>
        <v>11002</v>
      </c>
      <c r="H2520" s="76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199000</v>
      </c>
    </row>
    <row r="2521" spans="1:8" x14ac:dyDescent="0.3">
      <c r="A2521" s="73" t="s">
        <v>309</v>
      </c>
      <c r="B2521" s="73">
        <f t="shared" si="4817"/>
        <v>11</v>
      </c>
      <c r="C2521" s="73">
        <f t="shared" si="4818"/>
        <v>29</v>
      </c>
      <c r="E2521" s="73">
        <f t="shared" ref="E2521" si="4864">plan_id</f>
        <v>1005</v>
      </c>
      <c r="F2521" s="73">
        <f t="shared" ca="1" si="4842"/>
        <v>2009</v>
      </c>
      <c r="G2521" s="73">
        <f t="shared" ref="G2521" ca="1" si="4865">VLOOKUP(INDIRECT(CHAR(39)&amp;$A2521&amp;CHAR(39)&amp;"!r2c"&amp;$C2521,0),variables,2,0)</f>
        <v>11003</v>
      </c>
      <c r="H2521" s="76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312283000</v>
      </c>
    </row>
    <row r="2522" spans="1:8" x14ac:dyDescent="0.3">
      <c r="A2522" s="73" t="s">
        <v>309</v>
      </c>
      <c r="B2522" s="73">
        <f t="shared" si="4817"/>
        <v>12</v>
      </c>
      <c r="C2522" s="73">
        <f t="shared" si="4818"/>
        <v>3</v>
      </c>
      <c r="E2522" s="73">
        <f t="shared" ref="E2522" si="4866">plan_id</f>
        <v>1005</v>
      </c>
      <c r="F2522" s="73">
        <f t="shared" ca="1" si="4842"/>
        <v>2010</v>
      </c>
      <c r="G2522" s="73">
        <f t="shared" ref="G2522" ca="1" si="4867">VLOOKUP(INDIRECT(CHAR(39)&amp;$A2522&amp;CHAR(39)&amp;"!r2c"&amp;$C2522,0),variables,2,0)</f>
        <v>10982</v>
      </c>
      <c r="H2522" s="76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73" t="s">
        <v>309</v>
      </c>
      <c r="B2523" s="73">
        <f t="shared" si="4817"/>
        <v>12</v>
      </c>
      <c r="C2523" s="73">
        <f t="shared" si="4818"/>
        <v>4</v>
      </c>
      <c r="E2523" s="73">
        <f t="shared" ref="E2523" si="4868">plan_id</f>
        <v>1005</v>
      </c>
      <c r="F2523" s="73">
        <f t="shared" ca="1" si="4842"/>
        <v>2010</v>
      </c>
      <c r="G2523" s="73">
        <f t="shared" ref="G2523" ca="1" si="4869">VLOOKUP(INDIRECT(CHAR(39)&amp;$A2523&amp;CHAR(39)&amp;"!r2c"&amp;$C2523,0),variables,2,0)</f>
        <v>10984</v>
      </c>
      <c r="H2523" s="76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150220000</v>
      </c>
    </row>
    <row r="2524" spans="1:8" x14ac:dyDescent="0.3">
      <c r="A2524" s="73" t="s">
        <v>309</v>
      </c>
      <c r="B2524" s="73">
        <f t="shared" si="4817"/>
        <v>12</v>
      </c>
      <c r="C2524" s="73">
        <f t="shared" si="4818"/>
        <v>5</v>
      </c>
      <c r="E2524" s="73">
        <f t="shared" ref="E2524" si="4870">plan_id</f>
        <v>1005</v>
      </c>
      <c r="F2524" s="73">
        <f t="shared" ca="1" si="4842"/>
        <v>2010</v>
      </c>
      <c r="G2524" s="73">
        <f t="shared" ref="G2524" ca="1" si="4871">VLOOKUP(INDIRECT(CHAR(39)&amp;$A2524&amp;CHAR(39)&amp;"!r2c"&amp;$C2524,0),variables,2,0)</f>
        <v>10985</v>
      </c>
      <c r="H2524" s="76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107066000</v>
      </c>
    </row>
    <row r="2525" spans="1:8" x14ac:dyDescent="0.3">
      <c r="A2525" s="73" t="s">
        <v>309</v>
      </c>
      <c r="B2525" s="73">
        <f t="shared" si="4817"/>
        <v>12</v>
      </c>
      <c r="C2525" s="73">
        <f t="shared" si="4818"/>
        <v>6</v>
      </c>
      <c r="E2525" s="73">
        <f t="shared" ref="E2525" si="4872">plan_id</f>
        <v>1005</v>
      </c>
      <c r="F2525" s="73">
        <f t="shared" ca="1" si="4842"/>
        <v>2010</v>
      </c>
      <c r="G2525" s="73">
        <f t="shared" ref="G2525" ca="1" si="4873">VLOOKUP(INDIRECT(CHAR(39)&amp;$A2525&amp;CHAR(39)&amp;"!r2c"&amp;$C2525,0),variables,2,0)</f>
        <v>10986</v>
      </c>
      <c r="H2525" s="76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43154000</v>
      </c>
    </row>
    <row r="2526" spans="1:8" x14ac:dyDescent="0.3">
      <c r="A2526" s="73" t="s">
        <v>309</v>
      </c>
      <c r="B2526" s="73">
        <f t="shared" si="4817"/>
        <v>12</v>
      </c>
      <c r="C2526" s="73">
        <f t="shared" si="4818"/>
        <v>7</v>
      </c>
      <c r="E2526" s="73">
        <f t="shared" ref="E2526" si="4874">plan_id</f>
        <v>1005</v>
      </c>
      <c r="F2526" s="73">
        <f t="shared" ca="1" si="4842"/>
        <v>2010</v>
      </c>
      <c r="G2526" s="73">
        <f t="shared" ref="G2526" ca="1" si="4875">VLOOKUP(INDIRECT(CHAR(39)&amp;$A2526&amp;CHAR(39)&amp;"!r2c"&amp;$C2526,0),variables,2,0)</f>
        <v>10974</v>
      </c>
      <c r="H2526" s="76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EAN</v>
      </c>
    </row>
    <row r="2527" spans="1:8" x14ac:dyDescent="0.3">
      <c r="A2527" s="73" t="s">
        <v>309</v>
      </c>
      <c r="B2527" s="73">
        <f t="shared" si="4817"/>
        <v>12</v>
      </c>
      <c r="C2527" s="73">
        <f t="shared" si="4818"/>
        <v>8</v>
      </c>
      <c r="E2527" s="73">
        <f t="shared" ref="E2527" si="4876">plan_id</f>
        <v>1005</v>
      </c>
      <c r="F2527" s="73">
        <f t="shared" ca="1" si="4842"/>
        <v>2010</v>
      </c>
      <c r="G2527" s="73">
        <f t="shared" ref="G2527" ca="1" si="4877">VLOOKUP(INDIRECT(CHAR(39)&amp;$A2527&amp;CHAR(39)&amp;"!r2c"&amp;$C2527,0),variables,2,0)</f>
        <v>10987</v>
      </c>
      <c r="H2527" s="76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0.71272799893489547</v>
      </c>
    </row>
    <row r="2528" spans="1:8" x14ac:dyDescent="0.3">
      <c r="A2528" s="73" t="s">
        <v>309</v>
      </c>
      <c r="B2528" s="73">
        <f t="shared" si="4817"/>
        <v>12</v>
      </c>
      <c r="C2528" s="73">
        <f t="shared" si="4818"/>
        <v>9</v>
      </c>
      <c r="E2528" s="73">
        <f t="shared" ref="E2528" si="4878">plan_id</f>
        <v>1005</v>
      </c>
      <c r="F2528" s="73">
        <f t="shared" ca="1" si="4842"/>
        <v>2010</v>
      </c>
      <c r="G2528" s="73">
        <f t="shared" ref="G2528" ca="1" si="4879">VLOOKUP(INDIRECT(CHAR(39)&amp;$A2528&amp;CHAR(39)&amp;"!r2c"&amp;$C2528,0),variables,2,0)</f>
        <v>10885</v>
      </c>
      <c r="H2528" s="76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73" t="s">
        <v>309</v>
      </c>
      <c r="B2529" s="73">
        <f t="shared" si="4817"/>
        <v>12</v>
      </c>
      <c r="C2529" s="73">
        <f t="shared" si="4818"/>
        <v>10</v>
      </c>
      <c r="E2529" s="73">
        <f t="shared" ref="E2529" si="4880">plan_id</f>
        <v>1005</v>
      </c>
      <c r="F2529" s="73">
        <f t="shared" ca="1" si="4842"/>
        <v>2010</v>
      </c>
      <c r="G2529" s="73">
        <f t="shared" ref="G2529" ca="1" si="4881">VLOOKUP(INDIRECT(CHAR(39)&amp;$A2529&amp;CHAR(39)&amp;"!r2c"&amp;$C2529,0),variables,2,0)</f>
        <v>10886</v>
      </c>
      <c r="H2529" s="76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73" t="s">
        <v>309</v>
      </c>
      <c r="B2530" s="73">
        <f t="shared" si="4817"/>
        <v>12</v>
      </c>
      <c r="C2530" s="73">
        <f t="shared" si="4818"/>
        <v>11</v>
      </c>
      <c r="E2530" s="73">
        <f t="shared" ref="E2530" si="4882">plan_id</f>
        <v>1005</v>
      </c>
      <c r="F2530" s="73">
        <f t="shared" ca="1" si="4842"/>
        <v>2010</v>
      </c>
      <c r="G2530" s="73">
        <f t="shared" ref="G2530" ca="1" si="4883">VLOOKUP(INDIRECT(CHAR(39)&amp;$A2530&amp;CHAR(39)&amp;"!r2c"&amp;$C2530,0),variables,2,0)</f>
        <v>10887</v>
      </c>
      <c r="H2530" s="76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73" t="s">
        <v>309</v>
      </c>
      <c r="B2531" s="73">
        <f t="shared" si="4817"/>
        <v>12</v>
      </c>
      <c r="C2531" s="73">
        <f t="shared" si="4818"/>
        <v>12</v>
      </c>
      <c r="E2531" s="73">
        <f t="shared" ref="E2531" si="4884">plan_id</f>
        <v>1005</v>
      </c>
      <c r="F2531" s="73">
        <f t="shared" ca="1" si="4842"/>
        <v>2010</v>
      </c>
      <c r="G2531" s="73">
        <f t="shared" ref="G2531" ca="1" si="4885">VLOOKUP(INDIRECT(CHAR(39)&amp;$A2531&amp;CHAR(39)&amp;"!r2c"&amp;$C2531,0),variables,2,0)</f>
        <v>10883</v>
      </c>
      <c r="H2531" s="76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73" t="s">
        <v>309</v>
      </c>
      <c r="B2532" s="73">
        <f t="shared" si="4817"/>
        <v>12</v>
      </c>
      <c r="C2532" s="73">
        <f t="shared" si="4818"/>
        <v>13</v>
      </c>
      <c r="E2532" s="73">
        <f t="shared" ref="E2532" si="4886">plan_id</f>
        <v>1005</v>
      </c>
      <c r="F2532" s="73">
        <f t="shared" ca="1" si="4842"/>
        <v>2010</v>
      </c>
      <c r="G2532" s="73">
        <f t="shared" ref="G2532" ca="1" si="4887">VLOOKUP(INDIRECT(CHAR(39)&amp;$A2532&amp;CHAR(39)&amp;"!r2c"&amp;$C2532,0),variables,2,0)</f>
        <v>10989</v>
      </c>
      <c r="H2532" s="76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5188339000</v>
      </c>
    </row>
    <row r="2533" spans="1:8" x14ac:dyDescent="0.3">
      <c r="A2533" s="73" t="s">
        <v>309</v>
      </c>
      <c r="B2533" s="73">
        <f t="shared" si="4817"/>
        <v>12</v>
      </c>
      <c r="C2533" s="73">
        <f t="shared" si="4818"/>
        <v>14</v>
      </c>
      <c r="E2533" s="73">
        <f t="shared" ref="E2533" si="4888">plan_id</f>
        <v>1005</v>
      </c>
      <c r="F2533" s="73">
        <f t="shared" ca="1" si="4842"/>
        <v>2010</v>
      </c>
      <c r="G2533" s="73">
        <f t="shared" ref="G2533" ca="1" si="4889">VLOOKUP(INDIRECT(CHAR(39)&amp;$A2533&amp;CHAR(39)&amp;"!r2c"&amp;$C2533,0),variables,2,0)</f>
        <v>10990</v>
      </c>
      <c r="H2533" s="76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5963672000</v>
      </c>
    </row>
    <row r="2534" spans="1:8" x14ac:dyDescent="0.3">
      <c r="A2534" s="73" t="s">
        <v>309</v>
      </c>
      <c r="B2534" s="73">
        <f t="shared" si="4817"/>
        <v>12</v>
      </c>
      <c r="C2534" s="73">
        <f t="shared" si="4818"/>
        <v>15</v>
      </c>
      <c r="E2534" s="73">
        <f t="shared" ref="E2534" si="4890">plan_id</f>
        <v>1005</v>
      </c>
      <c r="F2534" s="73">
        <f t="shared" ca="1" si="4842"/>
        <v>2010</v>
      </c>
      <c r="G2534" s="73">
        <f t="shared" ref="G2534" ca="1" si="4891">VLOOKUP(INDIRECT(CHAR(39)&amp;$A2534&amp;CHAR(39)&amp;"!r2c"&amp;$C2534,0),variables,2,0)</f>
        <v>10991</v>
      </c>
      <c r="H2534" s="76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775333000</v>
      </c>
    </row>
    <row r="2535" spans="1:8" x14ac:dyDescent="0.3">
      <c r="A2535" s="73" t="s">
        <v>309</v>
      </c>
      <c r="B2535" s="73">
        <f t="shared" si="4817"/>
        <v>12</v>
      </c>
      <c r="C2535" s="73">
        <f t="shared" si="4818"/>
        <v>16</v>
      </c>
      <c r="E2535" s="73">
        <f t="shared" ref="E2535" si="4892">plan_id</f>
        <v>1005</v>
      </c>
      <c r="F2535" s="73">
        <f t="shared" ca="1" si="4842"/>
        <v>2010</v>
      </c>
      <c r="G2535" s="73">
        <f t="shared" ref="G2535" ca="1" si="4893">VLOOKUP(INDIRECT(CHAR(39)&amp;$A2535&amp;CHAR(39)&amp;"!r2c"&amp;$C2535,0),variables,2,0)</f>
        <v>10992</v>
      </c>
      <c r="H2535" s="76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0.87</v>
      </c>
    </row>
    <row r="2536" spans="1:8" x14ac:dyDescent="0.3">
      <c r="A2536" s="73" t="s">
        <v>309</v>
      </c>
      <c r="B2536" s="73">
        <f t="shared" si="4817"/>
        <v>12</v>
      </c>
      <c r="C2536" s="73">
        <f t="shared" si="4818"/>
        <v>17</v>
      </c>
      <c r="E2536" s="73">
        <f t="shared" ref="E2536" si="4894">plan_id</f>
        <v>1005</v>
      </c>
      <c r="F2536" s="73">
        <f t="shared" ca="1" si="4842"/>
        <v>2010</v>
      </c>
      <c r="G2536" s="73">
        <f t="shared" ref="G2536" ca="1" si="4895">VLOOKUP(INDIRECT(CHAR(39)&amp;$A2536&amp;CHAR(39)&amp;"!r2c"&amp;$C2536,0),variables,2,0)</f>
        <v>10993</v>
      </c>
      <c r="H2536" s="76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740101000</v>
      </c>
    </row>
    <row r="2537" spans="1:8" x14ac:dyDescent="0.3">
      <c r="A2537" s="73" t="s">
        <v>309</v>
      </c>
      <c r="B2537" s="73">
        <f t="shared" si="4817"/>
        <v>12</v>
      </c>
      <c r="C2537" s="73">
        <f t="shared" si="4818"/>
        <v>18</v>
      </c>
      <c r="E2537" s="73">
        <f t="shared" ref="E2537" si="4896">plan_id</f>
        <v>1005</v>
      </c>
      <c r="F2537" s="73">
        <f t="shared" ca="1" si="4842"/>
        <v>2010</v>
      </c>
      <c r="G2537" s="73">
        <f t="shared" ref="G2537" ca="1" si="4897">VLOOKUP(INDIRECT(CHAR(39)&amp;$A2537&amp;CHAR(39)&amp;"!r2c"&amp;$C2537,0),variables,2,0)</f>
        <v>11005</v>
      </c>
      <c r="H2537" s="76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73" t="s">
        <v>309</v>
      </c>
      <c r="B2538" s="73">
        <f t="shared" si="4817"/>
        <v>12</v>
      </c>
      <c r="C2538" s="73">
        <f t="shared" si="4818"/>
        <v>19</v>
      </c>
      <c r="E2538" s="73">
        <f t="shared" ref="E2538" si="4898">plan_id</f>
        <v>1005</v>
      </c>
      <c r="F2538" s="73">
        <f t="shared" ca="1" si="4842"/>
        <v>2010</v>
      </c>
      <c r="G2538" s="73">
        <f t="shared" ref="G2538" ca="1" si="4899">VLOOKUP(INDIRECT(CHAR(39)&amp;$A2538&amp;CHAR(39)&amp;"!r2c"&amp;$C2538,0),variables,2,0)</f>
        <v>10988</v>
      </c>
      <c r="H2538" s="76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0.20297229702432507</v>
      </c>
    </row>
    <row r="2539" spans="1:8" x14ac:dyDescent="0.3">
      <c r="A2539" s="73" t="s">
        <v>309</v>
      </c>
      <c r="B2539" s="73">
        <f t="shared" si="4817"/>
        <v>12</v>
      </c>
      <c r="C2539" s="73">
        <f t="shared" si="4818"/>
        <v>20</v>
      </c>
      <c r="E2539" s="73">
        <f t="shared" ref="E2539" si="4900">plan_id</f>
        <v>1005</v>
      </c>
      <c r="F2539" s="73">
        <f t="shared" ca="1" si="4842"/>
        <v>2010</v>
      </c>
      <c r="G2539" s="73">
        <f t="shared" ref="G2539" ca="1" si="4901">VLOOKUP(INDIRECT(CHAR(39)&amp;$A2539&amp;CHAR(39)&amp;"!r2c"&amp;$C2539,0),variables,2,0)</f>
        <v>10996</v>
      </c>
      <c r="H2539" s="76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4453737000</v>
      </c>
    </row>
    <row r="2540" spans="1:8" x14ac:dyDescent="0.3">
      <c r="A2540" s="73" t="s">
        <v>309</v>
      </c>
      <c r="B2540" s="73">
        <f t="shared" si="4817"/>
        <v>12</v>
      </c>
      <c r="C2540" s="73">
        <f t="shared" si="4818"/>
        <v>21</v>
      </c>
      <c r="E2540" s="73">
        <f t="shared" ref="E2540" si="4902">plan_id</f>
        <v>1005</v>
      </c>
      <c r="F2540" s="73">
        <f t="shared" ca="1" si="4842"/>
        <v>2010</v>
      </c>
      <c r="G2540" s="73">
        <f t="shared" ref="G2540" ca="1" si="4903">VLOOKUP(INDIRECT(CHAR(39)&amp;$A2540&amp;CHAR(39)&amp;"!r2c"&amp;$C2540,0),variables,2,0)</f>
        <v>10997</v>
      </c>
      <c r="H2540" s="76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0.74681119283555497</v>
      </c>
    </row>
    <row r="2541" spans="1:8" x14ac:dyDescent="0.3">
      <c r="A2541" s="73" t="s">
        <v>309</v>
      </c>
      <c r="B2541" s="73">
        <f t="shared" si="4817"/>
        <v>12</v>
      </c>
      <c r="C2541" s="73">
        <f t="shared" si="4818"/>
        <v>22</v>
      </c>
      <c r="E2541" s="73">
        <f t="shared" ref="E2541" si="4904">plan_id</f>
        <v>1005</v>
      </c>
      <c r="F2541" s="73">
        <f t="shared" ca="1" si="4842"/>
        <v>2010</v>
      </c>
      <c r="G2541" s="73">
        <f t="shared" ref="G2541" ca="1" si="4905">VLOOKUP(INDIRECT(CHAR(39)&amp;$A2541&amp;CHAR(39)&amp;"!r2c"&amp;$C2541,0),variables,2,0)</f>
        <v>10980</v>
      </c>
      <c r="H2541" s="76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73" t="s">
        <v>309</v>
      </c>
      <c r="B2542" s="73">
        <f t="shared" si="4817"/>
        <v>12</v>
      </c>
      <c r="C2542" s="73">
        <f t="shared" si="4818"/>
        <v>23</v>
      </c>
      <c r="E2542" s="73">
        <f t="shared" ref="E2542" si="4906">plan_id</f>
        <v>1005</v>
      </c>
      <c r="F2542" s="73">
        <f t="shared" ca="1" si="4842"/>
        <v>2010</v>
      </c>
      <c r="G2542" s="73">
        <f t="shared" ref="G2542" ca="1" si="4907">VLOOKUP(INDIRECT(CHAR(39)&amp;$A2542&amp;CHAR(39)&amp;"!r2c"&amp;$C2542,0),variables,2,0)</f>
        <v>10981</v>
      </c>
      <c r="H2542" s="76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73" t="s">
        <v>309</v>
      </c>
      <c r="B2543" s="73">
        <f t="shared" si="4817"/>
        <v>12</v>
      </c>
      <c r="C2543" s="73">
        <f t="shared" si="4818"/>
        <v>24</v>
      </c>
      <c r="E2543" s="73">
        <f t="shared" ref="E2543" si="4908">plan_id</f>
        <v>1005</v>
      </c>
      <c r="F2543" s="73">
        <f t="shared" ca="1" si="4842"/>
        <v>2010</v>
      </c>
      <c r="G2543" s="73">
        <f t="shared" ref="G2543" ca="1" si="4909">VLOOKUP(INDIRECT(CHAR(39)&amp;$A2543&amp;CHAR(39)&amp;"!r2c"&amp;$C2543,0),variables,2,0)</f>
        <v>10998</v>
      </c>
      <c r="H2543" s="76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-281086000</v>
      </c>
    </row>
    <row r="2544" spans="1:8" x14ac:dyDescent="0.3">
      <c r="A2544" s="73" t="s">
        <v>309</v>
      </c>
      <c r="B2544" s="73">
        <f t="shared" si="4817"/>
        <v>12</v>
      </c>
      <c r="C2544" s="73">
        <f t="shared" si="4818"/>
        <v>25</v>
      </c>
      <c r="E2544" s="73">
        <f t="shared" ref="E2544" si="4910">plan_id</f>
        <v>1005</v>
      </c>
      <c r="F2544" s="73">
        <f t="shared" ca="1" si="4842"/>
        <v>2010</v>
      </c>
      <c r="G2544" s="73">
        <f t="shared" ref="G2544" ca="1" si="4911">VLOOKUP(INDIRECT(CHAR(39)&amp;$A2544&amp;CHAR(39)&amp;"!r2c"&amp;$C2544,0),variables,2,0)</f>
        <v>10999</v>
      </c>
      <c r="H2544" s="76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326041000</v>
      </c>
    </row>
    <row r="2545" spans="1:8" x14ac:dyDescent="0.3">
      <c r="A2545" s="73" t="s">
        <v>309</v>
      </c>
      <c r="B2545" s="73">
        <f t="shared" si="4817"/>
        <v>12</v>
      </c>
      <c r="C2545" s="73">
        <f t="shared" si="4818"/>
        <v>26</v>
      </c>
      <c r="E2545" s="73">
        <f t="shared" ref="E2545" si="4912">plan_id</f>
        <v>1005</v>
      </c>
      <c r="F2545" s="73">
        <f t="shared" ca="1" si="4842"/>
        <v>2010</v>
      </c>
      <c r="G2545" s="73">
        <f t="shared" ref="G2545" ca="1" si="4913">VLOOKUP(INDIRECT(CHAR(39)&amp;$A2545&amp;CHAR(39)&amp;"!r2c"&amp;$C2545,0),variables,2,0)</f>
        <v>11000</v>
      </c>
      <c r="H2545" s="76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1493000</v>
      </c>
    </row>
    <row r="2546" spans="1:8" x14ac:dyDescent="0.3">
      <c r="A2546" s="73" t="s">
        <v>309</v>
      </c>
      <c r="B2546" s="73">
        <f t="shared" si="4817"/>
        <v>12</v>
      </c>
      <c r="C2546" s="73">
        <f t="shared" si="4818"/>
        <v>27</v>
      </c>
      <c r="E2546" s="73">
        <f t="shared" ref="E2546" si="4914">plan_id</f>
        <v>1005</v>
      </c>
      <c r="F2546" s="73">
        <f t="shared" ca="1" si="4842"/>
        <v>2010</v>
      </c>
      <c r="G2546" s="73">
        <f t="shared" ref="G2546" ca="1" si="4915">VLOOKUP(INDIRECT(CHAR(39)&amp;$A2546&amp;CHAR(39)&amp;"!r2c"&amp;$C2546,0),variables,2,0)</f>
        <v>11001</v>
      </c>
      <c r="H2546" s="76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753000</v>
      </c>
    </row>
    <row r="2547" spans="1:8" x14ac:dyDescent="0.3">
      <c r="A2547" s="73" t="s">
        <v>309</v>
      </c>
      <c r="B2547" s="73">
        <f t="shared" si="4817"/>
        <v>12</v>
      </c>
      <c r="C2547" s="73">
        <f t="shared" si="4818"/>
        <v>28</v>
      </c>
      <c r="E2547" s="73">
        <f t="shared" ref="E2547" si="4916">plan_id</f>
        <v>1005</v>
      </c>
      <c r="F2547" s="73">
        <f t="shared" ca="1" si="4842"/>
        <v>2010</v>
      </c>
      <c r="G2547" s="73">
        <f t="shared" ref="G2547" ca="1" si="4917">VLOOKUP(INDIRECT(CHAR(39)&amp;$A2547&amp;CHAR(39)&amp;"!r2c"&amp;$C2547,0),variables,2,0)</f>
        <v>11002</v>
      </c>
      <c r="H2547" s="76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73" t="s">
        <v>309</v>
      </c>
      <c r="B2548" s="73">
        <f t="shared" si="4817"/>
        <v>12</v>
      </c>
      <c r="C2548" s="73">
        <f t="shared" si="4818"/>
        <v>29</v>
      </c>
      <c r="E2548" s="73">
        <f t="shared" ref="E2548" si="4918">plan_id</f>
        <v>1005</v>
      </c>
      <c r="F2548" s="73">
        <f t="shared" ca="1" si="4842"/>
        <v>2010</v>
      </c>
      <c r="G2548" s="73">
        <f t="shared" ref="G2548" ca="1" si="4919">VLOOKUP(INDIRECT(CHAR(39)&amp;$A2548&amp;CHAR(39)&amp;"!r2c"&amp;$C2548,0),variables,2,0)</f>
        <v>11003</v>
      </c>
      <c r="H2548" s="76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328287000</v>
      </c>
    </row>
    <row r="2549" spans="1:8" x14ac:dyDescent="0.3">
      <c r="A2549" s="73" t="s">
        <v>309</v>
      </c>
      <c r="B2549" s="73">
        <f t="shared" si="4817"/>
        <v>13</v>
      </c>
      <c r="C2549" s="73">
        <f t="shared" si="4818"/>
        <v>3</v>
      </c>
      <c r="E2549" s="73">
        <f t="shared" ref="E2549" si="4920">plan_id</f>
        <v>1005</v>
      </c>
      <c r="F2549" s="73">
        <f t="shared" ca="1" si="4842"/>
        <v>2011</v>
      </c>
      <c r="G2549" s="73">
        <f t="shared" ref="G2549" ca="1" si="4921">VLOOKUP(INDIRECT(CHAR(39)&amp;$A2549&amp;CHAR(39)&amp;"!r2c"&amp;$C2549,0),variables,2,0)</f>
        <v>10982</v>
      </c>
      <c r="H2549" s="76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73" t="s">
        <v>309</v>
      </c>
      <c r="B2550" s="73">
        <f t="shared" si="4817"/>
        <v>13</v>
      </c>
      <c r="C2550" s="73">
        <f t="shared" si="4818"/>
        <v>4</v>
      </c>
      <c r="E2550" s="73">
        <f t="shared" ref="E2550" si="4922">plan_id</f>
        <v>1005</v>
      </c>
      <c r="F2550" s="73">
        <f t="shared" ca="1" si="4842"/>
        <v>2011</v>
      </c>
      <c r="G2550" s="73">
        <f t="shared" ref="G2550" ca="1" si="4923">VLOOKUP(INDIRECT(CHAR(39)&amp;$A2550&amp;CHAR(39)&amp;"!r2c"&amp;$C2550,0),variables,2,0)</f>
        <v>10984</v>
      </c>
      <c r="H2550" s="76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124284000</v>
      </c>
    </row>
    <row r="2551" spans="1:8" x14ac:dyDescent="0.3">
      <c r="A2551" s="73" t="s">
        <v>309</v>
      </c>
      <c r="B2551" s="73">
        <f t="shared" si="4817"/>
        <v>13</v>
      </c>
      <c r="C2551" s="73">
        <f t="shared" si="4818"/>
        <v>5</v>
      </c>
      <c r="E2551" s="73">
        <f t="shared" ref="E2551" si="4924">plan_id</f>
        <v>1005</v>
      </c>
      <c r="F2551" s="73">
        <f t="shared" ca="1" si="4842"/>
        <v>2011</v>
      </c>
      <c r="G2551" s="73">
        <f t="shared" ref="G2551" ca="1" si="4925">VLOOKUP(INDIRECT(CHAR(39)&amp;$A2551&amp;CHAR(39)&amp;"!r2c"&amp;$C2551,0),variables,2,0)</f>
        <v>10985</v>
      </c>
      <c r="H2551" s="76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109604000</v>
      </c>
    </row>
    <row r="2552" spans="1:8" x14ac:dyDescent="0.3">
      <c r="A2552" s="73" t="s">
        <v>309</v>
      </c>
      <c r="B2552" s="73">
        <f t="shared" si="4817"/>
        <v>13</v>
      </c>
      <c r="C2552" s="73">
        <f t="shared" si="4818"/>
        <v>6</v>
      </c>
      <c r="E2552" s="73">
        <f t="shared" ref="E2552" si="4926">plan_id</f>
        <v>1005</v>
      </c>
      <c r="F2552" s="73">
        <f t="shared" ca="1" si="4842"/>
        <v>2011</v>
      </c>
      <c r="G2552" s="73">
        <f t="shared" ref="G2552" ca="1" si="4927">VLOOKUP(INDIRECT(CHAR(39)&amp;$A2552&amp;CHAR(39)&amp;"!r2c"&amp;$C2552,0),variables,2,0)</f>
        <v>10986</v>
      </c>
      <c r="H2552" s="76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14680000</v>
      </c>
    </row>
    <row r="2553" spans="1:8" x14ac:dyDescent="0.3">
      <c r="A2553" s="73" t="s">
        <v>309</v>
      </c>
      <c r="B2553" s="73">
        <f t="shared" si="4817"/>
        <v>13</v>
      </c>
      <c r="C2553" s="73">
        <f t="shared" si="4818"/>
        <v>7</v>
      </c>
      <c r="E2553" s="73">
        <f t="shared" ref="E2553" si="4928">plan_id</f>
        <v>1005</v>
      </c>
      <c r="F2553" s="73">
        <f t="shared" ca="1" si="4842"/>
        <v>2011</v>
      </c>
      <c r="G2553" s="73">
        <f t="shared" ref="G2553" ca="1" si="4929">VLOOKUP(INDIRECT(CHAR(39)&amp;$A2553&amp;CHAR(39)&amp;"!r2c"&amp;$C2553,0),variables,2,0)</f>
        <v>10974</v>
      </c>
      <c r="H2553" s="76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EAN</v>
      </c>
    </row>
    <row r="2554" spans="1:8" x14ac:dyDescent="0.3">
      <c r="A2554" s="73" t="s">
        <v>309</v>
      </c>
      <c r="B2554" s="73">
        <f t="shared" si="4817"/>
        <v>13</v>
      </c>
      <c r="C2554" s="73">
        <f t="shared" si="4818"/>
        <v>8</v>
      </c>
      <c r="E2554" s="73">
        <f t="shared" ref="E2554" si="4930">plan_id</f>
        <v>1005</v>
      </c>
      <c r="F2554" s="73">
        <f t="shared" ca="1" si="4842"/>
        <v>2011</v>
      </c>
      <c r="G2554" s="73">
        <f t="shared" ref="G2554" ca="1" si="4931">VLOOKUP(INDIRECT(CHAR(39)&amp;$A2554&amp;CHAR(39)&amp;"!r2c"&amp;$C2554,0),variables,2,0)</f>
        <v>10987</v>
      </c>
      <c r="H2554" s="76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0.88188342827717159</v>
      </c>
    </row>
    <row r="2555" spans="1:8" x14ac:dyDescent="0.3">
      <c r="A2555" s="73" t="s">
        <v>309</v>
      </c>
      <c r="B2555" s="73">
        <f t="shared" si="4817"/>
        <v>13</v>
      </c>
      <c r="C2555" s="73">
        <f t="shared" si="4818"/>
        <v>9</v>
      </c>
      <c r="E2555" s="73">
        <f t="shared" ref="E2555" si="4932">plan_id</f>
        <v>1005</v>
      </c>
      <c r="F2555" s="73">
        <f t="shared" ca="1" si="4842"/>
        <v>2011</v>
      </c>
      <c r="G2555" s="73">
        <f t="shared" ref="G2555" ca="1" si="4933">VLOOKUP(INDIRECT(CHAR(39)&amp;$A2555&amp;CHAR(39)&amp;"!r2c"&amp;$C2555,0),variables,2,0)</f>
        <v>10885</v>
      </c>
      <c r="H2555" s="76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73" t="s">
        <v>309</v>
      </c>
      <c r="B2556" s="73">
        <f t="shared" si="4817"/>
        <v>13</v>
      </c>
      <c r="C2556" s="73">
        <f t="shared" si="4818"/>
        <v>10</v>
      </c>
      <c r="E2556" s="73">
        <f t="shared" ref="E2556" si="4934">plan_id</f>
        <v>1005</v>
      </c>
      <c r="F2556" s="73">
        <f t="shared" ca="1" si="4842"/>
        <v>2011</v>
      </c>
      <c r="G2556" s="73">
        <f t="shared" ref="G2556" ca="1" si="4935">VLOOKUP(INDIRECT(CHAR(39)&amp;$A2556&amp;CHAR(39)&amp;"!r2c"&amp;$C2556,0),variables,2,0)</f>
        <v>10886</v>
      </c>
      <c r="H2556" s="76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73" t="s">
        <v>309</v>
      </c>
      <c r="B2557" s="73">
        <f t="shared" si="4817"/>
        <v>13</v>
      </c>
      <c r="C2557" s="73">
        <f t="shared" si="4818"/>
        <v>11</v>
      </c>
      <c r="E2557" s="73">
        <f t="shared" ref="E2557" si="4936">plan_id</f>
        <v>1005</v>
      </c>
      <c r="F2557" s="73">
        <f t="shared" ca="1" si="4842"/>
        <v>2011</v>
      </c>
      <c r="G2557" s="73">
        <f t="shared" ref="G2557" ca="1" si="4937">VLOOKUP(INDIRECT(CHAR(39)&amp;$A2557&amp;CHAR(39)&amp;"!r2c"&amp;$C2557,0),variables,2,0)</f>
        <v>10887</v>
      </c>
      <c r="H2557" s="76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73" t="s">
        <v>309</v>
      </c>
      <c r="B2558" s="73">
        <f t="shared" si="4817"/>
        <v>13</v>
      </c>
      <c r="C2558" s="73">
        <f t="shared" si="4818"/>
        <v>12</v>
      </c>
      <c r="E2558" s="73">
        <f t="shared" ref="E2558" si="4938">plan_id</f>
        <v>1005</v>
      </c>
      <c r="F2558" s="73">
        <f t="shared" ca="1" si="4842"/>
        <v>2011</v>
      </c>
      <c r="G2558" s="73">
        <f t="shared" ref="G2558" ca="1" si="4939">VLOOKUP(INDIRECT(CHAR(39)&amp;$A2558&amp;CHAR(39)&amp;"!r2c"&amp;$C2558,0),variables,2,0)</f>
        <v>10883</v>
      </c>
      <c r="H2558" s="76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73" t="s">
        <v>309</v>
      </c>
      <c r="B2559" s="73">
        <f t="shared" si="4817"/>
        <v>13</v>
      </c>
      <c r="C2559" s="73">
        <f t="shared" si="4818"/>
        <v>13</v>
      </c>
      <c r="E2559" s="73">
        <f t="shared" ref="E2559" si="4940">plan_id</f>
        <v>1005</v>
      </c>
      <c r="F2559" s="73">
        <f t="shared" ca="1" si="4842"/>
        <v>2011</v>
      </c>
      <c r="G2559" s="73">
        <f t="shared" ref="G2559" ca="1" si="4941">VLOOKUP(INDIRECT(CHAR(39)&amp;$A2559&amp;CHAR(39)&amp;"!r2c"&amp;$C2559,0),variables,2,0)</f>
        <v>10989</v>
      </c>
      <c r="H2559" s="76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5274602000</v>
      </c>
    </row>
    <row r="2560" spans="1:8" x14ac:dyDescent="0.3">
      <c r="A2560" s="73" t="s">
        <v>309</v>
      </c>
      <c r="B2560" s="73">
        <f t="shared" si="4817"/>
        <v>13</v>
      </c>
      <c r="C2560" s="73">
        <f t="shared" si="4818"/>
        <v>14</v>
      </c>
      <c r="E2560" s="73">
        <f t="shared" ref="E2560" si="4942">plan_id</f>
        <v>1005</v>
      </c>
      <c r="F2560" s="73">
        <f t="shared" ca="1" si="4842"/>
        <v>2011</v>
      </c>
      <c r="G2560" s="73">
        <f t="shared" ref="G2560" ca="1" si="4943">VLOOKUP(INDIRECT(CHAR(39)&amp;$A2560&amp;CHAR(39)&amp;"!r2c"&amp;$C2560,0),variables,2,0)</f>
        <v>10990</v>
      </c>
      <c r="H2560" s="76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6363546000</v>
      </c>
    </row>
    <row r="2561" spans="1:8" x14ac:dyDescent="0.3">
      <c r="A2561" s="73" t="s">
        <v>309</v>
      </c>
      <c r="B2561" s="73">
        <f t="shared" si="4817"/>
        <v>13</v>
      </c>
      <c r="C2561" s="73">
        <f t="shared" si="4818"/>
        <v>15</v>
      </c>
      <c r="E2561" s="73">
        <f t="shared" ref="E2561" si="4944">plan_id</f>
        <v>1005</v>
      </c>
      <c r="F2561" s="73">
        <f t="shared" ca="1" si="4842"/>
        <v>2011</v>
      </c>
      <c r="G2561" s="73">
        <f t="shared" ref="G2561" ca="1" si="4945">VLOOKUP(INDIRECT(CHAR(39)&amp;$A2561&amp;CHAR(39)&amp;"!r2c"&amp;$C2561,0),variables,2,0)</f>
        <v>10991</v>
      </c>
      <c r="H2561" s="76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1088944000</v>
      </c>
    </row>
    <row r="2562" spans="1:8" x14ac:dyDescent="0.3">
      <c r="A2562" s="73" t="s">
        <v>309</v>
      </c>
      <c r="B2562" s="73">
        <f t="shared" si="4817"/>
        <v>13</v>
      </c>
      <c r="C2562" s="73">
        <f t="shared" si="4818"/>
        <v>16</v>
      </c>
      <c r="E2562" s="73">
        <f t="shared" ref="E2562" si="4946">plan_id</f>
        <v>1005</v>
      </c>
      <c r="F2562" s="73">
        <f t="shared" ca="1" si="4842"/>
        <v>2011</v>
      </c>
      <c r="G2562" s="73">
        <f t="shared" ref="G2562" ca="1" si="4947">VLOOKUP(INDIRECT(CHAR(39)&amp;$A2562&amp;CHAR(39)&amp;"!r2c"&amp;$C2562,0),variables,2,0)</f>
        <v>10992</v>
      </c>
      <c r="H2562" s="76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0.82899999999999996</v>
      </c>
    </row>
    <row r="2563" spans="1:8" x14ac:dyDescent="0.3">
      <c r="A2563" s="73" t="s">
        <v>309</v>
      </c>
      <c r="B2563" s="73">
        <f t="shared" ref="B2563:B2626" si="4948">B2536+1</f>
        <v>13</v>
      </c>
      <c r="C2563" s="73">
        <f t="shared" ref="C2563:C2626" si="4949">C2536</f>
        <v>17</v>
      </c>
      <c r="E2563" s="73">
        <f t="shared" ref="E2563" si="4950">plan_id</f>
        <v>1005</v>
      </c>
      <c r="F2563" s="73">
        <f t="shared" ca="1" si="4842"/>
        <v>2011</v>
      </c>
      <c r="G2563" s="73">
        <f t="shared" ref="G2563" ca="1" si="4951">VLOOKUP(INDIRECT(CHAR(39)&amp;$A2563&amp;CHAR(39)&amp;"!r2c"&amp;$C2563,0),variables,2,0)</f>
        <v>10993</v>
      </c>
      <c r="H2563" s="76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775806000</v>
      </c>
    </row>
    <row r="2564" spans="1:8" x14ac:dyDescent="0.3">
      <c r="A2564" s="73" t="s">
        <v>309</v>
      </c>
      <c r="B2564" s="73">
        <f t="shared" si="4948"/>
        <v>13</v>
      </c>
      <c r="C2564" s="73">
        <f t="shared" si="4949"/>
        <v>18</v>
      </c>
      <c r="E2564" s="73">
        <f t="shared" ref="E2564" si="4952">plan_id</f>
        <v>1005</v>
      </c>
      <c r="F2564" s="73">
        <f t="shared" ca="1" si="4842"/>
        <v>2011</v>
      </c>
      <c r="G2564" s="73">
        <f t="shared" ref="G2564" ca="1" si="4953">VLOOKUP(INDIRECT(CHAR(39)&amp;$A2564&amp;CHAR(39)&amp;"!r2c"&amp;$C2564,0),variables,2,0)</f>
        <v>11005</v>
      </c>
      <c r="H2564" s="76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73" t="s">
        <v>309</v>
      </c>
      <c r="B2565" s="73">
        <f t="shared" si="4948"/>
        <v>13</v>
      </c>
      <c r="C2565" s="73">
        <f t="shared" si="4949"/>
        <v>19</v>
      </c>
      <c r="E2565" s="73">
        <f t="shared" ref="E2565" si="4954">plan_id</f>
        <v>1005</v>
      </c>
      <c r="F2565" s="73">
        <f t="shared" ca="1" si="4842"/>
        <v>2011</v>
      </c>
      <c r="G2565" s="73">
        <f t="shared" ref="G2565" ca="1" si="4955">VLOOKUP(INDIRECT(CHAR(39)&amp;$A2565&amp;CHAR(39)&amp;"!r2c"&amp;$C2565,0),variables,2,0)</f>
        <v>10988</v>
      </c>
      <c r="H2565" s="76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0.16019984377537683</v>
      </c>
    </row>
    <row r="2566" spans="1:8" x14ac:dyDescent="0.3">
      <c r="A2566" s="73" t="s">
        <v>309</v>
      </c>
      <c r="B2566" s="73">
        <f t="shared" si="4948"/>
        <v>13</v>
      </c>
      <c r="C2566" s="73">
        <f t="shared" si="4949"/>
        <v>20</v>
      </c>
      <c r="E2566" s="73">
        <f t="shared" ref="E2566" si="4956">plan_id</f>
        <v>1005</v>
      </c>
      <c r="F2566" s="73">
        <f t="shared" ca="1" si="4842"/>
        <v>2011</v>
      </c>
      <c r="G2566" s="73">
        <f t="shared" ref="G2566" ca="1" si="4957">VLOOKUP(INDIRECT(CHAR(39)&amp;$A2566&amp;CHAR(39)&amp;"!r2c"&amp;$C2566,0),variables,2,0)</f>
        <v>10996</v>
      </c>
      <c r="H2566" s="76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5317032000</v>
      </c>
    </row>
    <row r="2567" spans="1:8" x14ac:dyDescent="0.3">
      <c r="A2567" s="73" t="s">
        <v>309</v>
      </c>
      <c r="B2567" s="73">
        <f t="shared" si="4948"/>
        <v>13</v>
      </c>
      <c r="C2567" s="73">
        <f t="shared" si="4949"/>
        <v>21</v>
      </c>
      <c r="E2567" s="73">
        <f t="shared" ref="E2567" si="4958">plan_id</f>
        <v>1005</v>
      </c>
      <c r="F2567" s="73">
        <f t="shared" ca="1" si="4842"/>
        <v>2011</v>
      </c>
      <c r="G2567" s="73">
        <f t="shared" ref="G2567" ca="1" si="4959">VLOOKUP(INDIRECT(CHAR(39)&amp;$A2567&amp;CHAR(39)&amp;"!r2c"&amp;$C2567,0),variables,2,0)</f>
        <v>10997</v>
      </c>
      <c r="H2567" s="76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0.83554546474559943</v>
      </c>
    </row>
    <row r="2568" spans="1:8" x14ac:dyDescent="0.3">
      <c r="A2568" s="73" t="s">
        <v>309</v>
      </c>
      <c r="B2568" s="73">
        <f t="shared" si="4948"/>
        <v>13</v>
      </c>
      <c r="C2568" s="73">
        <f t="shared" si="4949"/>
        <v>22</v>
      </c>
      <c r="E2568" s="73">
        <f t="shared" ref="E2568" si="4960">plan_id</f>
        <v>1005</v>
      </c>
      <c r="F2568" s="73">
        <f t="shared" ca="1" si="4842"/>
        <v>2011</v>
      </c>
      <c r="G2568" s="73">
        <f t="shared" ref="G2568" ca="1" si="4961">VLOOKUP(INDIRECT(CHAR(39)&amp;$A2568&amp;CHAR(39)&amp;"!r2c"&amp;$C2568,0),variables,2,0)</f>
        <v>10980</v>
      </c>
      <c r="H2568" s="76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73" t="s">
        <v>309</v>
      </c>
      <c r="B2569" s="73">
        <f t="shared" si="4948"/>
        <v>13</v>
      </c>
      <c r="C2569" s="73">
        <f t="shared" si="4949"/>
        <v>23</v>
      </c>
      <c r="E2569" s="73">
        <f t="shared" ref="E2569" si="4962">plan_id</f>
        <v>1005</v>
      </c>
      <c r="F2569" s="73">
        <f t="shared" ca="1" si="4842"/>
        <v>2011</v>
      </c>
      <c r="G2569" s="73">
        <f t="shared" ref="G2569" ca="1" si="4963">VLOOKUP(INDIRECT(CHAR(39)&amp;$A2569&amp;CHAR(39)&amp;"!r2c"&amp;$C2569,0),variables,2,0)</f>
        <v>10981</v>
      </c>
      <c r="H2569" s="76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73" t="s">
        <v>309</v>
      </c>
      <c r="B2570" s="73">
        <f t="shared" si="4948"/>
        <v>13</v>
      </c>
      <c r="C2570" s="73">
        <f t="shared" si="4949"/>
        <v>24</v>
      </c>
      <c r="E2570" s="73">
        <f t="shared" ref="E2570" si="4964">plan_id</f>
        <v>1005</v>
      </c>
      <c r="F2570" s="73">
        <f t="shared" ca="1" si="4842"/>
        <v>2011</v>
      </c>
      <c r="G2570" s="73">
        <f t="shared" ref="G2570" ca="1" si="4965">VLOOKUP(INDIRECT(CHAR(39)&amp;$A2570&amp;CHAR(39)&amp;"!r2c"&amp;$C2570,0),variables,2,0)</f>
        <v>10998</v>
      </c>
      <c r="H2570" s="76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313611000</v>
      </c>
    </row>
    <row r="2571" spans="1:8" x14ac:dyDescent="0.3">
      <c r="A2571" s="73" t="s">
        <v>309</v>
      </c>
      <c r="B2571" s="73">
        <f t="shared" si="4948"/>
        <v>13</v>
      </c>
      <c r="C2571" s="73">
        <f t="shared" si="4949"/>
        <v>25</v>
      </c>
      <c r="E2571" s="73">
        <f t="shared" ref="E2571" si="4966">plan_id</f>
        <v>1005</v>
      </c>
      <c r="F2571" s="73">
        <f t="shared" ca="1" si="4842"/>
        <v>2011</v>
      </c>
      <c r="G2571" s="73">
        <f t="shared" ref="G2571" ca="1" si="4967">VLOOKUP(INDIRECT(CHAR(39)&amp;$A2571&amp;CHAR(39)&amp;"!r2c"&amp;$C2571,0),variables,2,0)</f>
        <v>10999</v>
      </c>
      <c r="H2571" s="76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342219000</v>
      </c>
    </row>
    <row r="2572" spans="1:8" x14ac:dyDescent="0.3">
      <c r="A2572" s="73" t="s">
        <v>309</v>
      </c>
      <c r="B2572" s="73">
        <f t="shared" si="4948"/>
        <v>13</v>
      </c>
      <c r="C2572" s="73">
        <f t="shared" si="4949"/>
        <v>26</v>
      </c>
      <c r="E2572" s="73">
        <f t="shared" ref="E2572" si="4968">plan_id</f>
        <v>1005</v>
      </c>
      <c r="F2572" s="73">
        <f t="shared" ca="1" si="4842"/>
        <v>2011</v>
      </c>
      <c r="G2572" s="73">
        <f t="shared" ref="G2572" ca="1" si="4969">VLOOKUP(INDIRECT(CHAR(39)&amp;$A2572&amp;CHAR(39)&amp;"!r2c"&amp;$C2572,0),variables,2,0)</f>
        <v>11000</v>
      </c>
      <c r="H2572" s="76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2012000</v>
      </c>
    </row>
    <row r="2573" spans="1:8" x14ac:dyDescent="0.3">
      <c r="A2573" s="73" t="s">
        <v>309</v>
      </c>
      <c r="B2573" s="73">
        <f t="shared" si="4948"/>
        <v>13</v>
      </c>
      <c r="C2573" s="73">
        <f t="shared" si="4949"/>
        <v>27</v>
      </c>
      <c r="E2573" s="73">
        <f t="shared" ref="E2573" si="4970">plan_id</f>
        <v>1005</v>
      </c>
      <c r="F2573" s="73">
        <f t="shared" ca="1" si="4842"/>
        <v>2011</v>
      </c>
      <c r="G2573" s="73">
        <f t="shared" ref="G2573" ca="1" si="4971">VLOOKUP(INDIRECT(CHAR(39)&amp;$A2573&amp;CHAR(39)&amp;"!r2c"&amp;$C2573,0),variables,2,0)</f>
        <v>11001</v>
      </c>
      <c r="H2573" s="76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762000</v>
      </c>
    </row>
    <row r="2574" spans="1:8" x14ac:dyDescent="0.3">
      <c r="A2574" s="73" t="s">
        <v>309</v>
      </c>
      <c r="B2574" s="73">
        <f t="shared" si="4948"/>
        <v>13</v>
      </c>
      <c r="C2574" s="73">
        <f t="shared" si="4949"/>
        <v>28</v>
      </c>
      <c r="E2574" s="73">
        <f t="shared" ref="E2574" si="4972">plan_id</f>
        <v>1005</v>
      </c>
      <c r="F2574" s="73">
        <f t="shared" ref="F2574:F2637" ca="1" si="4973">INDIRECT(CHAR(39)&amp;$A2574&amp;CHAR(39)&amp;"!r"&amp;$B2574&amp;"c2",0)</f>
        <v>2011</v>
      </c>
      <c r="G2574" s="73">
        <f t="shared" ref="G2574" ca="1" si="4974">VLOOKUP(INDIRECT(CHAR(39)&amp;$A2574&amp;CHAR(39)&amp;"!r2c"&amp;$C2574,0),variables,2,0)</f>
        <v>11002</v>
      </c>
      <c r="H2574" s="76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73" t="s">
        <v>309</v>
      </c>
      <c r="B2575" s="73">
        <f t="shared" si="4948"/>
        <v>13</v>
      </c>
      <c r="C2575" s="73">
        <f t="shared" si="4949"/>
        <v>29</v>
      </c>
      <c r="E2575" s="73">
        <f t="shared" ref="E2575" si="4975">plan_id</f>
        <v>1005</v>
      </c>
      <c r="F2575" s="73">
        <f t="shared" ca="1" si="4973"/>
        <v>2011</v>
      </c>
      <c r="G2575" s="73">
        <f t="shared" ref="G2575" ca="1" si="4976">VLOOKUP(INDIRECT(CHAR(39)&amp;$A2575&amp;CHAR(39)&amp;"!r2c"&amp;$C2575,0),variables,2,0)</f>
        <v>11003</v>
      </c>
      <c r="H2575" s="76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344993000</v>
      </c>
    </row>
    <row r="2576" spans="1:8" x14ac:dyDescent="0.3">
      <c r="A2576" s="73" t="s">
        <v>309</v>
      </c>
      <c r="B2576" s="73">
        <f t="shared" si="4948"/>
        <v>14</v>
      </c>
      <c r="C2576" s="73">
        <f t="shared" si="4949"/>
        <v>3</v>
      </c>
      <c r="E2576" s="73">
        <f t="shared" ref="E2576" si="4977">plan_id</f>
        <v>1005</v>
      </c>
      <c r="F2576" s="73">
        <f t="shared" ca="1" si="4973"/>
        <v>2012</v>
      </c>
      <c r="G2576" s="73">
        <f t="shared" ref="G2576" ca="1" si="4978">VLOOKUP(INDIRECT(CHAR(39)&amp;$A2576&amp;CHAR(39)&amp;"!r2c"&amp;$C2576,0),variables,2,0)</f>
        <v>10982</v>
      </c>
      <c r="H2576" s="76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">
      <c r="A2577" s="73" t="s">
        <v>309</v>
      </c>
      <c r="B2577" s="73">
        <f t="shared" si="4948"/>
        <v>14</v>
      </c>
      <c r="C2577" s="73">
        <f t="shared" si="4949"/>
        <v>4</v>
      </c>
      <c r="E2577" s="73">
        <f t="shared" ref="E2577" si="4979">plan_id</f>
        <v>1005</v>
      </c>
      <c r="F2577" s="73">
        <f t="shared" ca="1" si="4973"/>
        <v>2012</v>
      </c>
      <c r="G2577" s="73">
        <f t="shared" ref="G2577" ca="1" si="4980">VLOOKUP(INDIRECT(CHAR(39)&amp;$A2577&amp;CHAR(39)&amp;"!r2c"&amp;$C2577,0),variables,2,0)</f>
        <v>10984</v>
      </c>
      <c r="H2577" s="76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152369000</v>
      </c>
    </row>
    <row r="2578" spans="1:8" x14ac:dyDescent="0.3">
      <c r="A2578" s="73" t="s">
        <v>309</v>
      </c>
      <c r="B2578" s="73">
        <f t="shared" si="4948"/>
        <v>14</v>
      </c>
      <c r="C2578" s="73">
        <f t="shared" si="4949"/>
        <v>5</v>
      </c>
      <c r="E2578" s="73">
        <f t="shared" ref="E2578" si="4981">plan_id</f>
        <v>1005</v>
      </c>
      <c r="F2578" s="73">
        <f t="shared" ca="1" si="4973"/>
        <v>2012</v>
      </c>
      <c r="G2578" s="73">
        <f t="shared" ref="G2578" ca="1" si="4982">VLOOKUP(INDIRECT(CHAR(39)&amp;$A2578&amp;CHAR(39)&amp;"!r2c"&amp;$C2578,0),variables,2,0)</f>
        <v>10985</v>
      </c>
      <c r="H2578" s="76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121891000</v>
      </c>
    </row>
    <row r="2579" spans="1:8" x14ac:dyDescent="0.3">
      <c r="A2579" s="73" t="s">
        <v>309</v>
      </c>
      <c r="B2579" s="73">
        <f t="shared" si="4948"/>
        <v>14</v>
      </c>
      <c r="C2579" s="73">
        <f t="shared" si="4949"/>
        <v>6</v>
      </c>
      <c r="E2579" s="73">
        <f t="shared" ref="E2579" si="4983">plan_id</f>
        <v>1005</v>
      </c>
      <c r="F2579" s="73">
        <f t="shared" ca="1" si="4973"/>
        <v>2012</v>
      </c>
      <c r="G2579" s="73">
        <f t="shared" ref="G2579" ca="1" si="4984">VLOOKUP(INDIRECT(CHAR(39)&amp;$A2579&amp;CHAR(39)&amp;"!r2c"&amp;$C2579,0),variables,2,0)</f>
        <v>10986</v>
      </c>
      <c r="H2579" s="76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30478000</v>
      </c>
    </row>
    <row r="2580" spans="1:8" x14ac:dyDescent="0.3">
      <c r="A2580" s="73" t="s">
        <v>309</v>
      </c>
      <c r="B2580" s="73">
        <f t="shared" si="4948"/>
        <v>14</v>
      </c>
      <c r="C2580" s="73">
        <f t="shared" si="4949"/>
        <v>7</v>
      </c>
      <c r="E2580" s="73">
        <f t="shared" ref="E2580" si="4985">plan_id</f>
        <v>1005</v>
      </c>
      <c r="F2580" s="73">
        <f t="shared" ca="1" si="4973"/>
        <v>2012</v>
      </c>
      <c r="G2580" s="73">
        <f t="shared" ref="G2580" ca="1" si="4986">VLOOKUP(INDIRECT(CHAR(39)&amp;$A2580&amp;CHAR(39)&amp;"!r2c"&amp;$C2580,0),variables,2,0)</f>
        <v>10974</v>
      </c>
      <c r="H2580" s="76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EAN</v>
      </c>
    </row>
    <row r="2581" spans="1:8" x14ac:dyDescent="0.3">
      <c r="A2581" s="73" t="s">
        <v>309</v>
      </c>
      <c r="B2581" s="73">
        <f t="shared" si="4948"/>
        <v>14</v>
      </c>
      <c r="C2581" s="73">
        <f t="shared" si="4949"/>
        <v>8</v>
      </c>
      <c r="E2581" s="73">
        <f t="shared" ref="E2581" si="4987">plan_id</f>
        <v>1005</v>
      </c>
      <c r="F2581" s="73">
        <f t="shared" ca="1" si="4973"/>
        <v>2012</v>
      </c>
      <c r="G2581" s="73">
        <f t="shared" ref="G2581" ca="1" si="4988">VLOOKUP(INDIRECT(CHAR(39)&amp;$A2581&amp;CHAR(39)&amp;"!r2c"&amp;$C2581,0),variables,2,0)</f>
        <v>10987</v>
      </c>
      <c r="H2581" s="76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0.79997243533789686</v>
      </c>
    </row>
    <row r="2582" spans="1:8" x14ac:dyDescent="0.3">
      <c r="A2582" s="73" t="s">
        <v>309</v>
      </c>
      <c r="B2582" s="73">
        <f t="shared" si="4948"/>
        <v>14</v>
      </c>
      <c r="C2582" s="73">
        <f t="shared" si="4949"/>
        <v>9</v>
      </c>
      <c r="E2582" s="73">
        <f t="shared" ref="E2582" si="4989">plan_id</f>
        <v>1005</v>
      </c>
      <c r="F2582" s="73">
        <f t="shared" ca="1" si="4973"/>
        <v>2012</v>
      </c>
      <c r="G2582" s="73">
        <f t="shared" ref="G2582" ca="1" si="4990">VLOOKUP(INDIRECT(CHAR(39)&amp;$A2582&amp;CHAR(39)&amp;"!r2c"&amp;$C2582,0),variables,2,0)</f>
        <v>10885</v>
      </c>
      <c r="H2582" s="76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73" t="s">
        <v>309</v>
      </c>
      <c r="B2583" s="73">
        <f t="shared" si="4948"/>
        <v>14</v>
      </c>
      <c r="C2583" s="73">
        <f t="shared" si="4949"/>
        <v>10</v>
      </c>
      <c r="E2583" s="73">
        <f t="shared" ref="E2583" si="4991">plan_id</f>
        <v>1005</v>
      </c>
      <c r="F2583" s="73">
        <f t="shared" ca="1" si="4973"/>
        <v>2012</v>
      </c>
      <c r="G2583" s="73">
        <f t="shared" ref="G2583" ca="1" si="4992">VLOOKUP(INDIRECT(CHAR(39)&amp;$A2583&amp;CHAR(39)&amp;"!r2c"&amp;$C2583,0),variables,2,0)</f>
        <v>10886</v>
      </c>
      <c r="H2583" s="76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73" t="s">
        <v>309</v>
      </c>
      <c r="B2584" s="73">
        <f t="shared" si="4948"/>
        <v>14</v>
      </c>
      <c r="C2584" s="73">
        <f t="shared" si="4949"/>
        <v>11</v>
      </c>
      <c r="E2584" s="73">
        <f t="shared" ref="E2584" si="4993">plan_id</f>
        <v>1005</v>
      </c>
      <c r="F2584" s="73">
        <f t="shared" ca="1" si="4973"/>
        <v>2012</v>
      </c>
      <c r="G2584" s="73">
        <f t="shared" ref="G2584" ca="1" si="4994">VLOOKUP(INDIRECT(CHAR(39)&amp;$A2584&amp;CHAR(39)&amp;"!r2c"&amp;$C2584,0),variables,2,0)</f>
        <v>10887</v>
      </c>
      <c r="H2584" s="76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73" t="s">
        <v>309</v>
      </c>
      <c r="B2585" s="73">
        <f t="shared" si="4948"/>
        <v>14</v>
      </c>
      <c r="C2585" s="73">
        <f t="shared" si="4949"/>
        <v>12</v>
      </c>
      <c r="E2585" s="73">
        <f t="shared" ref="E2585" si="4995">plan_id</f>
        <v>1005</v>
      </c>
      <c r="F2585" s="73">
        <f t="shared" ca="1" si="4973"/>
        <v>2012</v>
      </c>
      <c r="G2585" s="73">
        <f t="shared" ref="G2585" ca="1" si="4996">VLOOKUP(INDIRECT(CHAR(39)&amp;$A2585&amp;CHAR(39)&amp;"!r2c"&amp;$C2585,0),variables,2,0)</f>
        <v>10883</v>
      </c>
      <c r="H2585" s="76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73" t="s">
        <v>309</v>
      </c>
      <c r="B2586" s="73">
        <f t="shared" si="4948"/>
        <v>14</v>
      </c>
      <c r="C2586" s="73">
        <f t="shared" si="4949"/>
        <v>13</v>
      </c>
      <c r="E2586" s="73">
        <f t="shared" ref="E2586" si="4997">plan_id</f>
        <v>1005</v>
      </c>
      <c r="F2586" s="73">
        <f t="shared" ca="1" si="4973"/>
        <v>2012</v>
      </c>
      <c r="G2586" s="73">
        <f t="shared" ref="G2586" ca="1" si="4998">VLOOKUP(INDIRECT(CHAR(39)&amp;$A2586&amp;CHAR(39)&amp;"!r2c"&amp;$C2586,0),variables,2,0)</f>
        <v>10989</v>
      </c>
      <c r="H2586" s="76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5797868000</v>
      </c>
    </row>
    <row r="2587" spans="1:8" x14ac:dyDescent="0.3">
      <c r="A2587" s="73" t="s">
        <v>309</v>
      </c>
      <c r="B2587" s="73">
        <f t="shared" si="4948"/>
        <v>14</v>
      </c>
      <c r="C2587" s="73">
        <f t="shared" si="4949"/>
        <v>14</v>
      </c>
      <c r="E2587" s="73">
        <f t="shared" ref="E2587" si="4999">plan_id</f>
        <v>1005</v>
      </c>
      <c r="F2587" s="73">
        <f t="shared" ca="1" si="4973"/>
        <v>2012</v>
      </c>
      <c r="G2587" s="73">
        <f t="shared" ref="G2587" ca="1" si="5000">VLOOKUP(INDIRECT(CHAR(39)&amp;$A2587&amp;CHAR(39)&amp;"!r2c"&amp;$C2587,0),variables,2,0)</f>
        <v>10990</v>
      </c>
      <c r="H2587" s="76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7403295000</v>
      </c>
    </row>
    <row r="2588" spans="1:8" x14ac:dyDescent="0.3">
      <c r="A2588" s="73" t="s">
        <v>309</v>
      </c>
      <c r="B2588" s="73">
        <f t="shared" si="4948"/>
        <v>14</v>
      </c>
      <c r="C2588" s="73">
        <f t="shared" si="4949"/>
        <v>15</v>
      </c>
      <c r="E2588" s="73">
        <f t="shared" ref="E2588" si="5001">plan_id</f>
        <v>1005</v>
      </c>
      <c r="F2588" s="73">
        <f t="shared" ca="1" si="4973"/>
        <v>2012</v>
      </c>
      <c r="G2588" s="73">
        <f t="shared" ref="G2588" ca="1" si="5002">VLOOKUP(INDIRECT(CHAR(39)&amp;$A2588&amp;CHAR(39)&amp;"!r2c"&amp;$C2588,0),variables,2,0)</f>
        <v>10991</v>
      </c>
      <c r="H2588" s="76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1605427000</v>
      </c>
    </row>
    <row r="2589" spans="1:8" x14ac:dyDescent="0.3">
      <c r="A2589" s="73" t="s">
        <v>309</v>
      </c>
      <c r="B2589" s="73">
        <f t="shared" si="4948"/>
        <v>14</v>
      </c>
      <c r="C2589" s="73">
        <f t="shared" si="4949"/>
        <v>16</v>
      </c>
      <c r="E2589" s="73">
        <f t="shared" ref="E2589" si="5003">plan_id</f>
        <v>1005</v>
      </c>
      <c r="F2589" s="73">
        <f t="shared" ca="1" si="4973"/>
        <v>2012</v>
      </c>
      <c r="G2589" s="73">
        <f t="shared" ref="G2589" ca="1" si="5004">VLOOKUP(INDIRECT(CHAR(39)&amp;$A2589&amp;CHAR(39)&amp;"!r2c"&amp;$C2589,0),variables,2,0)</f>
        <v>10992</v>
      </c>
      <c r="H2589" s="76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0.78300000000000003</v>
      </c>
    </row>
    <row r="2590" spans="1:8" x14ac:dyDescent="0.3">
      <c r="A2590" s="73" t="s">
        <v>309</v>
      </c>
      <c r="B2590" s="73">
        <f t="shared" si="4948"/>
        <v>14</v>
      </c>
      <c r="C2590" s="73">
        <f t="shared" si="4949"/>
        <v>17</v>
      </c>
      <c r="E2590" s="73">
        <f t="shared" ref="E2590" si="5005">plan_id</f>
        <v>1005</v>
      </c>
      <c r="F2590" s="73">
        <f t="shared" ca="1" si="4973"/>
        <v>2012</v>
      </c>
      <c r="G2590" s="73">
        <f t="shared" ref="G2590" ca="1" si="5006">VLOOKUP(INDIRECT(CHAR(39)&amp;$A2590&amp;CHAR(39)&amp;"!r2c"&amp;$C2590,0),variables,2,0)</f>
        <v>10993</v>
      </c>
      <c r="H2590" s="76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794417000</v>
      </c>
    </row>
    <row r="2591" spans="1:8" x14ac:dyDescent="0.3">
      <c r="A2591" s="73" t="s">
        <v>309</v>
      </c>
      <c r="B2591" s="73">
        <f t="shared" si="4948"/>
        <v>14</v>
      </c>
      <c r="C2591" s="73">
        <f t="shared" si="4949"/>
        <v>18</v>
      </c>
      <c r="E2591" s="73">
        <f t="shared" ref="E2591" si="5007">plan_id</f>
        <v>1005</v>
      </c>
      <c r="F2591" s="73">
        <f t="shared" ca="1" si="4973"/>
        <v>2012</v>
      </c>
      <c r="G2591" s="73">
        <f t="shared" ref="G2591" ca="1" si="5008">VLOOKUP(INDIRECT(CHAR(39)&amp;$A2591&amp;CHAR(39)&amp;"!r2c"&amp;$C2591,0),variables,2,0)</f>
        <v>11005</v>
      </c>
      <c r="H2591" s="76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73" t="s">
        <v>309</v>
      </c>
      <c r="B2592" s="73">
        <f t="shared" si="4948"/>
        <v>14</v>
      </c>
      <c r="C2592" s="73">
        <f t="shared" si="4949"/>
        <v>19</v>
      </c>
      <c r="E2592" s="73">
        <f t="shared" ref="E2592" si="5009">plan_id</f>
        <v>1005</v>
      </c>
      <c r="F2592" s="73">
        <f t="shared" ca="1" si="4973"/>
        <v>2012</v>
      </c>
      <c r="G2592" s="73">
        <f t="shared" ref="G2592" ca="1" si="5010">VLOOKUP(INDIRECT(CHAR(39)&amp;$A2592&amp;CHAR(39)&amp;"!r2c"&amp;$C2592,0),variables,2,0)</f>
        <v>10988</v>
      </c>
      <c r="H2592" s="76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0.19179977266347523</v>
      </c>
    </row>
    <row r="2593" spans="1:8" x14ac:dyDescent="0.3">
      <c r="A2593" s="73" t="s">
        <v>309</v>
      </c>
      <c r="B2593" s="73">
        <f t="shared" si="4948"/>
        <v>14</v>
      </c>
      <c r="C2593" s="73">
        <f t="shared" si="4949"/>
        <v>20</v>
      </c>
      <c r="E2593" s="73">
        <f t="shared" ref="E2593" si="5011">plan_id</f>
        <v>1005</v>
      </c>
      <c r="F2593" s="73">
        <f t="shared" ca="1" si="4973"/>
        <v>2012</v>
      </c>
      <c r="G2593" s="73">
        <f t="shared" ref="G2593" ca="1" si="5012">VLOOKUP(INDIRECT(CHAR(39)&amp;$A2593&amp;CHAR(39)&amp;"!r2c"&amp;$C2593,0),variables,2,0)</f>
        <v>10996</v>
      </c>
      <c r="H2593" s="76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5772047000</v>
      </c>
    </row>
    <row r="2594" spans="1:8" x14ac:dyDescent="0.3">
      <c r="A2594" s="73" t="s">
        <v>309</v>
      </c>
      <c r="B2594" s="73">
        <f t="shared" si="4948"/>
        <v>14</v>
      </c>
      <c r="C2594" s="73">
        <f t="shared" si="4949"/>
        <v>21</v>
      </c>
      <c r="E2594" s="73">
        <f t="shared" ref="E2594" si="5013">plan_id</f>
        <v>1005</v>
      </c>
      <c r="F2594" s="73">
        <f t="shared" ca="1" si="4973"/>
        <v>2012</v>
      </c>
      <c r="G2594" s="73">
        <f t="shared" ref="G2594" ca="1" si="5014">VLOOKUP(INDIRECT(CHAR(39)&amp;$A2594&amp;CHAR(39)&amp;"!r2c"&amp;$C2594,0),variables,2,0)</f>
        <v>10997</v>
      </c>
      <c r="H2594" s="76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0.7796591922920808</v>
      </c>
    </row>
    <row r="2595" spans="1:8" x14ac:dyDescent="0.3">
      <c r="A2595" s="73" t="s">
        <v>309</v>
      </c>
      <c r="B2595" s="73">
        <f t="shared" si="4948"/>
        <v>14</v>
      </c>
      <c r="C2595" s="73">
        <f t="shared" si="4949"/>
        <v>22</v>
      </c>
      <c r="E2595" s="73">
        <f t="shared" ref="E2595" si="5015">plan_id</f>
        <v>1005</v>
      </c>
      <c r="F2595" s="73">
        <f t="shared" ca="1" si="4973"/>
        <v>2012</v>
      </c>
      <c r="G2595" s="73">
        <f t="shared" ref="G2595" ca="1" si="5016">VLOOKUP(INDIRECT(CHAR(39)&amp;$A2595&amp;CHAR(39)&amp;"!r2c"&amp;$C2595,0),variables,2,0)</f>
        <v>10980</v>
      </c>
      <c r="H2595" s="76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73" t="s">
        <v>309</v>
      </c>
      <c r="B2596" s="73">
        <f t="shared" si="4948"/>
        <v>14</v>
      </c>
      <c r="C2596" s="73">
        <f t="shared" si="4949"/>
        <v>23</v>
      </c>
      <c r="E2596" s="73">
        <f t="shared" ref="E2596" si="5017">plan_id</f>
        <v>1005</v>
      </c>
      <c r="F2596" s="73">
        <f t="shared" ca="1" si="4973"/>
        <v>2012</v>
      </c>
      <c r="G2596" s="73">
        <f t="shared" ref="G2596" ca="1" si="5018">VLOOKUP(INDIRECT(CHAR(39)&amp;$A2596&amp;CHAR(39)&amp;"!r2c"&amp;$C2596,0),variables,2,0)</f>
        <v>10981</v>
      </c>
      <c r="H2596" s="76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73" t="s">
        <v>309</v>
      </c>
      <c r="B2597" s="73">
        <f t="shared" si="4948"/>
        <v>14</v>
      </c>
      <c r="C2597" s="73">
        <f t="shared" si="4949"/>
        <v>24</v>
      </c>
      <c r="E2597" s="73">
        <f t="shared" ref="E2597" si="5019">plan_id</f>
        <v>1005</v>
      </c>
      <c r="F2597" s="73">
        <f t="shared" ca="1" si="4973"/>
        <v>2012</v>
      </c>
      <c r="G2597" s="73">
        <f t="shared" ref="G2597" ca="1" si="5020">VLOOKUP(INDIRECT(CHAR(39)&amp;$A2597&amp;CHAR(39)&amp;"!r2c"&amp;$C2597,0),variables,2,0)</f>
        <v>10998</v>
      </c>
      <c r="H2597" s="76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516483000</v>
      </c>
    </row>
    <row r="2598" spans="1:8" x14ac:dyDescent="0.3">
      <c r="A2598" s="73" t="s">
        <v>309</v>
      </c>
      <c r="B2598" s="73">
        <f t="shared" si="4948"/>
        <v>14</v>
      </c>
      <c r="C2598" s="73">
        <f t="shared" si="4949"/>
        <v>25</v>
      </c>
      <c r="E2598" s="73">
        <f t="shared" ref="E2598" si="5021">plan_id</f>
        <v>1005</v>
      </c>
      <c r="F2598" s="73">
        <f t="shared" ca="1" si="4973"/>
        <v>2012</v>
      </c>
      <c r="G2598" s="73">
        <f t="shared" ref="G2598" ca="1" si="5022">VLOOKUP(INDIRECT(CHAR(39)&amp;$A2598&amp;CHAR(39)&amp;"!r2c"&amp;$C2598,0),variables,2,0)</f>
        <v>10999</v>
      </c>
      <c r="H2598" s="76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386208000</v>
      </c>
    </row>
    <row r="2599" spans="1:8" x14ac:dyDescent="0.3">
      <c r="A2599" s="73" t="s">
        <v>309</v>
      </c>
      <c r="B2599" s="73">
        <f t="shared" si="4948"/>
        <v>14</v>
      </c>
      <c r="C2599" s="73">
        <f t="shared" si="4949"/>
        <v>26</v>
      </c>
      <c r="E2599" s="73">
        <f t="shared" ref="E2599" si="5023">plan_id</f>
        <v>1005</v>
      </c>
      <c r="F2599" s="73">
        <f t="shared" ca="1" si="4973"/>
        <v>2012</v>
      </c>
      <c r="G2599" s="73">
        <f t="shared" ref="G2599" ca="1" si="5024">VLOOKUP(INDIRECT(CHAR(39)&amp;$A2599&amp;CHAR(39)&amp;"!r2c"&amp;$C2599,0),variables,2,0)</f>
        <v>11000</v>
      </c>
      <c r="H2599" s="76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1524000</v>
      </c>
    </row>
    <row r="2600" spans="1:8" x14ac:dyDescent="0.3">
      <c r="A2600" s="73" t="s">
        <v>309</v>
      </c>
      <c r="B2600" s="73">
        <f t="shared" si="4948"/>
        <v>14</v>
      </c>
      <c r="C2600" s="73">
        <f t="shared" si="4949"/>
        <v>27</v>
      </c>
      <c r="E2600" s="73">
        <f t="shared" ref="E2600" si="5025">plan_id</f>
        <v>1005</v>
      </c>
      <c r="F2600" s="73">
        <f t="shared" ca="1" si="4973"/>
        <v>2012</v>
      </c>
      <c r="G2600" s="73">
        <f t="shared" ref="G2600" ca="1" si="5026">VLOOKUP(INDIRECT(CHAR(39)&amp;$A2600&amp;CHAR(39)&amp;"!r2c"&amp;$C2600,0),variables,2,0)</f>
        <v>11001</v>
      </c>
      <c r="H2600" s="76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855000</v>
      </c>
    </row>
    <row r="2601" spans="1:8" x14ac:dyDescent="0.3">
      <c r="A2601" s="73" t="s">
        <v>309</v>
      </c>
      <c r="B2601" s="73">
        <f t="shared" si="4948"/>
        <v>14</v>
      </c>
      <c r="C2601" s="73">
        <f t="shared" si="4949"/>
        <v>28</v>
      </c>
      <c r="E2601" s="73">
        <f t="shared" ref="E2601" si="5027">plan_id</f>
        <v>1005</v>
      </c>
      <c r="F2601" s="73">
        <f t="shared" ca="1" si="4973"/>
        <v>2012</v>
      </c>
      <c r="G2601" s="73">
        <f t="shared" ref="G2601" ca="1" si="5028">VLOOKUP(INDIRECT(CHAR(39)&amp;$A2601&amp;CHAR(39)&amp;"!r2c"&amp;$C2601,0),variables,2,0)</f>
        <v>11002</v>
      </c>
      <c r="H2601" s="76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73" t="s">
        <v>309</v>
      </c>
      <c r="B2602" s="73">
        <f t="shared" si="4948"/>
        <v>14</v>
      </c>
      <c r="C2602" s="73">
        <f t="shared" si="4949"/>
        <v>29</v>
      </c>
      <c r="E2602" s="73">
        <f t="shared" ref="E2602" si="5029">plan_id</f>
        <v>1005</v>
      </c>
      <c r="F2602" s="73">
        <f t="shared" ca="1" si="4973"/>
        <v>2012</v>
      </c>
      <c r="G2602" s="73">
        <f t="shared" ref="G2602" ca="1" si="5030">VLOOKUP(INDIRECT(CHAR(39)&amp;$A2602&amp;CHAR(39)&amp;"!r2c"&amp;$C2602,0),variables,2,0)</f>
        <v>11003</v>
      </c>
      <c r="H2602" s="76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388587000</v>
      </c>
    </row>
    <row r="2603" spans="1:8" x14ac:dyDescent="0.3">
      <c r="A2603" s="73" t="s">
        <v>309</v>
      </c>
      <c r="B2603" s="73">
        <f t="shared" si="4948"/>
        <v>15</v>
      </c>
      <c r="C2603" s="73">
        <f t="shared" si="4949"/>
        <v>3</v>
      </c>
      <c r="E2603" s="73">
        <f t="shared" ref="E2603" si="5031">plan_id</f>
        <v>1005</v>
      </c>
      <c r="F2603" s="73">
        <f t="shared" ca="1" si="4973"/>
        <v>2013</v>
      </c>
      <c r="G2603" s="73">
        <f t="shared" ref="G2603" ca="1" si="5032">VLOOKUP(INDIRECT(CHAR(39)&amp;$A2603&amp;CHAR(39)&amp;"!r2c"&amp;$C2603,0),variables,2,0)</f>
        <v>10982</v>
      </c>
      <c r="H2603" s="76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73" t="s">
        <v>309</v>
      </c>
      <c r="B2604" s="73">
        <f t="shared" si="4948"/>
        <v>15</v>
      </c>
      <c r="C2604" s="73">
        <f t="shared" si="4949"/>
        <v>4</v>
      </c>
      <c r="E2604" s="73">
        <f t="shared" ref="E2604" si="5033">plan_id</f>
        <v>1005</v>
      </c>
      <c r="F2604" s="73">
        <f t="shared" ca="1" si="4973"/>
        <v>2013</v>
      </c>
      <c r="G2604" s="73">
        <f t="shared" ref="G2604" ca="1" si="5034">VLOOKUP(INDIRECT(CHAR(39)&amp;$A2604&amp;CHAR(39)&amp;"!r2c"&amp;$C2604,0),variables,2,0)</f>
        <v>10984</v>
      </c>
      <c r="H2604" s="76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189254000</v>
      </c>
    </row>
    <row r="2605" spans="1:8" x14ac:dyDescent="0.3">
      <c r="A2605" s="73" t="s">
        <v>309</v>
      </c>
      <c r="B2605" s="73">
        <f t="shared" si="4948"/>
        <v>15</v>
      </c>
      <c r="C2605" s="73">
        <f t="shared" si="4949"/>
        <v>5</v>
      </c>
      <c r="E2605" s="73">
        <f t="shared" ref="E2605" si="5035">plan_id</f>
        <v>1005</v>
      </c>
      <c r="F2605" s="73">
        <f t="shared" ca="1" si="4973"/>
        <v>2013</v>
      </c>
      <c r="G2605" s="73">
        <f t="shared" ref="G2605" ca="1" si="5036">VLOOKUP(INDIRECT(CHAR(39)&amp;$A2605&amp;CHAR(39)&amp;"!r2c"&amp;$C2605,0),variables,2,0)</f>
        <v>10985</v>
      </c>
      <c r="H2605" s="76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125995000</v>
      </c>
    </row>
    <row r="2606" spans="1:8" x14ac:dyDescent="0.3">
      <c r="A2606" s="73" t="s">
        <v>309</v>
      </c>
      <c r="B2606" s="73">
        <f t="shared" si="4948"/>
        <v>15</v>
      </c>
      <c r="C2606" s="73">
        <f t="shared" si="4949"/>
        <v>6</v>
      </c>
      <c r="E2606" s="73">
        <f t="shared" ref="E2606" si="5037">plan_id</f>
        <v>1005</v>
      </c>
      <c r="F2606" s="73">
        <f t="shared" ca="1" si="4973"/>
        <v>2013</v>
      </c>
      <c r="G2606" s="73">
        <f t="shared" ref="G2606" ca="1" si="5038">VLOOKUP(INDIRECT(CHAR(39)&amp;$A2606&amp;CHAR(39)&amp;"!r2c"&amp;$C2606,0),variables,2,0)</f>
        <v>10986</v>
      </c>
      <c r="H2606" s="76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63259000</v>
      </c>
    </row>
    <row r="2607" spans="1:8" x14ac:dyDescent="0.3">
      <c r="A2607" s="73" t="s">
        <v>309</v>
      </c>
      <c r="B2607" s="73">
        <f t="shared" si="4948"/>
        <v>15</v>
      </c>
      <c r="C2607" s="73">
        <f t="shared" si="4949"/>
        <v>7</v>
      </c>
      <c r="E2607" s="73">
        <f t="shared" ref="E2607" si="5039">plan_id</f>
        <v>1005</v>
      </c>
      <c r="F2607" s="73">
        <f t="shared" ca="1" si="4973"/>
        <v>2013</v>
      </c>
      <c r="G2607" s="73">
        <f t="shared" ref="G2607" ca="1" si="5040">VLOOKUP(INDIRECT(CHAR(39)&amp;$A2607&amp;CHAR(39)&amp;"!r2c"&amp;$C2607,0),variables,2,0)</f>
        <v>10974</v>
      </c>
      <c r="H2607" s="76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EAN</v>
      </c>
    </row>
    <row r="2608" spans="1:8" x14ac:dyDescent="0.3">
      <c r="A2608" s="73" t="s">
        <v>309</v>
      </c>
      <c r="B2608" s="73">
        <f t="shared" si="4948"/>
        <v>15</v>
      </c>
      <c r="C2608" s="73">
        <f t="shared" si="4949"/>
        <v>8</v>
      </c>
      <c r="E2608" s="73">
        <f t="shared" ref="E2608" si="5041">plan_id</f>
        <v>1005</v>
      </c>
      <c r="F2608" s="73">
        <f t="shared" ca="1" si="4973"/>
        <v>2013</v>
      </c>
      <c r="G2608" s="73">
        <f t="shared" ref="G2608" ca="1" si="5042">VLOOKUP(INDIRECT(CHAR(39)&amp;$A2608&amp;CHAR(39)&amp;"!r2c"&amp;$C2608,0),variables,2,0)</f>
        <v>10987</v>
      </c>
      <c r="H2608" s="76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0.66574550603950244</v>
      </c>
    </row>
    <row r="2609" spans="1:8" x14ac:dyDescent="0.3">
      <c r="A2609" s="73" t="s">
        <v>309</v>
      </c>
      <c r="B2609" s="73">
        <f t="shared" si="4948"/>
        <v>15</v>
      </c>
      <c r="C2609" s="73">
        <f t="shared" si="4949"/>
        <v>9</v>
      </c>
      <c r="E2609" s="73">
        <f t="shared" ref="E2609" si="5043">plan_id</f>
        <v>1005</v>
      </c>
      <c r="F2609" s="73">
        <f t="shared" ca="1" si="4973"/>
        <v>2013</v>
      </c>
      <c r="G2609" s="73">
        <f t="shared" ref="G2609" ca="1" si="5044">VLOOKUP(INDIRECT(CHAR(39)&amp;$A2609&amp;CHAR(39)&amp;"!r2c"&amp;$C2609,0),variables,2,0)</f>
        <v>10885</v>
      </c>
      <c r="H2609" s="76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73" t="s">
        <v>309</v>
      </c>
      <c r="B2610" s="73">
        <f t="shared" si="4948"/>
        <v>15</v>
      </c>
      <c r="C2610" s="73">
        <f t="shared" si="4949"/>
        <v>10</v>
      </c>
      <c r="E2610" s="73">
        <f t="shared" ref="E2610" si="5045">plan_id</f>
        <v>1005</v>
      </c>
      <c r="F2610" s="73">
        <f t="shared" ca="1" si="4973"/>
        <v>2013</v>
      </c>
      <c r="G2610" s="73">
        <f t="shared" ref="G2610" ca="1" si="5046">VLOOKUP(INDIRECT(CHAR(39)&amp;$A2610&amp;CHAR(39)&amp;"!r2c"&amp;$C2610,0),variables,2,0)</f>
        <v>10886</v>
      </c>
      <c r="H2610" s="76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73" t="s">
        <v>309</v>
      </c>
      <c r="B2611" s="73">
        <f t="shared" si="4948"/>
        <v>15</v>
      </c>
      <c r="C2611" s="73">
        <f t="shared" si="4949"/>
        <v>11</v>
      </c>
      <c r="E2611" s="73">
        <f t="shared" ref="E2611" si="5047">plan_id</f>
        <v>1005</v>
      </c>
      <c r="F2611" s="73">
        <f t="shared" ca="1" si="4973"/>
        <v>2013</v>
      </c>
      <c r="G2611" s="73">
        <f t="shared" ref="G2611" ca="1" si="5048">VLOOKUP(INDIRECT(CHAR(39)&amp;$A2611&amp;CHAR(39)&amp;"!r2c"&amp;$C2611,0),variables,2,0)</f>
        <v>10887</v>
      </c>
      <c r="H2611" s="76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73" t="s">
        <v>309</v>
      </c>
      <c r="B2612" s="73">
        <f t="shared" si="4948"/>
        <v>15</v>
      </c>
      <c r="C2612" s="73">
        <f t="shared" si="4949"/>
        <v>12</v>
      </c>
      <c r="E2612" s="73">
        <f t="shared" ref="E2612" si="5049">plan_id</f>
        <v>1005</v>
      </c>
      <c r="F2612" s="73">
        <f t="shared" ca="1" si="4973"/>
        <v>2013</v>
      </c>
      <c r="G2612" s="73">
        <f t="shared" ref="G2612" ca="1" si="5050">VLOOKUP(INDIRECT(CHAR(39)&amp;$A2612&amp;CHAR(39)&amp;"!r2c"&amp;$C2612,0),variables,2,0)</f>
        <v>10883</v>
      </c>
      <c r="H2612" s="76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73" t="s">
        <v>309</v>
      </c>
      <c r="B2613" s="73">
        <f t="shared" si="4948"/>
        <v>15</v>
      </c>
      <c r="C2613" s="73">
        <f t="shared" si="4949"/>
        <v>13</v>
      </c>
      <c r="E2613" s="73">
        <f t="shared" ref="E2613" si="5051">plan_id</f>
        <v>1005</v>
      </c>
      <c r="F2613" s="73">
        <f t="shared" ca="1" si="4973"/>
        <v>2013</v>
      </c>
      <c r="G2613" s="73">
        <f t="shared" ref="G2613" ca="1" si="5052">VLOOKUP(INDIRECT(CHAR(39)&amp;$A2613&amp;CHAR(39)&amp;"!r2c"&amp;$C2613,0),variables,2,0)</f>
        <v>10989</v>
      </c>
      <c r="H2613" s="76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5932945000</v>
      </c>
    </row>
    <row r="2614" spans="1:8" x14ac:dyDescent="0.3">
      <c r="A2614" s="73" t="s">
        <v>309</v>
      </c>
      <c r="B2614" s="73">
        <f t="shared" si="4948"/>
        <v>15</v>
      </c>
      <c r="C2614" s="73">
        <f t="shared" si="4949"/>
        <v>14</v>
      </c>
      <c r="E2614" s="73">
        <f t="shared" ref="E2614" si="5053">plan_id</f>
        <v>1005</v>
      </c>
      <c r="F2614" s="73">
        <f t="shared" ca="1" si="4973"/>
        <v>2013</v>
      </c>
      <c r="G2614" s="73">
        <f t="shared" ref="G2614" ca="1" si="5054">VLOOKUP(INDIRECT(CHAR(39)&amp;$A2614&amp;CHAR(39)&amp;"!r2c"&amp;$C2614,0),variables,2,0)</f>
        <v>10990</v>
      </c>
      <c r="H2614" s="76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7304032000</v>
      </c>
    </row>
    <row r="2615" spans="1:8" x14ac:dyDescent="0.3">
      <c r="A2615" s="73" t="s">
        <v>309</v>
      </c>
      <c r="B2615" s="73">
        <f t="shared" si="4948"/>
        <v>15</v>
      </c>
      <c r="C2615" s="73">
        <f t="shared" si="4949"/>
        <v>15</v>
      </c>
      <c r="E2615" s="73">
        <f t="shared" ref="E2615" si="5055">plan_id</f>
        <v>1005</v>
      </c>
      <c r="F2615" s="73">
        <f t="shared" ca="1" si="4973"/>
        <v>2013</v>
      </c>
      <c r="G2615" s="73">
        <f t="shared" ref="G2615" ca="1" si="5056">VLOOKUP(INDIRECT(CHAR(39)&amp;$A2615&amp;CHAR(39)&amp;"!r2c"&amp;$C2615,0),variables,2,0)</f>
        <v>10991</v>
      </c>
      <c r="H2615" s="76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1371087000</v>
      </c>
    </row>
    <row r="2616" spans="1:8" x14ac:dyDescent="0.3">
      <c r="A2616" s="73" t="s">
        <v>309</v>
      </c>
      <c r="B2616" s="73">
        <f t="shared" si="4948"/>
        <v>15</v>
      </c>
      <c r="C2616" s="73">
        <f t="shared" si="4949"/>
        <v>16</v>
      </c>
      <c r="E2616" s="73">
        <f t="shared" ref="E2616" si="5057">plan_id</f>
        <v>1005</v>
      </c>
      <c r="F2616" s="73">
        <f t="shared" ca="1" si="4973"/>
        <v>2013</v>
      </c>
      <c r="G2616" s="73">
        <f t="shared" ref="G2616" ca="1" si="5058">VLOOKUP(INDIRECT(CHAR(39)&amp;$A2616&amp;CHAR(39)&amp;"!r2c"&amp;$C2616,0),variables,2,0)</f>
        <v>10992</v>
      </c>
      <c r="H2616" s="76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0.81200000000000006</v>
      </c>
    </row>
    <row r="2617" spans="1:8" x14ac:dyDescent="0.3">
      <c r="A2617" s="73" t="s">
        <v>309</v>
      </c>
      <c r="B2617" s="73">
        <f t="shared" si="4948"/>
        <v>15</v>
      </c>
      <c r="C2617" s="73">
        <f t="shared" si="4949"/>
        <v>17</v>
      </c>
      <c r="E2617" s="73">
        <f t="shared" ref="E2617" si="5059">plan_id</f>
        <v>1005</v>
      </c>
      <c r="F2617" s="73">
        <f t="shared" ca="1" si="4973"/>
        <v>2013</v>
      </c>
      <c r="G2617" s="73">
        <f t="shared" ref="G2617" ca="1" si="5060">VLOOKUP(INDIRECT(CHAR(39)&amp;$A2617&amp;CHAR(39)&amp;"!r2c"&amp;$C2617,0),variables,2,0)</f>
        <v>10993</v>
      </c>
      <c r="H2617" s="76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796188000</v>
      </c>
    </row>
    <row r="2618" spans="1:8" x14ac:dyDescent="0.3">
      <c r="A2618" s="73" t="s">
        <v>309</v>
      </c>
      <c r="B2618" s="73">
        <f t="shared" si="4948"/>
        <v>15</v>
      </c>
      <c r="C2618" s="73">
        <f t="shared" si="4949"/>
        <v>18</v>
      </c>
      <c r="E2618" s="73">
        <f t="shared" ref="E2618" si="5061">plan_id</f>
        <v>1005</v>
      </c>
      <c r="F2618" s="73">
        <f t="shared" ca="1" si="4973"/>
        <v>2013</v>
      </c>
      <c r="G2618" s="73">
        <f t="shared" ref="G2618" ca="1" si="5062">VLOOKUP(INDIRECT(CHAR(39)&amp;$A2618&amp;CHAR(39)&amp;"!r2c"&amp;$C2618,0),variables,2,0)</f>
        <v>11005</v>
      </c>
      <c r="H2618" s="76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73" t="s">
        <v>309</v>
      </c>
      <c r="B2619" s="73">
        <f t="shared" si="4948"/>
        <v>15</v>
      </c>
      <c r="C2619" s="73">
        <f t="shared" si="4949"/>
        <v>19</v>
      </c>
      <c r="E2619" s="73">
        <f t="shared" ref="E2619" si="5063">plan_id</f>
        <v>1005</v>
      </c>
      <c r="F2619" s="73">
        <f t="shared" ca="1" si="4973"/>
        <v>2013</v>
      </c>
      <c r="G2619" s="73">
        <f t="shared" ref="G2619" ca="1" si="5064">VLOOKUP(INDIRECT(CHAR(39)&amp;$A2619&amp;CHAR(39)&amp;"!r2c"&amp;$C2619,0),variables,2,0)</f>
        <v>10988</v>
      </c>
      <c r="H2619" s="76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0.23770014117268787</v>
      </c>
    </row>
    <row r="2620" spans="1:8" x14ac:dyDescent="0.3">
      <c r="A2620" s="73" t="s">
        <v>309</v>
      </c>
      <c r="B2620" s="73">
        <f t="shared" si="4948"/>
        <v>15</v>
      </c>
      <c r="C2620" s="73">
        <f t="shared" si="4949"/>
        <v>20</v>
      </c>
      <c r="E2620" s="73">
        <f t="shared" ref="E2620" si="5065">plan_id</f>
        <v>1005</v>
      </c>
      <c r="F2620" s="73">
        <f t="shared" ca="1" si="4973"/>
        <v>2013</v>
      </c>
      <c r="G2620" s="73">
        <f t="shared" ref="G2620" ca="1" si="5066">VLOOKUP(INDIRECT(CHAR(39)&amp;$A2620&amp;CHAR(39)&amp;"!r2c"&amp;$C2620,0),variables,2,0)</f>
        <v>10996</v>
      </c>
      <c r="H2620" s="76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6346741000</v>
      </c>
    </row>
    <row r="2621" spans="1:8" x14ac:dyDescent="0.3">
      <c r="A2621" s="73" t="s">
        <v>309</v>
      </c>
      <c r="B2621" s="73">
        <f t="shared" si="4948"/>
        <v>15</v>
      </c>
      <c r="C2621" s="73">
        <f t="shared" si="4949"/>
        <v>21</v>
      </c>
      <c r="E2621" s="73">
        <f t="shared" ref="E2621" si="5067">plan_id</f>
        <v>1005</v>
      </c>
      <c r="F2621" s="73">
        <f t="shared" ca="1" si="4973"/>
        <v>2013</v>
      </c>
      <c r="G2621" s="73">
        <f t="shared" ref="G2621" ca="1" si="5068">VLOOKUP(INDIRECT(CHAR(39)&amp;$A2621&amp;CHAR(39)&amp;"!r2c"&amp;$C2621,0),variables,2,0)</f>
        <v>10997</v>
      </c>
      <c r="H2621" s="76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0.86893663664124143</v>
      </c>
    </row>
    <row r="2622" spans="1:8" x14ac:dyDescent="0.3">
      <c r="A2622" s="73" t="s">
        <v>309</v>
      </c>
      <c r="B2622" s="73">
        <f t="shared" si="4948"/>
        <v>15</v>
      </c>
      <c r="C2622" s="73">
        <f t="shared" si="4949"/>
        <v>22</v>
      </c>
      <c r="E2622" s="73">
        <f t="shared" ref="E2622" si="5069">plan_id</f>
        <v>1005</v>
      </c>
      <c r="F2622" s="73">
        <f t="shared" ca="1" si="4973"/>
        <v>2013</v>
      </c>
      <c r="G2622" s="73">
        <f t="shared" ref="G2622" ca="1" si="5070">VLOOKUP(INDIRECT(CHAR(39)&amp;$A2622&amp;CHAR(39)&amp;"!r2c"&amp;$C2622,0),variables,2,0)</f>
        <v>10980</v>
      </c>
      <c r="H2622" s="76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73" t="s">
        <v>309</v>
      </c>
      <c r="B2623" s="73">
        <f t="shared" si="4948"/>
        <v>15</v>
      </c>
      <c r="C2623" s="73">
        <f t="shared" si="4949"/>
        <v>23</v>
      </c>
      <c r="E2623" s="73">
        <f t="shared" ref="E2623" si="5071">plan_id</f>
        <v>1005</v>
      </c>
      <c r="F2623" s="73">
        <f t="shared" ca="1" si="4973"/>
        <v>2013</v>
      </c>
      <c r="G2623" s="73">
        <f t="shared" ref="G2623" ca="1" si="5072">VLOOKUP(INDIRECT(CHAR(39)&amp;$A2623&amp;CHAR(39)&amp;"!r2c"&amp;$C2623,0),variables,2,0)</f>
        <v>10981</v>
      </c>
      <c r="H2623" s="76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73" t="s">
        <v>309</v>
      </c>
      <c r="B2624" s="73">
        <f t="shared" si="4948"/>
        <v>15</v>
      </c>
      <c r="C2624" s="73">
        <f t="shared" si="4949"/>
        <v>24</v>
      </c>
      <c r="E2624" s="73">
        <f t="shared" ref="E2624" si="5073">plan_id</f>
        <v>1005</v>
      </c>
      <c r="F2624" s="73">
        <f t="shared" ca="1" si="4973"/>
        <v>2013</v>
      </c>
      <c r="G2624" s="73">
        <f t="shared" ref="G2624" ca="1" si="5074">VLOOKUP(INDIRECT(CHAR(39)&amp;$A2624&amp;CHAR(39)&amp;"!r2c"&amp;$C2624,0),variables,2,0)</f>
        <v>10998</v>
      </c>
      <c r="H2624" s="76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-234340000</v>
      </c>
    </row>
    <row r="2625" spans="1:8" x14ac:dyDescent="0.3">
      <c r="A2625" s="73" t="s">
        <v>309</v>
      </c>
      <c r="B2625" s="73">
        <f t="shared" si="4948"/>
        <v>15</v>
      </c>
      <c r="C2625" s="73">
        <f t="shared" si="4949"/>
        <v>25</v>
      </c>
      <c r="E2625" s="73">
        <f t="shared" ref="E2625" si="5075">plan_id</f>
        <v>1005</v>
      </c>
      <c r="F2625" s="73">
        <f t="shared" ca="1" si="4973"/>
        <v>2013</v>
      </c>
      <c r="G2625" s="73">
        <f t="shared" ref="G2625" ca="1" si="5076">VLOOKUP(INDIRECT(CHAR(39)&amp;$A2625&amp;CHAR(39)&amp;"!r2c"&amp;$C2625,0),variables,2,0)</f>
        <v>10999</v>
      </c>
      <c r="H2625" s="76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431726000</v>
      </c>
    </row>
    <row r="2626" spans="1:8" x14ac:dyDescent="0.3">
      <c r="A2626" s="73" t="s">
        <v>309</v>
      </c>
      <c r="B2626" s="73">
        <f t="shared" si="4948"/>
        <v>15</v>
      </c>
      <c r="C2626" s="73">
        <f t="shared" si="4949"/>
        <v>26</v>
      </c>
      <c r="E2626" s="73">
        <f t="shared" ref="E2626" si="5077">plan_id</f>
        <v>1005</v>
      </c>
      <c r="F2626" s="73">
        <f t="shared" ca="1" si="4973"/>
        <v>2013</v>
      </c>
      <c r="G2626" s="73">
        <f t="shared" ref="G2626" ca="1" si="5078">VLOOKUP(INDIRECT(CHAR(39)&amp;$A2626&amp;CHAR(39)&amp;"!r2c"&amp;$C2626,0),variables,2,0)</f>
        <v>11000</v>
      </c>
      <c r="H2626" s="76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2020000</v>
      </c>
    </row>
    <row r="2627" spans="1:8" x14ac:dyDescent="0.3">
      <c r="A2627" s="73" t="s">
        <v>309</v>
      </c>
      <c r="B2627" s="73">
        <f t="shared" ref="B2627:B2690" si="5079">B2600+1</f>
        <v>15</v>
      </c>
      <c r="C2627" s="73">
        <f t="shared" ref="C2627:C2690" si="5080">C2600</f>
        <v>27</v>
      </c>
      <c r="E2627" s="73">
        <f t="shared" ref="E2627" si="5081">plan_id</f>
        <v>1005</v>
      </c>
      <c r="F2627" s="73">
        <f t="shared" ca="1" si="4973"/>
        <v>2013</v>
      </c>
      <c r="G2627" s="73">
        <f t="shared" ref="G2627" ca="1" si="5082">VLOOKUP(INDIRECT(CHAR(39)&amp;$A2627&amp;CHAR(39)&amp;"!r2c"&amp;$C2627,0),variables,2,0)</f>
        <v>11001</v>
      </c>
      <c r="H2627" s="76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755000</v>
      </c>
    </row>
    <row r="2628" spans="1:8" x14ac:dyDescent="0.3">
      <c r="A2628" s="73" t="s">
        <v>309</v>
      </c>
      <c r="B2628" s="73">
        <f t="shared" si="5079"/>
        <v>15</v>
      </c>
      <c r="C2628" s="73">
        <f t="shared" si="5080"/>
        <v>28</v>
      </c>
      <c r="E2628" s="73">
        <f t="shared" ref="E2628" si="5083">plan_id</f>
        <v>1005</v>
      </c>
      <c r="F2628" s="73">
        <f t="shared" ca="1" si="4973"/>
        <v>2013</v>
      </c>
      <c r="G2628" s="73">
        <f t="shared" ref="G2628" ca="1" si="5084">VLOOKUP(INDIRECT(CHAR(39)&amp;$A2628&amp;CHAR(39)&amp;"!r2c"&amp;$C2628,0),variables,2,0)</f>
        <v>11002</v>
      </c>
      <c r="H2628" s="76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73" t="s">
        <v>309</v>
      </c>
      <c r="B2629" s="73">
        <f t="shared" si="5079"/>
        <v>15</v>
      </c>
      <c r="C2629" s="73">
        <f t="shared" si="5080"/>
        <v>29</v>
      </c>
      <c r="E2629" s="73">
        <f t="shared" ref="E2629" si="5085">plan_id</f>
        <v>1005</v>
      </c>
      <c r="F2629" s="73">
        <f t="shared" ca="1" si="4973"/>
        <v>2013</v>
      </c>
      <c r="G2629" s="73">
        <f t="shared" ref="G2629" ca="1" si="5086">VLOOKUP(INDIRECT(CHAR(39)&amp;$A2629&amp;CHAR(39)&amp;"!r2c"&amp;$C2629,0),variables,2,0)</f>
        <v>11003</v>
      </c>
      <c r="H2629" s="76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434501000</v>
      </c>
    </row>
    <row r="2630" spans="1:8" x14ac:dyDescent="0.3">
      <c r="A2630" s="73" t="s">
        <v>309</v>
      </c>
      <c r="B2630" s="73">
        <f t="shared" si="5079"/>
        <v>16</v>
      </c>
      <c r="C2630" s="73">
        <f t="shared" si="5080"/>
        <v>3</v>
      </c>
      <c r="E2630" s="73">
        <f t="shared" ref="E2630" si="5087">plan_id</f>
        <v>1005</v>
      </c>
      <c r="F2630" s="73">
        <f t="shared" ca="1" si="4973"/>
        <v>2014</v>
      </c>
      <c r="G2630" s="73">
        <f t="shared" ref="G2630" ca="1" si="5088">VLOOKUP(INDIRECT(CHAR(39)&amp;$A2630&amp;CHAR(39)&amp;"!r2c"&amp;$C2630,0),variables,2,0)</f>
        <v>10982</v>
      </c>
      <c r="H2630" s="76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73" t="s">
        <v>309</v>
      </c>
      <c r="B2631" s="73">
        <f t="shared" si="5079"/>
        <v>16</v>
      </c>
      <c r="C2631" s="73">
        <f t="shared" si="5080"/>
        <v>4</v>
      </c>
      <c r="E2631" s="73">
        <f t="shared" ref="E2631" si="5089">plan_id</f>
        <v>1005</v>
      </c>
      <c r="F2631" s="73">
        <f t="shared" ca="1" si="4973"/>
        <v>2014</v>
      </c>
      <c r="G2631" s="73">
        <f t="shared" ref="G2631" ca="1" si="5090">VLOOKUP(INDIRECT(CHAR(39)&amp;$A2631&amp;CHAR(39)&amp;"!r2c"&amp;$C2631,0),variables,2,0)</f>
        <v>10984</v>
      </c>
      <c r="H2631" s="76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73" t="s">
        <v>309</v>
      </c>
      <c r="B2632" s="73">
        <f t="shared" si="5079"/>
        <v>16</v>
      </c>
      <c r="C2632" s="73">
        <f t="shared" si="5080"/>
        <v>5</v>
      </c>
      <c r="E2632" s="73">
        <f t="shared" ref="E2632" si="5091">plan_id</f>
        <v>1005</v>
      </c>
      <c r="F2632" s="73">
        <f t="shared" ca="1" si="4973"/>
        <v>2014</v>
      </c>
      <c r="G2632" s="73">
        <f t="shared" ref="G2632" ca="1" si="5092">VLOOKUP(INDIRECT(CHAR(39)&amp;$A2632&amp;CHAR(39)&amp;"!r2c"&amp;$C2632,0),variables,2,0)</f>
        <v>10985</v>
      </c>
      <c r="H2632" s="76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73" t="s">
        <v>309</v>
      </c>
      <c r="B2633" s="73">
        <f t="shared" si="5079"/>
        <v>16</v>
      </c>
      <c r="C2633" s="73">
        <f t="shared" si="5080"/>
        <v>6</v>
      </c>
      <c r="E2633" s="73">
        <f t="shared" ref="E2633" si="5093">plan_id</f>
        <v>1005</v>
      </c>
      <c r="F2633" s="73">
        <f t="shared" ca="1" si="4973"/>
        <v>2014</v>
      </c>
      <c r="G2633" s="73">
        <f t="shared" ref="G2633" ca="1" si="5094">VLOOKUP(INDIRECT(CHAR(39)&amp;$A2633&amp;CHAR(39)&amp;"!r2c"&amp;$C2633,0),variables,2,0)</f>
        <v>10986</v>
      </c>
      <c r="H2633" s="76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73" t="s">
        <v>309</v>
      </c>
      <c r="B2634" s="73">
        <f t="shared" si="5079"/>
        <v>16</v>
      </c>
      <c r="C2634" s="73">
        <f t="shared" si="5080"/>
        <v>7</v>
      </c>
      <c r="E2634" s="73">
        <f t="shared" ref="E2634" si="5095">plan_id</f>
        <v>1005</v>
      </c>
      <c r="F2634" s="73">
        <f t="shared" ca="1" si="4973"/>
        <v>2014</v>
      </c>
      <c r="G2634" s="73">
        <f t="shared" ref="G2634" ca="1" si="5096">VLOOKUP(INDIRECT(CHAR(39)&amp;$A2634&amp;CHAR(39)&amp;"!r2c"&amp;$C2634,0),variables,2,0)</f>
        <v>10974</v>
      </c>
      <c r="H2634" s="76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EAN</v>
      </c>
    </row>
    <row r="2635" spans="1:8" x14ac:dyDescent="0.3">
      <c r="A2635" s="73" t="s">
        <v>309</v>
      </c>
      <c r="B2635" s="73">
        <f t="shared" si="5079"/>
        <v>16</v>
      </c>
      <c r="C2635" s="73">
        <f t="shared" si="5080"/>
        <v>8</v>
      </c>
      <c r="E2635" s="73">
        <f t="shared" ref="E2635" si="5097">plan_id</f>
        <v>1005</v>
      </c>
      <c r="F2635" s="73">
        <f t="shared" ca="1" si="4973"/>
        <v>2014</v>
      </c>
      <c r="G2635" s="73">
        <f t="shared" ref="G2635" ca="1" si="5098">VLOOKUP(INDIRECT(CHAR(39)&amp;$A2635&amp;CHAR(39)&amp;"!r2c"&amp;$C2635,0),variables,2,0)</f>
        <v>10987</v>
      </c>
      <c r="H2635" s="76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73" t="s">
        <v>309</v>
      </c>
      <c r="B2636" s="73">
        <f t="shared" si="5079"/>
        <v>16</v>
      </c>
      <c r="C2636" s="73">
        <f t="shared" si="5080"/>
        <v>9</v>
      </c>
      <c r="E2636" s="73">
        <f t="shared" ref="E2636" si="5099">plan_id</f>
        <v>1005</v>
      </c>
      <c r="F2636" s="73">
        <f t="shared" ca="1" si="4973"/>
        <v>2014</v>
      </c>
      <c r="G2636" s="73">
        <f t="shared" ref="G2636" ca="1" si="5100">VLOOKUP(INDIRECT(CHAR(39)&amp;$A2636&amp;CHAR(39)&amp;"!r2c"&amp;$C2636,0),variables,2,0)</f>
        <v>10885</v>
      </c>
      <c r="H2636" s="76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163985000</v>
      </c>
    </row>
    <row r="2637" spans="1:8" x14ac:dyDescent="0.3">
      <c r="A2637" s="73" t="s">
        <v>309</v>
      </c>
      <c r="B2637" s="73">
        <f t="shared" si="5079"/>
        <v>16</v>
      </c>
      <c r="C2637" s="73">
        <f t="shared" si="5080"/>
        <v>10</v>
      </c>
      <c r="E2637" s="73">
        <f t="shared" ref="E2637" si="5101">plan_id</f>
        <v>1005</v>
      </c>
      <c r="F2637" s="73">
        <f t="shared" ca="1" si="4973"/>
        <v>2014</v>
      </c>
      <c r="G2637" s="73">
        <f t="shared" ref="G2637" ca="1" si="5102">VLOOKUP(INDIRECT(CHAR(39)&amp;$A2637&amp;CHAR(39)&amp;"!r2c"&amp;$C2637,0),variables,2,0)</f>
        <v>10886</v>
      </c>
      <c r="H2637" s="76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141632000</v>
      </c>
    </row>
    <row r="2638" spans="1:8" x14ac:dyDescent="0.3">
      <c r="A2638" s="73" t="s">
        <v>309</v>
      </c>
      <c r="B2638" s="73">
        <f t="shared" si="5079"/>
        <v>16</v>
      </c>
      <c r="C2638" s="73">
        <f t="shared" si="5080"/>
        <v>11</v>
      </c>
      <c r="E2638" s="73">
        <f t="shared" ref="E2638" si="5103">plan_id</f>
        <v>1005</v>
      </c>
      <c r="F2638" s="73">
        <f t="shared" ref="F2638:F2701" ca="1" si="5104">INDIRECT(CHAR(39)&amp;$A2638&amp;CHAR(39)&amp;"!r"&amp;$B2638&amp;"c2",0)</f>
        <v>2014</v>
      </c>
      <c r="G2638" s="73">
        <f t="shared" ref="G2638" ca="1" si="5105">VLOOKUP(INDIRECT(CHAR(39)&amp;$A2638&amp;CHAR(39)&amp;"!r2c"&amp;$C2638,0),variables,2,0)</f>
        <v>10887</v>
      </c>
      <c r="H2638" s="76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22353000</v>
      </c>
    </row>
    <row r="2639" spans="1:8" x14ac:dyDescent="0.3">
      <c r="A2639" s="73" t="s">
        <v>309</v>
      </c>
      <c r="B2639" s="73">
        <f t="shared" si="5079"/>
        <v>16</v>
      </c>
      <c r="C2639" s="73">
        <f t="shared" si="5080"/>
        <v>12</v>
      </c>
      <c r="E2639" s="73">
        <f t="shared" ref="E2639" si="5106">plan_id</f>
        <v>1005</v>
      </c>
      <c r="F2639" s="73">
        <f t="shared" ca="1" si="5104"/>
        <v>2014</v>
      </c>
      <c r="G2639" s="73">
        <f t="shared" ref="G2639" ca="1" si="5107">VLOOKUP(INDIRECT(CHAR(39)&amp;$A2639&amp;CHAR(39)&amp;"!r2c"&amp;$C2639,0),variables,2,0)</f>
        <v>10883</v>
      </c>
      <c r="H2639" s="76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0.86368875202000184</v>
      </c>
    </row>
    <row r="2640" spans="1:8" x14ac:dyDescent="0.3">
      <c r="A2640" s="73" t="s">
        <v>309</v>
      </c>
      <c r="B2640" s="73">
        <f t="shared" si="5079"/>
        <v>16</v>
      </c>
      <c r="C2640" s="73">
        <f t="shared" si="5080"/>
        <v>13</v>
      </c>
      <c r="E2640" s="73">
        <f t="shared" ref="E2640" si="5108">plan_id</f>
        <v>1005</v>
      </c>
      <c r="F2640" s="73">
        <f t="shared" ca="1" si="5104"/>
        <v>2014</v>
      </c>
      <c r="G2640" s="73">
        <f t="shared" ref="G2640" ca="1" si="5109">VLOOKUP(INDIRECT(CHAR(39)&amp;$A2640&amp;CHAR(39)&amp;"!r2c"&amp;$C2640,0),variables,2,0)</f>
        <v>10989</v>
      </c>
      <c r="H2640" s="76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6525019000</v>
      </c>
    </row>
    <row r="2641" spans="1:8" x14ac:dyDescent="0.3">
      <c r="A2641" s="73" t="s">
        <v>309</v>
      </c>
      <c r="B2641" s="73">
        <f t="shared" si="5079"/>
        <v>16</v>
      </c>
      <c r="C2641" s="73">
        <f t="shared" si="5080"/>
        <v>14</v>
      </c>
      <c r="E2641" s="73">
        <f t="shared" ref="E2641" si="5110">plan_id</f>
        <v>1005</v>
      </c>
      <c r="F2641" s="73">
        <f t="shared" ca="1" si="5104"/>
        <v>2014</v>
      </c>
      <c r="G2641" s="73">
        <f t="shared" ref="G2641" ca="1" si="5111">VLOOKUP(INDIRECT(CHAR(39)&amp;$A2641&amp;CHAR(39)&amp;"!r2c"&amp;$C2641,0),variables,2,0)</f>
        <v>10990</v>
      </c>
      <c r="H2641" s="76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8151328000</v>
      </c>
    </row>
    <row r="2642" spans="1:8" x14ac:dyDescent="0.3">
      <c r="A2642" s="73" t="s">
        <v>309</v>
      </c>
      <c r="B2642" s="73">
        <f t="shared" si="5079"/>
        <v>16</v>
      </c>
      <c r="C2642" s="73">
        <f t="shared" si="5080"/>
        <v>15</v>
      </c>
      <c r="E2642" s="73">
        <f t="shared" ref="E2642" si="5112">plan_id</f>
        <v>1005</v>
      </c>
      <c r="F2642" s="73">
        <f t="shared" ca="1" si="5104"/>
        <v>2014</v>
      </c>
      <c r="G2642" s="73">
        <f t="shared" ref="G2642" ca="1" si="5113">VLOOKUP(INDIRECT(CHAR(39)&amp;$A2642&amp;CHAR(39)&amp;"!r2c"&amp;$C2642,0),variables,2,0)</f>
        <v>10991</v>
      </c>
      <c r="H2642" s="76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1626309000</v>
      </c>
    </row>
    <row r="2643" spans="1:8" x14ac:dyDescent="0.3">
      <c r="A2643" s="73" t="s">
        <v>309</v>
      </c>
      <c r="B2643" s="73">
        <f t="shared" si="5079"/>
        <v>16</v>
      </c>
      <c r="C2643" s="73">
        <f t="shared" si="5080"/>
        <v>16</v>
      </c>
      <c r="E2643" s="73">
        <f t="shared" ref="E2643" si="5114">plan_id</f>
        <v>1005</v>
      </c>
      <c r="F2643" s="73">
        <f t="shared" ca="1" si="5104"/>
        <v>2014</v>
      </c>
      <c r="G2643" s="73">
        <f t="shared" ref="G2643" ca="1" si="5115">VLOOKUP(INDIRECT(CHAR(39)&amp;$A2643&amp;CHAR(39)&amp;"!r2c"&amp;$C2643,0),variables,2,0)</f>
        <v>10992</v>
      </c>
      <c r="H2643" s="76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0.80049999999999999</v>
      </c>
    </row>
    <row r="2644" spans="1:8" x14ac:dyDescent="0.3">
      <c r="A2644" s="73" t="s">
        <v>309</v>
      </c>
      <c r="B2644" s="73">
        <f t="shared" si="5079"/>
        <v>16</v>
      </c>
      <c r="C2644" s="73">
        <f t="shared" si="5080"/>
        <v>17</v>
      </c>
      <c r="E2644" s="73">
        <f t="shared" ref="E2644" si="5116">plan_id</f>
        <v>1005</v>
      </c>
      <c r="F2644" s="73">
        <f t="shared" ca="1" si="5104"/>
        <v>2014</v>
      </c>
      <c r="G2644" s="73">
        <f t="shared" ref="G2644" ca="1" si="5117">VLOOKUP(INDIRECT(CHAR(39)&amp;$A2644&amp;CHAR(39)&amp;"!r2c"&amp;$C2644,0),variables,2,0)</f>
        <v>10993</v>
      </c>
      <c r="H2644" s="76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820333000</v>
      </c>
    </row>
    <row r="2645" spans="1:8" x14ac:dyDescent="0.3">
      <c r="A2645" s="73" t="s">
        <v>309</v>
      </c>
      <c r="B2645" s="73">
        <f t="shared" si="5079"/>
        <v>16</v>
      </c>
      <c r="C2645" s="73">
        <f t="shared" si="5080"/>
        <v>18</v>
      </c>
      <c r="E2645" s="73">
        <f t="shared" ref="E2645" si="5118">plan_id</f>
        <v>1005</v>
      </c>
      <c r="F2645" s="73">
        <f t="shared" ca="1" si="5104"/>
        <v>2014</v>
      </c>
      <c r="G2645" s="73">
        <f t="shared" ref="G2645" ca="1" si="5119">VLOOKUP(INDIRECT(CHAR(39)&amp;$A2645&amp;CHAR(39)&amp;"!r2c"&amp;$C2645,0),variables,2,0)</f>
        <v>11005</v>
      </c>
      <c r="H2645" s="76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0.19990052820013335</v>
      </c>
    </row>
    <row r="2646" spans="1:8" x14ac:dyDescent="0.3">
      <c r="A2646" s="73" t="s">
        <v>309</v>
      </c>
      <c r="B2646" s="73">
        <f t="shared" si="5079"/>
        <v>16</v>
      </c>
      <c r="C2646" s="73">
        <f t="shared" si="5080"/>
        <v>19</v>
      </c>
      <c r="E2646" s="73">
        <f t="shared" ref="E2646" si="5120">plan_id</f>
        <v>1005</v>
      </c>
      <c r="F2646" s="73">
        <f t="shared" ca="1" si="5104"/>
        <v>2014</v>
      </c>
      <c r="G2646" s="73">
        <f t="shared" ref="G2646" ca="1" si="5121">VLOOKUP(INDIRECT(CHAR(39)&amp;$A2646&amp;CHAR(39)&amp;"!r2c"&amp;$C2646,0),variables,2,0)</f>
        <v>10988</v>
      </c>
      <c r="H2646" s="76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73" t="s">
        <v>309</v>
      </c>
      <c r="B2647" s="73">
        <f t="shared" si="5079"/>
        <v>16</v>
      </c>
      <c r="C2647" s="73">
        <f t="shared" si="5080"/>
        <v>20</v>
      </c>
      <c r="E2647" s="73">
        <f t="shared" ref="E2647" si="5122">plan_id</f>
        <v>1005</v>
      </c>
      <c r="F2647" s="73">
        <f t="shared" ca="1" si="5104"/>
        <v>2014</v>
      </c>
      <c r="G2647" s="73">
        <f t="shared" ref="G2647" ca="1" si="5123">VLOOKUP(INDIRECT(CHAR(39)&amp;$A2647&amp;CHAR(39)&amp;"!r2c"&amp;$C2647,0),variables,2,0)</f>
        <v>10996</v>
      </c>
      <c r="H2647" s="76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7273100000</v>
      </c>
    </row>
    <row r="2648" spans="1:8" x14ac:dyDescent="0.3">
      <c r="A2648" s="73" t="s">
        <v>309</v>
      </c>
      <c r="B2648" s="73">
        <f t="shared" si="5079"/>
        <v>16</v>
      </c>
      <c r="C2648" s="73">
        <f t="shared" si="5080"/>
        <v>21</v>
      </c>
      <c r="E2648" s="73">
        <f t="shared" ref="E2648" si="5124">plan_id</f>
        <v>1005</v>
      </c>
      <c r="F2648" s="73">
        <f t="shared" ca="1" si="5104"/>
        <v>2014</v>
      </c>
      <c r="G2648" s="73">
        <f t="shared" ref="G2648" ca="1" si="5125">VLOOKUP(INDIRECT(CHAR(39)&amp;$A2648&amp;CHAR(39)&amp;"!r2c"&amp;$C2648,0),variables,2,0)</f>
        <v>10997</v>
      </c>
      <c r="H2648" s="76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0.89225951893973598</v>
      </c>
    </row>
    <row r="2649" spans="1:8" x14ac:dyDescent="0.3">
      <c r="A2649" s="73" t="s">
        <v>309</v>
      </c>
      <c r="B2649" s="73">
        <f t="shared" si="5079"/>
        <v>16</v>
      </c>
      <c r="C2649" s="73">
        <f t="shared" si="5080"/>
        <v>22</v>
      </c>
      <c r="E2649" s="73">
        <f t="shared" ref="E2649" si="5126">plan_id</f>
        <v>1005</v>
      </c>
      <c r="F2649" s="73">
        <f t="shared" ca="1" si="5104"/>
        <v>2014</v>
      </c>
      <c r="G2649" s="73">
        <f t="shared" ref="G2649" ca="1" si="5127">VLOOKUP(INDIRECT(CHAR(39)&amp;$A2649&amp;CHAR(39)&amp;"!r2c"&amp;$C2649,0),variables,2,0)</f>
        <v>10980</v>
      </c>
      <c r="H2649" s="76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73" t="s">
        <v>309</v>
      </c>
      <c r="B2650" s="73">
        <f t="shared" si="5079"/>
        <v>16</v>
      </c>
      <c r="C2650" s="73">
        <f t="shared" si="5080"/>
        <v>23</v>
      </c>
      <c r="E2650" s="73">
        <f t="shared" ref="E2650" si="5128">plan_id</f>
        <v>1005</v>
      </c>
      <c r="F2650" s="73">
        <f t="shared" ca="1" si="5104"/>
        <v>2014</v>
      </c>
      <c r="G2650" s="73">
        <f t="shared" ref="G2650" ca="1" si="5129">VLOOKUP(INDIRECT(CHAR(39)&amp;$A2650&amp;CHAR(39)&amp;"!r2c"&amp;$C2650,0),variables,2,0)</f>
        <v>10981</v>
      </c>
      <c r="H2650" s="76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0.18659999999999999</v>
      </c>
    </row>
    <row r="2651" spans="1:8" x14ac:dyDescent="0.3">
      <c r="A2651" s="73" t="s">
        <v>309</v>
      </c>
      <c r="B2651" s="73">
        <f t="shared" si="5079"/>
        <v>16</v>
      </c>
      <c r="C2651" s="73">
        <f t="shared" si="5080"/>
        <v>24</v>
      </c>
      <c r="E2651" s="73">
        <f t="shared" ref="E2651" si="5130">plan_id</f>
        <v>1005</v>
      </c>
      <c r="F2651" s="73">
        <f t="shared" ca="1" si="5104"/>
        <v>2014</v>
      </c>
      <c r="G2651" s="73">
        <f t="shared" ref="G2651" ca="1" si="5131">VLOOKUP(INDIRECT(CHAR(39)&amp;$A2651&amp;CHAR(39)&amp;"!r2c"&amp;$C2651,0),variables,2,0)</f>
        <v>10998</v>
      </c>
      <c r="H2651" s="76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255222000</v>
      </c>
    </row>
    <row r="2652" spans="1:8" x14ac:dyDescent="0.3">
      <c r="A2652" s="73" t="s">
        <v>309</v>
      </c>
      <c r="B2652" s="73">
        <f t="shared" si="5079"/>
        <v>16</v>
      </c>
      <c r="C2652" s="73">
        <f t="shared" si="5080"/>
        <v>25</v>
      </c>
      <c r="E2652" s="73">
        <f t="shared" ref="E2652" si="5132">plan_id</f>
        <v>1005</v>
      </c>
      <c r="F2652" s="73">
        <f t="shared" ca="1" si="5104"/>
        <v>2014</v>
      </c>
      <c r="G2652" s="73">
        <f t="shared" ref="G2652" ca="1" si="5133">VLOOKUP(INDIRECT(CHAR(39)&amp;$A2652&amp;CHAR(39)&amp;"!r2c"&amp;$C2652,0),variables,2,0)</f>
        <v>10999</v>
      </c>
      <c r="H2652" s="76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452462000</v>
      </c>
    </row>
    <row r="2653" spans="1:8" x14ac:dyDescent="0.3">
      <c r="A2653" s="73" t="s">
        <v>309</v>
      </c>
      <c r="B2653" s="73">
        <f t="shared" si="5079"/>
        <v>16</v>
      </c>
      <c r="C2653" s="73">
        <f t="shared" si="5080"/>
        <v>26</v>
      </c>
      <c r="E2653" s="73">
        <f t="shared" ref="E2653" si="5134">plan_id</f>
        <v>1005</v>
      </c>
      <c r="F2653" s="73">
        <f t="shared" ca="1" si="5104"/>
        <v>2014</v>
      </c>
      <c r="G2653" s="73">
        <f t="shared" ref="G2653" ca="1" si="5135">VLOOKUP(INDIRECT(CHAR(39)&amp;$A2653&amp;CHAR(39)&amp;"!r2c"&amp;$C2653,0),variables,2,0)</f>
        <v>11000</v>
      </c>
      <c r="H2653" s="76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1633000</v>
      </c>
    </row>
    <row r="2654" spans="1:8" x14ac:dyDescent="0.3">
      <c r="A2654" s="73" t="s">
        <v>309</v>
      </c>
      <c r="B2654" s="73">
        <f t="shared" si="5079"/>
        <v>16</v>
      </c>
      <c r="C2654" s="73">
        <f t="shared" si="5080"/>
        <v>27</v>
      </c>
      <c r="E2654" s="73">
        <f t="shared" ref="E2654" si="5136">plan_id</f>
        <v>1005</v>
      </c>
      <c r="F2654" s="73">
        <f t="shared" ca="1" si="5104"/>
        <v>2014</v>
      </c>
      <c r="G2654" s="73">
        <f t="shared" ref="G2654" ca="1" si="5137">VLOOKUP(INDIRECT(CHAR(39)&amp;$A2654&amp;CHAR(39)&amp;"!r2c"&amp;$C2654,0),variables,2,0)</f>
        <v>11001</v>
      </c>
      <c r="H2654" s="76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798000</v>
      </c>
    </row>
    <row r="2655" spans="1:8" x14ac:dyDescent="0.3">
      <c r="A2655" s="73" t="s">
        <v>309</v>
      </c>
      <c r="B2655" s="73">
        <f t="shared" si="5079"/>
        <v>16</v>
      </c>
      <c r="C2655" s="73">
        <f t="shared" si="5080"/>
        <v>28</v>
      </c>
      <c r="E2655" s="73">
        <f t="shared" ref="E2655" si="5138">plan_id</f>
        <v>1005</v>
      </c>
      <c r="F2655" s="73">
        <f t="shared" ca="1" si="5104"/>
        <v>2014</v>
      </c>
      <c r="G2655" s="73">
        <f t="shared" ref="G2655" ca="1" si="5139">VLOOKUP(INDIRECT(CHAR(39)&amp;$A2655&amp;CHAR(39)&amp;"!r2c"&amp;$C2655,0),variables,2,0)</f>
        <v>11002</v>
      </c>
      <c r="H2655" s="76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73" t="s">
        <v>309</v>
      </c>
      <c r="B2656" s="73">
        <f t="shared" si="5079"/>
        <v>16</v>
      </c>
      <c r="C2656" s="73">
        <f t="shared" si="5080"/>
        <v>29</v>
      </c>
      <c r="E2656" s="73">
        <f t="shared" ref="E2656" si="5140">plan_id</f>
        <v>1005</v>
      </c>
      <c r="F2656" s="73">
        <f t="shared" ca="1" si="5104"/>
        <v>2014</v>
      </c>
      <c r="G2656" s="73">
        <f t="shared" ref="G2656" ca="1" si="5141">VLOOKUP(INDIRECT(CHAR(39)&amp;$A2656&amp;CHAR(39)&amp;"!r2c"&amp;$C2656,0),variables,2,0)</f>
        <v>11003</v>
      </c>
      <c r="H2656" s="76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454893000</v>
      </c>
    </row>
    <row r="2657" spans="1:8" x14ac:dyDescent="0.3">
      <c r="A2657" s="73" t="s">
        <v>309</v>
      </c>
      <c r="B2657" s="73">
        <f t="shared" si="5079"/>
        <v>17</v>
      </c>
      <c r="C2657" s="73">
        <f t="shared" si="5080"/>
        <v>3</v>
      </c>
      <c r="E2657" s="73">
        <f t="shared" ref="E2657" si="5142">plan_id</f>
        <v>1005</v>
      </c>
      <c r="F2657" s="73">
        <f t="shared" ca="1" si="5104"/>
        <v>2015</v>
      </c>
      <c r="G2657" s="73">
        <f t="shared" ref="G2657" ca="1" si="5143">VLOOKUP(INDIRECT(CHAR(39)&amp;$A2657&amp;CHAR(39)&amp;"!r2c"&amp;$C2657,0),variables,2,0)</f>
        <v>10982</v>
      </c>
      <c r="H2657" s="76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73" t="s">
        <v>309</v>
      </c>
      <c r="B2658" s="73">
        <f t="shared" si="5079"/>
        <v>17</v>
      </c>
      <c r="C2658" s="73">
        <f t="shared" si="5080"/>
        <v>4</v>
      </c>
      <c r="E2658" s="73">
        <f t="shared" ref="E2658" si="5144">plan_id</f>
        <v>1005</v>
      </c>
      <c r="F2658" s="73">
        <f t="shared" ca="1" si="5104"/>
        <v>2015</v>
      </c>
      <c r="G2658" s="73">
        <f t="shared" ref="G2658" ca="1" si="5145">VLOOKUP(INDIRECT(CHAR(39)&amp;$A2658&amp;CHAR(39)&amp;"!r2c"&amp;$C2658,0),variables,2,0)</f>
        <v>10984</v>
      </c>
      <c r="H2658" s="76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73" t="s">
        <v>309</v>
      </c>
      <c r="B2659" s="73">
        <f t="shared" si="5079"/>
        <v>17</v>
      </c>
      <c r="C2659" s="73">
        <f t="shared" si="5080"/>
        <v>5</v>
      </c>
      <c r="E2659" s="73">
        <f t="shared" ref="E2659" si="5146">plan_id</f>
        <v>1005</v>
      </c>
      <c r="F2659" s="73">
        <f t="shared" ca="1" si="5104"/>
        <v>2015</v>
      </c>
      <c r="G2659" s="73">
        <f t="shared" ref="G2659" ca="1" si="5147">VLOOKUP(INDIRECT(CHAR(39)&amp;$A2659&amp;CHAR(39)&amp;"!r2c"&amp;$C2659,0),variables,2,0)</f>
        <v>10985</v>
      </c>
      <c r="H2659" s="76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73" t="s">
        <v>309</v>
      </c>
      <c r="B2660" s="73">
        <f t="shared" si="5079"/>
        <v>17</v>
      </c>
      <c r="C2660" s="73">
        <f t="shared" si="5080"/>
        <v>6</v>
      </c>
      <c r="E2660" s="73">
        <f t="shared" ref="E2660" si="5148">plan_id</f>
        <v>1005</v>
      </c>
      <c r="F2660" s="73">
        <f t="shared" ca="1" si="5104"/>
        <v>2015</v>
      </c>
      <c r="G2660" s="73">
        <f t="shared" ref="G2660" ca="1" si="5149">VLOOKUP(INDIRECT(CHAR(39)&amp;$A2660&amp;CHAR(39)&amp;"!r2c"&amp;$C2660,0),variables,2,0)</f>
        <v>10986</v>
      </c>
      <c r="H2660" s="76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73" t="s">
        <v>309</v>
      </c>
      <c r="B2661" s="73">
        <f t="shared" si="5079"/>
        <v>17</v>
      </c>
      <c r="C2661" s="73">
        <f t="shared" si="5080"/>
        <v>7</v>
      </c>
      <c r="E2661" s="73">
        <f t="shared" ref="E2661" si="5150">plan_id</f>
        <v>1005</v>
      </c>
      <c r="F2661" s="73">
        <f t="shared" ca="1" si="5104"/>
        <v>2015</v>
      </c>
      <c r="G2661" s="73">
        <f t="shared" ref="G2661" ca="1" si="5151">VLOOKUP(INDIRECT(CHAR(39)&amp;$A2661&amp;CHAR(39)&amp;"!r2c"&amp;$C2661,0),variables,2,0)</f>
        <v>10974</v>
      </c>
      <c r="H2661" s="76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EAN</v>
      </c>
    </row>
    <row r="2662" spans="1:8" x14ac:dyDescent="0.3">
      <c r="A2662" s="73" t="s">
        <v>309</v>
      </c>
      <c r="B2662" s="73">
        <f t="shared" si="5079"/>
        <v>17</v>
      </c>
      <c r="C2662" s="73">
        <f t="shared" si="5080"/>
        <v>8</v>
      </c>
      <c r="E2662" s="73">
        <f t="shared" ref="E2662" si="5152">plan_id</f>
        <v>1005</v>
      </c>
      <c r="F2662" s="73">
        <f t="shared" ca="1" si="5104"/>
        <v>2015</v>
      </c>
      <c r="G2662" s="73">
        <f t="shared" ref="G2662" ca="1" si="5153">VLOOKUP(INDIRECT(CHAR(39)&amp;$A2662&amp;CHAR(39)&amp;"!r2c"&amp;$C2662,0),variables,2,0)</f>
        <v>10987</v>
      </c>
      <c r="H2662" s="76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73" t="s">
        <v>309</v>
      </c>
      <c r="B2663" s="73">
        <f t="shared" si="5079"/>
        <v>17</v>
      </c>
      <c r="C2663" s="73">
        <f t="shared" si="5080"/>
        <v>9</v>
      </c>
      <c r="E2663" s="73">
        <f t="shared" ref="E2663" si="5154">plan_id</f>
        <v>1005</v>
      </c>
      <c r="F2663" s="73">
        <f t="shared" ca="1" si="5104"/>
        <v>2015</v>
      </c>
      <c r="G2663" s="73">
        <f t="shared" ref="G2663" ca="1" si="5155">VLOOKUP(INDIRECT(CHAR(39)&amp;$A2663&amp;CHAR(39)&amp;"!r2c"&amp;$C2663,0),variables,2,0)</f>
        <v>10885</v>
      </c>
      <c r="H2663" s="76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197325000</v>
      </c>
    </row>
    <row r="2664" spans="1:8" x14ac:dyDescent="0.3">
      <c r="A2664" s="73" t="s">
        <v>309</v>
      </c>
      <c r="B2664" s="73">
        <f t="shared" si="5079"/>
        <v>17</v>
      </c>
      <c r="C2664" s="73">
        <f t="shared" si="5080"/>
        <v>10</v>
      </c>
      <c r="E2664" s="73">
        <f t="shared" ref="E2664" si="5156">plan_id</f>
        <v>1005</v>
      </c>
      <c r="F2664" s="73">
        <f t="shared" ca="1" si="5104"/>
        <v>2015</v>
      </c>
      <c r="G2664" s="73">
        <f t="shared" ref="G2664" ca="1" si="5157">VLOOKUP(INDIRECT(CHAR(39)&amp;$A2664&amp;CHAR(39)&amp;"!r2c"&amp;$C2664,0),variables,2,0)</f>
        <v>10886</v>
      </c>
      <c r="H2664" s="76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153317000</v>
      </c>
    </row>
    <row r="2665" spans="1:8" x14ac:dyDescent="0.3">
      <c r="A2665" s="73" t="s">
        <v>309</v>
      </c>
      <c r="B2665" s="73">
        <f t="shared" si="5079"/>
        <v>17</v>
      </c>
      <c r="C2665" s="73">
        <f t="shared" si="5080"/>
        <v>11</v>
      </c>
      <c r="E2665" s="73">
        <f t="shared" ref="E2665" si="5158">plan_id</f>
        <v>1005</v>
      </c>
      <c r="F2665" s="73">
        <f t="shared" ca="1" si="5104"/>
        <v>2015</v>
      </c>
      <c r="G2665" s="73">
        <f t="shared" ref="G2665" ca="1" si="5159">VLOOKUP(INDIRECT(CHAR(39)&amp;$A2665&amp;CHAR(39)&amp;"!r2c"&amp;$C2665,0),variables,2,0)</f>
        <v>10887</v>
      </c>
      <c r="H2665" s="76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44008000</v>
      </c>
    </row>
    <row r="2666" spans="1:8" x14ac:dyDescent="0.3">
      <c r="A2666" s="73" t="s">
        <v>309</v>
      </c>
      <c r="B2666" s="73">
        <f t="shared" si="5079"/>
        <v>17</v>
      </c>
      <c r="C2666" s="73">
        <f t="shared" si="5080"/>
        <v>12</v>
      </c>
      <c r="E2666" s="73">
        <f t="shared" ref="E2666" si="5160">plan_id</f>
        <v>1005</v>
      </c>
      <c r="F2666" s="73">
        <f t="shared" ca="1" si="5104"/>
        <v>2015</v>
      </c>
      <c r="G2666" s="73">
        <f t="shared" ref="G2666" ca="1" si="5161">VLOOKUP(INDIRECT(CHAR(39)&amp;$A2666&amp;CHAR(39)&amp;"!r2c"&amp;$C2666,0),variables,2,0)</f>
        <v>10883</v>
      </c>
      <c r="H2666" s="76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0.77697706828835678</v>
      </c>
    </row>
    <row r="2667" spans="1:8" x14ac:dyDescent="0.3">
      <c r="A2667" s="73" t="s">
        <v>309</v>
      </c>
      <c r="B2667" s="73">
        <f t="shared" si="5079"/>
        <v>17</v>
      </c>
      <c r="C2667" s="73">
        <f t="shared" si="5080"/>
        <v>13</v>
      </c>
      <c r="E2667" s="73">
        <f t="shared" ref="E2667" si="5162">plan_id</f>
        <v>1005</v>
      </c>
      <c r="F2667" s="73">
        <f t="shared" ca="1" si="5104"/>
        <v>2015</v>
      </c>
      <c r="G2667" s="73">
        <f t="shared" ref="G2667" ca="1" si="5163">VLOOKUP(INDIRECT(CHAR(39)&amp;$A2667&amp;CHAR(39)&amp;"!r2c"&amp;$C2667,0),variables,2,0)</f>
        <v>10989</v>
      </c>
      <c r="H2667" s="76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7076271000</v>
      </c>
    </row>
    <row r="2668" spans="1:8" x14ac:dyDescent="0.3">
      <c r="A2668" s="73" t="s">
        <v>309</v>
      </c>
      <c r="B2668" s="73">
        <f t="shared" si="5079"/>
        <v>17</v>
      </c>
      <c r="C2668" s="73">
        <f t="shared" si="5080"/>
        <v>14</v>
      </c>
      <c r="E2668" s="73">
        <f t="shared" ref="E2668" si="5164">plan_id</f>
        <v>1005</v>
      </c>
      <c r="F2668" s="73">
        <f t="shared" ca="1" si="5104"/>
        <v>2015</v>
      </c>
      <c r="G2668" s="73">
        <f t="shared" ref="G2668" ca="1" si="5165">VLOOKUP(INDIRECT(CHAR(39)&amp;$A2668&amp;CHAR(39)&amp;"!r2c"&amp;$C2668,0),variables,2,0)</f>
        <v>10990</v>
      </c>
      <c r="H2668" s="76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8460477000</v>
      </c>
    </row>
    <row r="2669" spans="1:8" x14ac:dyDescent="0.3">
      <c r="A2669" s="73" t="s">
        <v>309</v>
      </c>
      <c r="B2669" s="73">
        <f t="shared" si="5079"/>
        <v>17</v>
      </c>
      <c r="C2669" s="73">
        <f t="shared" si="5080"/>
        <v>15</v>
      </c>
      <c r="E2669" s="73">
        <f t="shared" ref="E2669" si="5166">plan_id</f>
        <v>1005</v>
      </c>
      <c r="F2669" s="73">
        <f t="shared" ca="1" si="5104"/>
        <v>2015</v>
      </c>
      <c r="G2669" s="73">
        <f t="shared" ref="G2669" ca="1" si="5167">VLOOKUP(INDIRECT(CHAR(39)&amp;$A2669&amp;CHAR(39)&amp;"!r2c"&amp;$C2669,0),variables,2,0)</f>
        <v>10991</v>
      </c>
      <c r="H2669" s="76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1384206000</v>
      </c>
    </row>
    <row r="2670" spans="1:8" x14ac:dyDescent="0.3">
      <c r="A2670" s="73" t="s">
        <v>309</v>
      </c>
      <c r="B2670" s="73">
        <f t="shared" si="5079"/>
        <v>17</v>
      </c>
      <c r="C2670" s="73">
        <f t="shared" si="5080"/>
        <v>16</v>
      </c>
      <c r="E2670" s="73">
        <f t="shared" ref="E2670" si="5168">plan_id</f>
        <v>1005</v>
      </c>
      <c r="F2670" s="73">
        <f t="shared" ca="1" si="5104"/>
        <v>2015</v>
      </c>
      <c r="G2670" s="73">
        <f t="shared" ref="G2670" ca="1" si="5169">VLOOKUP(INDIRECT(CHAR(39)&amp;$A2670&amp;CHAR(39)&amp;"!r2c"&amp;$C2670,0),variables,2,0)</f>
        <v>10992</v>
      </c>
      <c r="H2670" s="76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0.83640000000000003</v>
      </c>
    </row>
    <row r="2671" spans="1:8" x14ac:dyDescent="0.3">
      <c r="A2671" s="73" t="s">
        <v>309</v>
      </c>
      <c r="B2671" s="73">
        <f t="shared" si="5079"/>
        <v>17</v>
      </c>
      <c r="C2671" s="73">
        <f t="shared" si="5080"/>
        <v>17</v>
      </c>
      <c r="E2671" s="73">
        <f t="shared" ref="E2671" si="5170">plan_id</f>
        <v>1005</v>
      </c>
      <c r="F2671" s="73">
        <f t="shared" ca="1" si="5104"/>
        <v>2015</v>
      </c>
      <c r="G2671" s="73">
        <f t="shared" ref="G2671" ca="1" si="5171">VLOOKUP(INDIRECT(CHAR(39)&amp;$A2671&amp;CHAR(39)&amp;"!r2c"&amp;$C2671,0),variables,2,0)</f>
        <v>10993</v>
      </c>
      <c r="H2671" s="76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845076000</v>
      </c>
    </row>
    <row r="2672" spans="1:8" x14ac:dyDescent="0.3">
      <c r="A2672" s="73" t="s">
        <v>309</v>
      </c>
      <c r="B2672" s="73">
        <f t="shared" si="5079"/>
        <v>17</v>
      </c>
      <c r="C2672" s="73">
        <f t="shared" si="5080"/>
        <v>18</v>
      </c>
      <c r="E2672" s="73">
        <f t="shared" ref="E2672" si="5172">plan_id</f>
        <v>1005</v>
      </c>
      <c r="F2672" s="73">
        <f t="shared" ca="1" si="5104"/>
        <v>2015</v>
      </c>
      <c r="G2672" s="73">
        <f t="shared" ref="G2672" ca="1" si="5173">VLOOKUP(INDIRECT(CHAR(39)&amp;$A2672&amp;CHAR(39)&amp;"!r2c"&amp;$C2672,0),variables,2,0)</f>
        <v>11005</v>
      </c>
      <c r="H2672" s="76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0.23349970890192126</v>
      </c>
    </row>
    <row r="2673" spans="1:8" x14ac:dyDescent="0.3">
      <c r="A2673" s="73" t="s">
        <v>309</v>
      </c>
      <c r="B2673" s="73">
        <f t="shared" si="5079"/>
        <v>17</v>
      </c>
      <c r="C2673" s="73">
        <f t="shared" si="5080"/>
        <v>19</v>
      </c>
      <c r="E2673" s="73">
        <f t="shared" ref="E2673" si="5174">plan_id</f>
        <v>1005</v>
      </c>
      <c r="F2673" s="73">
        <f t="shared" ca="1" si="5104"/>
        <v>2015</v>
      </c>
      <c r="G2673" s="73">
        <f t="shared" ref="G2673" ca="1" si="5175">VLOOKUP(INDIRECT(CHAR(39)&amp;$A2673&amp;CHAR(39)&amp;"!r2c"&amp;$C2673,0),variables,2,0)</f>
        <v>10988</v>
      </c>
      <c r="H2673" s="76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73" t="s">
        <v>309</v>
      </c>
      <c r="B2674" s="73">
        <f t="shared" si="5079"/>
        <v>17</v>
      </c>
      <c r="C2674" s="73">
        <f t="shared" si="5080"/>
        <v>20</v>
      </c>
      <c r="E2674" s="73">
        <f t="shared" ref="E2674" si="5176">plan_id</f>
        <v>1005</v>
      </c>
      <c r="F2674" s="73">
        <f t="shared" ca="1" si="5104"/>
        <v>2015</v>
      </c>
      <c r="G2674" s="73">
        <f t="shared" ref="G2674" ca="1" si="5177">VLOOKUP(INDIRECT(CHAR(39)&amp;$A2674&amp;CHAR(39)&amp;"!r2c"&amp;$C2674,0),variables,2,0)</f>
        <v>10996</v>
      </c>
      <c r="H2674" s="76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7348704000</v>
      </c>
    </row>
    <row r="2675" spans="1:8" x14ac:dyDescent="0.3">
      <c r="A2675" s="73" t="s">
        <v>309</v>
      </c>
      <c r="B2675" s="73">
        <f t="shared" si="5079"/>
        <v>17</v>
      </c>
      <c r="C2675" s="73">
        <f t="shared" si="5080"/>
        <v>21</v>
      </c>
      <c r="E2675" s="73">
        <f t="shared" ref="E2675" si="5178">plan_id</f>
        <v>1005</v>
      </c>
      <c r="F2675" s="73">
        <f t="shared" ca="1" si="5104"/>
        <v>2015</v>
      </c>
      <c r="G2675" s="73">
        <f t="shared" ref="G2675" ca="1" si="5179">VLOOKUP(INDIRECT(CHAR(39)&amp;$A2675&amp;CHAR(39)&amp;"!r2c"&amp;$C2675,0),variables,2,0)</f>
        <v>10997</v>
      </c>
      <c r="H2675" s="76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0.86859216093844349</v>
      </c>
    </row>
    <row r="2676" spans="1:8" x14ac:dyDescent="0.3">
      <c r="A2676" s="73" t="s">
        <v>309</v>
      </c>
      <c r="B2676" s="73">
        <f t="shared" si="5079"/>
        <v>17</v>
      </c>
      <c r="C2676" s="73">
        <f t="shared" si="5080"/>
        <v>22</v>
      </c>
      <c r="E2676" s="73">
        <f t="shared" ref="E2676" si="5180">plan_id</f>
        <v>1005</v>
      </c>
      <c r="F2676" s="73">
        <f t="shared" ca="1" si="5104"/>
        <v>2015</v>
      </c>
      <c r="G2676" s="73">
        <f t="shared" ref="G2676" ca="1" si="5181">VLOOKUP(INDIRECT(CHAR(39)&amp;$A2676&amp;CHAR(39)&amp;"!r2c"&amp;$C2676,0),variables,2,0)</f>
        <v>10980</v>
      </c>
      <c r="H2676" s="76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73" t="s">
        <v>309</v>
      </c>
      <c r="B2677" s="73">
        <f t="shared" si="5079"/>
        <v>17</v>
      </c>
      <c r="C2677" s="73">
        <f t="shared" si="5080"/>
        <v>23</v>
      </c>
      <c r="E2677" s="73">
        <f t="shared" ref="E2677" si="5182">plan_id</f>
        <v>1005</v>
      </c>
      <c r="F2677" s="73">
        <f t="shared" ca="1" si="5104"/>
        <v>2015</v>
      </c>
      <c r="G2677" s="73">
        <f t="shared" ref="G2677" ca="1" si="5183">VLOOKUP(INDIRECT(CHAR(39)&amp;$A2677&amp;CHAR(39)&amp;"!r2c"&amp;$C2677,0),variables,2,0)</f>
        <v>10981</v>
      </c>
      <c r="H2677" s="76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4.4600000000000001E-2</v>
      </c>
    </row>
    <row r="2678" spans="1:8" x14ac:dyDescent="0.3">
      <c r="A2678" s="73" t="s">
        <v>309</v>
      </c>
      <c r="B2678" s="73">
        <f t="shared" si="5079"/>
        <v>17</v>
      </c>
      <c r="C2678" s="73">
        <f t="shared" si="5080"/>
        <v>24</v>
      </c>
      <c r="E2678" s="73">
        <f t="shared" ref="E2678" si="5184">plan_id</f>
        <v>1005</v>
      </c>
      <c r="F2678" s="73">
        <f t="shared" ca="1" si="5104"/>
        <v>2015</v>
      </c>
      <c r="G2678" s="73">
        <f t="shared" ref="G2678" ca="1" si="5185">VLOOKUP(INDIRECT(CHAR(39)&amp;$A2678&amp;CHAR(39)&amp;"!r2c"&amp;$C2678,0),variables,2,0)</f>
        <v>10998</v>
      </c>
      <c r="H2678" s="76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-242103000</v>
      </c>
    </row>
    <row r="2679" spans="1:8" x14ac:dyDescent="0.3">
      <c r="A2679" s="73" t="s">
        <v>309</v>
      </c>
      <c r="B2679" s="73">
        <f t="shared" si="5079"/>
        <v>17</v>
      </c>
      <c r="C2679" s="73">
        <f t="shared" si="5080"/>
        <v>25</v>
      </c>
      <c r="E2679" s="73">
        <f t="shared" ref="E2679" si="5186">plan_id</f>
        <v>1005</v>
      </c>
      <c r="F2679" s="73">
        <f t="shared" ca="1" si="5104"/>
        <v>2015</v>
      </c>
      <c r="G2679" s="73">
        <f t="shared" ref="G2679" ca="1" si="5187">VLOOKUP(INDIRECT(CHAR(39)&amp;$A2679&amp;CHAR(39)&amp;"!r2c"&amp;$C2679,0),variables,2,0)</f>
        <v>10999</v>
      </c>
      <c r="H2679" s="76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481330000</v>
      </c>
    </row>
    <row r="2680" spans="1:8" x14ac:dyDescent="0.3">
      <c r="A2680" s="73" t="s">
        <v>309</v>
      </c>
      <c r="B2680" s="73">
        <f t="shared" si="5079"/>
        <v>17</v>
      </c>
      <c r="C2680" s="73">
        <f t="shared" si="5080"/>
        <v>26</v>
      </c>
      <c r="E2680" s="73">
        <f t="shared" ref="E2680" si="5188">plan_id</f>
        <v>1005</v>
      </c>
      <c r="F2680" s="73">
        <f t="shared" ca="1" si="5104"/>
        <v>2015</v>
      </c>
      <c r="G2680" s="73">
        <f t="shared" ref="G2680" ca="1" si="5189">VLOOKUP(INDIRECT(CHAR(39)&amp;$A2680&amp;CHAR(39)&amp;"!r2c"&amp;$C2680,0),variables,2,0)</f>
        <v>11000</v>
      </c>
      <c r="H2680" s="76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1953000</v>
      </c>
    </row>
    <row r="2681" spans="1:8" x14ac:dyDescent="0.3">
      <c r="A2681" s="73" t="s">
        <v>309</v>
      </c>
      <c r="B2681" s="73">
        <f t="shared" si="5079"/>
        <v>17</v>
      </c>
      <c r="C2681" s="73">
        <f t="shared" si="5080"/>
        <v>27</v>
      </c>
      <c r="E2681" s="73">
        <f t="shared" ref="E2681" si="5190">plan_id</f>
        <v>1005</v>
      </c>
      <c r="F2681" s="73">
        <f t="shared" ca="1" si="5104"/>
        <v>2015</v>
      </c>
      <c r="G2681" s="73">
        <f t="shared" ref="G2681" ca="1" si="5191">VLOOKUP(INDIRECT(CHAR(39)&amp;$A2681&amp;CHAR(39)&amp;"!r2c"&amp;$C2681,0),variables,2,0)</f>
        <v>11001</v>
      </c>
      <c r="H2681" s="76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803000</v>
      </c>
    </row>
    <row r="2682" spans="1:8" x14ac:dyDescent="0.3">
      <c r="A2682" s="73" t="s">
        <v>309</v>
      </c>
      <c r="B2682" s="73">
        <f t="shared" si="5079"/>
        <v>17</v>
      </c>
      <c r="C2682" s="73">
        <f t="shared" si="5080"/>
        <v>28</v>
      </c>
      <c r="E2682" s="73">
        <f t="shared" ref="E2682" si="5192">plan_id</f>
        <v>1005</v>
      </c>
      <c r="F2682" s="73">
        <f t="shared" ca="1" si="5104"/>
        <v>2015</v>
      </c>
      <c r="G2682" s="73">
        <f t="shared" ref="G2682" ca="1" si="5193">VLOOKUP(INDIRECT(CHAR(39)&amp;$A2682&amp;CHAR(39)&amp;"!r2c"&amp;$C2682,0),variables,2,0)</f>
        <v>11002</v>
      </c>
      <c r="H2682" s="76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73" t="s">
        <v>309</v>
      </c>
      <c r="B2683" s="73">
        <f t="shared" si="5079"/>
        <v>17</v>
      </c>
      <c r="C2683" s="73">
        <f t="shared" si="5080"/>
        <v>29</v>
      </c>
      <c r="E2683" s="73">
        <f t="shared" ref="E2683" si="5194">plan_id</f>
        <v>1005</v>
      </c>
      <c r="F2683" s="73">
        <f t="shared" ca="1" si="5104"/>
        <v>2015</v>
      </c>
      <c r="G2683" s="73">
        <f t="shared" ref="G2683" ca="1" si="5195">VLOOKUP(INDIRECT(CHAR(39)&amp;$A2683&amp;CHAR(39)&amp;"!r2c"&amp;$C2683,0),variables,2,0)</f>
        <v>11003</v>
      </c>
      <c r="H2683" s="76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484086000</v>
      </c>
    </row>
    <row r="2684" spans="1:8" x14ac:dyDescent="0.3">
      <c r="A2684" s="73" t="s">
        <v>309</v>
      </c>
      <c r="B2684" s="73">
        <f t="shared" si="5079"/>
        <v>18</v>
      </c>
      <c r="C2684" s="73">
        <f t="shared" si="5080"/>
        <v>3</v>
      </c>
      <c r="E2684" s="73">
        <f t="shared" ref="E2684" si="5196">plan_id</f>
        <v>1005</v>
      </c>
      <c r="F2684" s="73">
        <f t="shared" ca="1" si="5104"/>
        <v>2016</v>
      </c>
      <c r="G2684" s="73">
        <f t="shared" ref="G2684" ca="1" si="5197">VLOOKUP(INDIRECT(CHAR(39)&amp;$A2684&amp;CHAR(39)&amp;"!r2c"&amp;$C2684,0),variables,2,0)</f>
        <v>10982</v>
      </c>
      <c r="H2684" s="76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73" t="s">
        <v>309</v>
      </c>
      <c r="B2685" s="73">
        <f t="shared" si="5079"/>
        <v>18</v>
      </c>
      <c r="C2685" s="73">
        <f t="shared" si="5080"/>
        <v>4</v>
      </c>
      <c r="E2685" s="73">
        <f t="shared" ref="E2685" si="5198">plan_id</f>
        <v>1005</v>
      </c>
      <c r="F2685" s="73">
        <f t="shared" ca="1" si="5104"/>
        <v>2016</v>
      </c>
      <c r="G2685" s="73">
        <f t="shared" ref="G2685" ca="1" si="5199">VLOOKUP(INDIRECT(CHAR(39)&amp;$A2685&amp;CHAR(39)&amp;"!r2c"&amp;$C2685,0),variables,2,0)</f>
        <v>10984</v>
      </c>
      <c r="H2685" s="76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73" t="s">
        <v>309</v>
      </c>
      <c r="B2686" s="73">
        <f t="shared" si="5079"/>
        <v>18</v>
      </c>
      <c r="C2686" s="73">
        <f t="shared" si="5080"/>
        <v>5</v>
      </c>
      <c r="E2686" s="73">
        <f t="shared" ref="E2686" si="5200">plan_id</f>
        <v>1005</v>
      </c>
      <c r="F2686" s="73">
        <f t="shared" ca="1" si="5104"/>
        <v>2016</v>
      </c>
      <c r="G2686" s="73">
        <f t="shared" ref="G2686" ca="1" si="5201">VLOOKUP(INDIRECT(CHAR(39)&amp;$A2686&amp;CHAR(39)&amp;"!r2c"&amp;$C2686,0),variables,2,0)</f>
        <v>10985</v>
      </c>
      <c r="H2686" s="76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73" t="s">
        <v>309</v>
      </c>
      <c r="B2687" s="73">
        <f t="shared" si="5079"/>
        <v>18</v>
      </c>
      <c r="C2687" s="73">
        <f t="shared" si="5080"/>
        <v>6</v>
      </c>
      <c r="E2687" s="73">
        <f t="shared" ref="E2687" si="5202">plan_id</f>
        <v>1005</v>
      </c>
      <c r="F2687" s="73">
        <f t="shared" ca="1" si="5104"/>
        <v>2016</v>
      </c>
      <c r="G2687" s="73">
        <f t="shared" ref="G2687" ca="1" si="5203">VLOOKUP(INDIRECT(CHAR(39)&amp;$A2687&amp;CHAR(39)&amp;"!r2c"&amp;$C2687,0),variables,2,0)</f>
        <v>10986</v>
      </c>
      <c r="H2687" s="76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73" t="s">
        <v>309</v>
      </c>
      <c r="B2688" s="73">
        <f t="shared" si="5079"/>
        <v>18</v>
      </c>
      <c r="C2688" s="73">
        <f t="shared" si="5080"/>
        <v>7</v>
      </c>
      <c r="E2688" s="73">
        <f t="shared" ref="E2688" si="5204">plan_id</f>
        <v>1005</v>
      </c>
      <c r="F2688" s="73">
        <f t="shared" ca="1" si="5104"/>
        <v>2016</v>
      </c>
      <c r="G2688" s="73">
        <f t="shared" ref="G2688" ca="1" si="5205">VLOOKUP(INDIRECT(CHAR(39)&amp;$A2688&amp;CHAR(39)&amp;"!r2c"&amp;$C2688,0),variables,2,0)</f>
        <v>10974</v>
      </c>
      <c r="H2688" s="76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EAN</v>
      </c>
    </row>
    <row r="2689" spans="1:8" x14ac:dyDescent="0.3">
      <c r="A2689" s="73" t="s">
        <v>309</v>
      </c>
      <c r="B2689" s="73">
        <f t="shared" si="5079"/>
        <v>18</v>
      </c>
      <c r="C2689" s="73">
        <f t="shared" si="5080"/>
        <v>8</v>
      </c>
      <c r="E2689" s="73">
        <f t="shared" ref="E2689" si="5206">plan_id</f>
        <v>1005</v>
      </c>
      <c r="F2689" s="73">
        <f t="shared" ca="1" si="5104"/>
        <v>2016</v>
      </c>
      <c r="G2689" s="73">
        <f t="shared" ref="G2689" ca="1" si="5207">VLOOKUP(INDIRECT(CHAR(39)&amp;$A2689&amp;CHAR(39)&amp;"!r2c"&amp;$C2689,0),variables,2,0)</f>
        <v>10987</v>
      </c>
      <c r="H2689" s="76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73" t="s">
        <v>309</v>
      </c>
      <c r="B2690" s="73">
        <f t="shared" si="5079"/>
        <v>18</v>
      </c>
      <c r="C2690" s="73">
        <f t="shared" si="5080"/>
        <v>9</v>
      </c>
      <c r="E2690" s="73">
        <f t="shared" ref="E2690" si="5208">plan_id</f>
        <v>1005</v>
      </c>
      <c r="F2690" s="73">
        <f t="shared" ca="1" si="5104"/>
        <v>2016</v>
      </c>
      <c r="G2690" s="73">
        <f t="shared" ref="G2690" ca="1" si="5209">VLOOKUP(INDIRECT(CHAR(39)&amp;$A2690&amp;CHAR(39)&amp;"!r2c"&amp;$C2690,0),variables,2,0)</f>
        <v>10885</v>
      </c>
      <c r="H2690" s="76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189375000</v>
      </c>
    </row>
    <row r="2691" spans="1:8" x14ac:dyDescent="0.3">
      <c r="A2691" s="73" t="s">
        <v>309</v>
      </c>
      <c r="B2691" s="73">
        <f t="shared" ref="B2691:B2754" si="5210">B2664+1</f>
        <v>18</v>
      </c>
      <c r="C2691" s="73">
        <f t="shared" ref="C2691:C2754" si="5211">C2664</f>
        <v>10</v>
      </c>
      <c r="E2691" s="73">
        <f t="shared" ref="E2691" si="5212">plan_id</f>
        <v>1005</v>
      </c>
      <c r="F2691" s="73">
        <f t="shared" ca="1" si="5104"/>
        <v>2016</v>
      </c>
      <c r="G2691" s="73">
        <f t="shared" ref="G2691" ca="1" si="5213">VLOOKUP(INDIRECT(CHAR(39)&amp;$A2691&amp;CHAR(39)&amp;"!r2c"&amp;$C2691,0),variables,2,0)</f>
        <v>10886</v>
      </c>
      <c r="H2691" s="76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165065000</v>
      </c>
    </row>
    <row r="2692" spans="1:8" x14ac:dyDescent="0.3">
      <c r="A2692" s="73" t="s">
        <v>309</v>
      </c>
      <c r="B2692" s="73">
        <f t="shared" si="5210"/>
        <v>18</v>
      </c>
      <c r="C2692" s="73">
        <f t="shared" si="5211"/>
        <v>11</v>
      </c>
      <c r="E2692" s="73">
        <f t="shared" ref="E2692" si="5214">plan_id</f>
        <v>1005</v>
      </c>
      <c r="F2692" s="73">
        <f t="shared" ca="1" si="5104"/>
        <v>2016</v>
      </c>
      <c r="G2692" s="73">
        <f t="shared" ref="G2692" ca="1" si="5215">VLOOKUP(INDIRECT(CHAR(39)&amp;$A2692&amp;CHAR(39)&amp;"!r2c"&amp;$C2692,0),variables,2,0)</f>
        <v>10887</v>
      </c>
      <c r="H2692" s="76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24310000</v>
      </c>
    </row>
    <row r="2693" spans="1:8" x14ac:dyDescent="0.3">
      <c r="A2693" s="73" t="s">
        <v>309</v>
      </c>
      <c r="B2693" s="73">
        <f t="shared" si="5210"/>
        <v>18</v>
      </c>
      <c r="C2693" s="73">
        <f t="shared" si="5211"/>
        <v>12</v>
      </c>
      <c r="E2693" s="73">
        <f t="shared" ref="E2693" si="5216">plan_id</f>
        <v>1005</v>
      </c>
      <c r="F2693" s="73">
        <f t="shared" ca="1" si="5104"/>
        <v>2016</v>
      </c>
      <c r="G2693" s="73">
        <f t="shared" ref="G2693" ca="1" si="5217">VLOOKUP(INDIRECT(CHAR(39)&amp;$A2693&amp;CHAR(39)&amp;"!r2c"&amp;$C2693,0),variables,2,0)</f>
        <v>10883</v>
      </c>
      <c r="H2693" s="76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0.87163036303630359</v>
      </c>
    </row>
    <row r="2694" spans="1:8" x14ac:dyDescent="0.3">
      <c r="A2694" s="73" t="s">
        <v>309</v>
      </c>
      <c r="B2694" s="73">
        <f t="shared" si="5210"/>
        <v>18</v>
      </c>
      <c r="C2694" s="73">
        <f t="shared" si="5211"/>
        <v>13</v>
      </c>
      <c r="E2694" s="73">
        <f t="shared" ref="E2694" si="5218">plan_id</f>
        <v>1005</v>
      </c>
      <c r="F2694" s="73">
        <f t="shared" ca="1" si="5104"/>
        <v>2016</v>
      </c>
      <c r="G2694" s="73">
        <f t="shared" ref="G2694" ca="1" si="5219">VLOOKUP(INDIRECT(CHAR(39)&amp;$A2694&amp;CHAR(39)&amp;"!r2c"&amp;$C2694,0),variables,2,0)</f>
        <v>10989</v>
      </c>
      <c r="H2694" s="76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7385777000</v>
      </c>
    </row>
    <row r="2695" spans="1:8" x14ac:dyDescent="0.3">
      <c r="A2695" s="73" t="s">
        <v>309</v>
      </c>
      <c r="B2695" s="73">
        <f t="shared" si="5210"/>
        <v>18</v>
      </c>
      <c r="C2695" s="73">
        <f t="shared" si="5211"/>
        <v>14</v>
      </c>
      <c r="E2695" s="73">
        <f t="shared" ref="E2695" si="5220">plan_id</f>
        <v>1005</v>
      </c>
      <c r="F2695" s="73">
        <f t="shared" ca="1" si="5104"/>
        <v>2016</v>
      </c>
      <c r="G2695" s="73">
        <f t="shared" ref="G2695" ca="1" si="5221">VLOOKUP(INDIRECT(CHAR(39)&amp;$A2695&amp;CHAR(39)&amp;"!r2c"&amp;$C2695,0),variables,2,0)</f>
        <v>10990</v>
      </c>
      <c r="H2695" s="76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8417621000</v>
      </c>
    </row>
    <row r="2696" spans="1:8" x14ac:dyDescent="0.3">
      <c r="A2696" s="73" t="s">
        <v>309</v>
      </c>
      <c r="B2696" s="73">
        <f t="shared" si="5210"/>
        <v>18</v>
      </c>
      <c r="C2696" s="73">
        <f t="shared" si="5211"/>
        <v>15</v>
      </c>
      <c r="E2696" s="73">
        <f t="shared" ref="E2696" si="5222">plan_id</f>
        <v>1005</v>
      </c>
      <c r="F2696" s="73">
        <f t="shared" ca="1" si="5104"/>
        <v>2016</v>
      </c>
      <c r="G2696" s="73">
        <f t="shared" ref="G2696" ca="1" si="5223">VLOOKUP(INDIRECT(CHAR(39)&amp;$A2696&amp;CHAR(39)&amp;"!r2c"&amp;$C2696,0),variables,2,0)</f>
        <v>10991</v>
      </c>
      <c r="H2696" s="76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1031844000</v>
      </c>
    </row>
    <row r="2697" spans="1:8" x14ac:dyDescent="0.3">
      <c r="A2697" s="73" t="s">
        <v>309</v>
      </c>
      <c r="B2697" s="73">
        <f t="shared" si="5210"/>
        <v>18</v>
      </c>
      <c r="C2697" s="73">
        <f t="shared" si="5211"/>
        <v>16</v>
      </c>
      <c r="E2697" s="73">
        <f t="shared" ref="E2697" si="5224">plan_id</f>
        <v>1005</v>
      </c>
      <c r="F2697" s="73">
        <f t="shared" ca="1" si="5104"/>
        <v>2016</v>
      </c>
      <c r="G2697" s="73">
        <f t="shared" ref="G2697" ca="1" si="5225">VLOOKUP(INDIRECT(CHAR(39)&amp;$A2697&amp;CHAR(39)&amp;"!r2c"&amp;$C2697,0),variables,2,0)</f>
        <v>10992</v>
      </c>
      <c r="H2697" s="76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0.87739999999999996</v>
      </c>
    </row>
    <row r="2698" spans="1:8" x14ac:dyDescent="0.3">
      <c r="A2698" s="73" t="s">
        <v>309</v>
      </c>
      <c r="B2698" s="73">
        <f t="shared" si="5210"/>
        <v>18</v>
      </c>
      <c r="C2698" s="73">
        <f t="shared" si="5211"/>
        <v>17</v>
      </c>
      <c r="E2698" s="73">
        <f t="shared" ref="E2698" si="5226">plan_id</f>
        <v>1005</v>
      </c>
      <c r="F2698" s="73">
        <f t="shared" ca="1" si="5104"/>
        <v>2016</v>
      </c>
      <c r="G2698" s="73">
        <f t="shared" ref="G2698" ca="1" si="5227">VLOOKUP(INDIRECT(CHAR(39)&amp;$A2698&amp;CHAR(39)&amp;"!r2c"&amp;$C2698,0),variables,2,0)</f>
        <v>10993</v>
      </c>
      <c r="H2698" s="76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881222000</v>
      </c>
    </row>
    <row r="2699" spans="1:8" x14ac:dyDescent="0.3">
      <c r="A2699" s="73" t="s">
        <v>309</v>
      </c>
      <c r="B2699" s="73">
        <f t="shared" si="5210"/>
        <v>18</v>
      </c>
      <c r="C2699" s="73">
        <f t="shared" si="5211"/>
        <v>18</v>
      </c>
      <c r="E2699" s="73">
        <f t="shared" ref="E2699" si="5228">plan_id</f>
        <v>1005</v>
      </c>
      <c r="F2699" s="73">
        <f t="shared" ca="1" si="5104"/>
        <v>2016</v>
      </c>
      <c r="G2699" s="73">
        <f t="shared" ref="G2699" ca="1" si="5229">VLOOKUP(INDIRECT(CHAR(39)&amp;$A2699&amp;CHAR(39)&amp;"!r2c"&amp;$C2699,0),variables,2,0)</f>
        <v>11005</v>
      </c>
      <c r="H2699" s="76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0.21490044506378642</v>
      </c>
    </row>
    <row r="2700" spans="1:8" x14ac:dyDescent="0.3">
      <c r="A2700" s="73" t="s">
        <v>309</v>
      </c>
      <c r="B2700" s="73">
        <f t="shared" si="5210"/>
        <v>18</v>
      </c>
      <c r="C2700" s="73">
        <f t="shared" si="5211"/>
        <v>19</v>
      </c>
      <c r="E2700" s="73">
        <f t="shared" ref="E2700" si="5230">plan_id</f>
        <v>1005</v>
      </c>
      <c r="F2700" s="73">
        <f t="shared" ca="1" si="5104"/>
        <v>2016</v>
      </c>
      <c r="G2700" s="73">
        <f t="shared" ref="G2700" ca="1" si="5231">VLOOKUP(INDIRECT(CHAR(39)&amp;$A2700&amp;CHAR(39)&amp;"!r2c"&amp;$C2700,0),variables,2,0)</f>
        <v>10988</v>
      </c>
      <c r="H2700" s="76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73" t="s">
        <v>309</v>
      </c>
      <c r="B2701" s="73">
        <f t="shared" si="5210"/>
        <v>18</v>
      </c>
      <c r="C2701" s="73">
        <f t="shared" si="5211"/>
        <v>20</v>
      </c>
      <c r="E2701" s="73">
        <f t="shared" ref="E2701" si="5232">plan_id</f>
        <v>1005</v>
      </c>
      <c r="F2701" s="73">
        <f t="shared" ca="1" si="5104"/>
        <v>2016</v>
      </c>
      <c r="G2701" s="73">
        <f t="shared" ref="G2701" ca="1" si="5233">VLOOKUP(INDIRECT(CHAR(39)&amp;$A2701&amp;CHAR(39)&amp;"!r2c"&amp;$C2701,0),variables,2,0)</f>
        <v>10996</v>
      </c>
      <c r="H2701" s="76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7098090000</v>
      </c>
    </row>
    <row r="2702" spans="1:8" x14ac:dyDescent="0.3">
      <c r="A2702" s="73" t="s">
        <v>309</v>
      </c>
      <c r="B2702" s="73">
        <f t="shared" si="5210"/>
        <v>18</v>
      </c>
      <c r="C2702" s="73">
        <f t="shared" si="5211"/>
        <v>21</v>
      </c>
      <c r="E2702" s="73">
        <f t="shared" ref="E2702" si="5234">plan_id</f>
        <v>1005</v>
      </c>
      <c r="F2702" s="73">
        <f t="shared" ref="F2702:F2765" ca="1" si="5235">INDIRECT(CHAR(39)&amp;$A2702&amp;CHAR(39)&amp;"!r"&amp;$B2702&amp;"c2",0)</f>
        <v>2016</v>
      </c>
      <c r="G2702" s="73">
        <f t="shared" ref="G2702" ca="1" si="5236">VLOOKUP(INDIRECT(CHAR(39)&amp;$A2702&amp;CHAR(39)&amp;"!r2c"&amp;$C2702,0),variables,2,0)</f>
        <v>10997</v>
      </c>
      <c r="H2702" s="76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0.84324181380938867</v>
      </c>
    </row>
    <row r="2703" spans="1:8" x14ac:dyDescent="0.3">
      <c r="A2703" s="73" t="s">
        <v>309</v>
      </c>
      <c r="B2703" s="73">
        <f t="shared" si="5210"/>
        <v>18</v>
      </c>
      <c r="C2703" s="73">
        <f t="shared" si="5211"/>
        <v>22</v>
      </c>
      <c r="E2703" s="73">
        <f t="shared" ref="E2703" si="5237">plan_id</f>
        <v>1005</v>
      </c>
      <c r="F2703" s="73">
        <f t="shared" ca="1" si="5235"/>
        <v>2016</v>
      </c>
      <c r="G2703" s="73">
        <f t="shared" ref="G2703" ca="1" si="5238">VLOOKUP(INDIRECT(CHAR(39)&amp;$A2703&amp;CHAR(39)&amp;"!r2c"&amp;$C2703,0),variables,2,0)</f>
        <v>10980</v>
      </c>
      <c r="H2703" s="76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73" t="s">
        <v>309</v>
      </c>
      <c r="B2704" s="73">
        <f t="shared" si="5210"/>
        <v>18</v>
      </c>
      <c r="C2704" s="73">
        <f t="shared" si="5211"/>
        <v>23</v>
      </c>
      <c r="E2704" s="73">
        <f t="shared" ref="E2704" si="5239">plan_id</f>
        <v>1005</v>
      </c>
      <c r="F2704" s="73">
        <f t="shared" ca="1" si="5235"/>
        <v>2016</v>
      </c>
      <c r="G2704" s="73">
        <f t="shared" ref="G2704" ca="1" si="5240">VLOOKUP(INDIRECT(CHAR(39)&amp;$A2704&amp;CHAR(39)&amp;"!r2c"&amp;$C2704,0),variables,2,0)</f>
        <v>10981</v>
      </c>
      <c r="H2704" s="76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-8.9999999999999998E-4</v>
      </c>
    </row>
    <row r="2705" spans="1:8" x14ac:dyDescent="0.3">
      <c r="A2705" s="73" t="s">
        <v>309</v>
      </c>
      <c r="B2705" s="73">
        <f t="shared" si="5210"/>
        <v>18</v>
      </c>
      <c r="C2705" s="73">
        <f t="shared" si="5211"/>
        <v>24</v>
      </c>
      <c r="E2705" s="73">
        <f t="shared" ref="E2705" si="5241">plan_id</f>
        <v>1005</v>
      </c>
      <c r="F2705" s="73">
        <f t="shared" ca="1" si="5235"/>
        <v>2016</v>
      </c>
      <c r="G2705" s="73">
        <f t="shared" ref="G2705" ca="1" si="5242">VLOOKUP(INDIRECT(CHAR(39)&amp;$A2705&amp;CHAR(39)&amp;"!r2c"&amp;$C2705,0),variables,2,0)</f>
        <v>10998</v>
      </c>
      <c r="H2705" s="76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-352362000</v>
      </c>
    </row>
    <row r="2706" spans="1:8" x14ac:dyDescent="0.3">
      <c r="A2706" s="73" t="s">
        <v>309</v>
      </c>
      <c r="B2706" s="73">
        <f t="shared" si="5210"/>
        <v>18</v>
      </c>
      <c r="C2706" s="73">
        <f t="shared" si="5211"/>
        <v>25</v>
      </c>
      <c r="E2706" s="73">
        <f t="shared" ref="E2706" si="5243">plan_id</f>
        <v>1005</v>
      </c>
      <c r="F2706" s="73">
        <f t="shared" ca="1" si="5235"/>
        <v>2016</v>
      </c>
      <c r="G2706" s="73">
        <f t="shared" ref="G2706" ca="1" si="5244">VLOOKUP(INDIRECT(CHAR(39)&amp;$A2706&amp;CHAR(39)&amp;"!r2c"&amp;$C2706,0),variables,2,0)</f>
        <v>10999</v>
      </c>
      <c r="H2706" s="76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498608000</v>
      </c>
    </row>
    <row r="2707" spans="1:8" x14ac:dyDescent="0.3">
      <c r="A2707" s="73" t="s">
        <v>309</v>
      </c>
      <c r="B2707" s="73">
        <f t="shared" si="5210"/>
        <v>18</v>
      </c>
      <c r="C2707" s="73">
        <f t="shared" si="5211"/>
        <v>26</v>
      </c>
      <c r="E2707" s="73">
        <f t="shared" ref="E2707" si="5245">plan_id</f>
        <v>1005</v>
      </c>
      <c r="F2707" s="73">
        <f t="shared" ca="1" si="5235"/>
        <v>2016</v>
      </c>
      <c r="G2707" s="73">
        <f t="shared" ref="G2707" ca="1" si="5246">VLOOKUP(INDIRECT(CHAR(39)&amp;$A2707&amp;CHAR(39)&amp;"!r2c"&amp;$C2707,0),variables,2,0)</f>
        <v>11000</v>
      </c>
      <c r="H2707" s="76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2391000</v>
      </c>
    </row>
    <row r="2708" spans="1:8" x14ac:dyDescent="0.3">
      <c r="A2708" s="73" t="s">
        <v>309</v>
      </c>
      <c r="B2708" s="73">
        <f t="shared" si="5210"/>
        <v>18</v>
      </c>
      <c r="C2708" s="73">
        <f t="shared" si="5211"/>
        <v>27</v>
      </c>
      <c r="E2708" s="73">
        <f t="shared" ref="E2708" si="5247">plan_id</f>
        <v>1005</v>
      </c>
      <c r="F2708" s="73">
        <f t="shared" ca="1" si="5235"/>
        <v>2016</v>
      </c>
      <c r="G2708" s="73">
        <f t="shared" ref="G2708" ca="1" si="5248">VLOOKUP(INDIRECT(CHAR(39)&amp;$A2708&amp;CHAR(39)&amp;"!r2c"&amp;$C2708,0),variables,2,0)</f>
        <v>11001</v>
      </c>
      <c r="H2708" s="76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906000</v>
      </c>
    </row>
    <row r="2709" spans="1:8" x14ac:dyDescent="0.3">
      <c r="A2709" s="73" t="s">
        <v>309</v>
      </c>
      <c r="B2709" s="73">
        <f t="shared" si="5210"/>
        <v>18</v>
      </c>
      <c r="C2709" s="73">
        <f t="shared" si="5211"/>
        <v>28</v>
      </c>
      <c r="E2709" s="73">
        <f t="shared" ref="E2709" si="5249">plan_id</f>
        <v>1005</v>
      </c>
      <c r="F2709" s="73">
        <f t="shared" ca="1" si="5235"/>
        <v>2016</v>
      </c>
      <c r="G2709" s="73">
        <f t="shared" ref="G2709" ca="1" si="5250">VLOOKUP(INDIRECT(CHAR(39)&amp;$A2709&amp;CHAR(39)&amp;"!r2c"&amp;$C2709,0),variables,2,0)</f>
        <v>11002</v>
      </c>
      <c r="H2709" s="76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73" t="s">
        <v>309</v>
      </c>
      <c r="B2710" s="73">
        <f t="shared" si="5210"/>
        <v>18</v>
      </c>
      <c r="C2710" s="73">
        <f t="shared" si="5211"/>
        <v>29</v>
      </c>
      <c r="E2710" s="73">
        <f t="shared" ref="E2710" si="5251">plan_id</f>
        <v>1005</v>
      </c>
      <c r="F2710" s="73">
        <f t="shared" ca="1" si="5235"/>
        <v>2016</v>
      </c>
      <c r="G2710" s="73">
        <f t="shared" ref="G2710" ca="1" si="5252">VLOOKUP(INDIRECT(CHAR(39)&amp;$A2710&amp;CHAR(39)&amp;"!r2c"&amp;$C2710,0),variables,2,0)</f>
        <v>11003</v>
      </c>
      <c r="H2710" s="76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501905000</v>
      </c>
    </row>
    <row r="2711" spans="1:8" x14ac:dyDescent="0.3">
      <c r="A2711" s="73" t="s">
        <v>309</v>
      </c>
      <c r="B2711" s="73">
        <f t="shared" si="5210"/>
        <v>19</v>
      </c>
      <c r="C2711" s="73">
        <f t="shared" si="5211"/>
        <v>3</v>
      </c>
      <c r="E2711" s="73">
        <f t="shared" ref="E2711" si="5253">plan_id</f>
        <v>1005</v>
      </c>
      <c r="F2711" s="73">
        <f t="shared" ca="1" si="5235"/>
        <v>2017</v>
      </c>
      <c r="G2711" s="73">
        <f t="shared" ref="G2711" ca="1" si="5254">VLOOKUP(INDIRECT(CHAR(39)&amp;$A2711&amp;CHAR(39)&amp;"!r2c"&amp;$C2711,0),variables,2,0)</f>
        <v>10982</v>
      </c>
      <c r="H2711" s="76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73" t="s">
        <v>309</v>
      </c>
      <c r="B2712" s="73">
        <f t="shared" si="5210"/>
        <v>19</v>
      </c>
      <c r="C2712" s="73">
        <f t="shared" si="5211"/>
        <v>4</v>
      </c>
      <c r="E2712" s="73">
        <f t="shared" ref="E2712" si="5255">plan_id</f>
        <v>1005</v>
      </c>
      <c r="F2712" s="73">
        <f t="shared" ca="1" si="5235"/>
        <v>2017</v>
      </c>
      <c r="G2712" s="73">
        <f t="shared" ref="G2712" ca="1" si="5256">VLOOKUP(INDIRECT(CHAR(39)&amp;$A2712&amp;CHAR(39)&amp;"!r2c"&amp;$C2712,0),variables,2,0)</f>
        <v>10984</v>
      </c>
      <c r="H2712" s="76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73" t="s">
        <v>309</v>
      </c>
      <c r="B2713" s="73">
        <f t="shared" si="5210"/>
        <v>19</v>
      </c>
      <c r="C2713" s="73">
        <f t="shared" si="5211"/>
        <v>5</v>
      </c>
      <c r="E2713" s="73">
        <f t="shared" ref="E2713" si="5257">plan_id</f>
        <v>1005</v>
      </c>
      <c r="F2713" s="73">
        <f t="shared" ca="1" si="5235"/>
        <v>2017</v>
      </c>
      <c r="G2713" s="73">
        <f t="shared" ref="G2713" ca="1" si="5258">VLOOKUP(INDIRECT(CHAR(39)&amp;$A2713&amp;CHAR(39)&amp;"!r2c"&amp;$C2713,0),variables,2,0)</f>
        <v>10985</v>
      </c>
      <c r="H2713" s="76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73" t="s">
        <v>309</v>
      </c>
      <c r="B2714" s="73">
        <f t="shared" si="5210"/>
        <v>19</v>
      </c>
      <c r="C2714" s="73">
        <f t="shared" si="5211"/>
        <v>6</v>
      </c>
      <c r="E2714" s="73">
        <f t="shared" ref="E2714" si="5259">plan_id</f>
        <v>1005</v>
      </c>
      <c r="F2714" s="73">
        <f t="shared" ca="1" si="5235"/>
        <v>2017</v>
      </c>
      <c r="G2714" s="73">
        <f t="shared" ref="G2714" ca="1" si="5260">VLOOKUP(INDIRECT(CHAR(39)&amp;$A2714&amp;CHAR(39)&amp;"!r2c"&amp;$C2714,0),variables,2,0)</f>
        <v>10986</v>
      </c>
      <c r="H2714" s="76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73" t="s">
        <v>309</v>
      </c>
      <c r="B2715" s="73">
        <f t="shared" si="5210"/>
        <v>19</v>
      </c>
      <c r="C2715" s="73">
        <f t="shared" si="5211"/>
        <v>7</v>
      </c>
      <c r="E2715" s="73">
        <f t="shared" ref="E2715" si="5261">plan_id</f>
        <v>1005</v>
      </c>
      <c r="F2715" s="73">
        <f t="shared" ca="1" si="5235"/>
        <v>2017</v>
      </c>
      <c r="G2715" s="73">
        <f t="shared" ref="G2715" ca="1" si="5262">VLOOKUP(INDIRECT(CHAR(39)&amp;$A2715&amp;CHAR(39)&amp;"!r2c"&amp;$C2715,0),variables,2,0)</f>
        <v>10974</v>
      </c>
      <c r="H2715" s="76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EAN</v>
      </c>
    </row>
    <row r="2716" spans="1:8" x14ac:dyDescent="0.3">
      <c r="A2716" s="73" t="s">
        <v>309</v>
      </c>
      <c r="B2716" s="73">
        <f t="shared" si="5210"/>
        <v>19</v>
      </c>
      <c r="C2716" s="73">
        <f t="shared" si="5211"/>
        <v>8</v>
      </c>
      <c r="E2716" s="73">
        <f t="shared" ref="E2716" si="5263">plan_id</f>
        <v>1005</v>
      </c>
      <c r="F2716" s="73">
        <f t="shared" ca="1" si="5235"/>
        <v>2017</v>
      </c>
      <c r="G2716" s="73">
        <f t="shared" ref="G2716" ca="1" si="5264">VLOOKUP(INDIRECT(CHAR(39)&amp;$A2716&amp;CHAR(39)&amp;"!r2c"&amp;$C2716,0),variables,2,0)</f>
        <v>10987</v>
      </c>
      <c r="H2716" s="76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73" t="s">
        <v>309</v>
      </c>
      <c r="B2717" s="73">
        <f t="shared" si="5210"/>
        <v>19</v>
      </c>
      <c r="C2717" s="73">
        <f t="shared" si="5211"/>
        <v>9</v>
      </c>
      <c r="E2717" s="73">
        <f t="shared" ref="E2717" si="5265">plan_id</f>
        <v>1005</v>
      </c>
      <c r="F2717" s="73">
        <f t="shared" ca="1" si="5235"/>
        <v>2017</v>
      </c>
      <c r="G2717" s="73">
        <f t="shared" ref="G2717" ca="1" si="5266">VLOOKUP(INDIRECT(CHAR(39)&amp;$A2717&amp;CHAR(39)&amp;"!r2c"&amp;$C2717,0),variables,2,0)</f>
        <v>10885</v>
      </c>
      <c r="H2717" s="76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165252000</v>
      </c>
    </row>
    <row r="2718" spans="1:8" x14ac:dyDescent="0.3">
      <c r="A2718" s="73" t="s">
        <v>309</v>
      </c>
      <c r="B2718" s="73">
        <f t="shared" si="5210"/>
        <v>19</v>
      </c>
      <c r="C2718" s="73">
        <f t="shared" si="5211"/>
        <v>10</v>
      </c>
      <c r="E2718" s="73">
        <f t="shared" ref="E2718" si="5267">plan_id</f>
        <v>1005</v>
      </c>
      <c r="F2718" s="73">
        <f t="shared" ca="1" si="5235"/>
        <v>2017</v>
      </c>
      <c r="G2718" s="73">
        <f t="shared" ref="G2718" ca="1" si="5268">VLOOKUP(INDIRECT(CHAR(39)&amp;$A2718&amp;CHAR(39)&amp;"!r2c"&amp;$C2718,0),variables,2,0)</f>
        <v>10886</v>
      </c>
      <c r="H2718" s="76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175329000</v>
      </c>
    </row>
    <row r="2719" spans="1:8" x14ac:dyDescent="0.3">
      <c r="A2719" s="73" t="s">
        <v>309</v>
      </c>
      <c r="B2719" s="73">
        <f t="shared" si="5210"/>
        <v>19</v>
      </c>
      <c r="C2719" s="73">
        <f t="shared" si="5211"/>
        <v>11</v>
      </c>
      <c r="E2719" s="73">
        <f t="shared" ref="E2719" si="5269">plan_id</f>
        <v>1005</v>
      </c>
      <c r="F2719" s="73">
        <f t="shared" ca="1" si="5235"/>
        <v>2017</v>
      </c>
      <c r="G2719" s="73">
        <f t="shared" ref="G2719" ca="1" si="5270">VLOOKUP(INDIRECT(CHAR(39)&amp;$A2719&amp;CHAR(39)&amp;"!r2c"&amp;$C2719,0),variables,2,0)</f>
        <v>10887</v>
      </c>
      <c r="H2719" s="76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-10077000</v>
      </c>
    </row>
    <row r="2720" spans="1:8" x14ac:dyDescent="0.3">
      <c r="A2720" s="73" t="s">
        <v>309</v>
      </c>
      <c r="B2720" s="73">
        <f t="shared" si="5210"/>
        <v>19</v>
      </c>
      <c r="C2720" s="73">
        <f t="shared" si="5211"/>
        <v>12</v>
      </c>
      <c r="E2720" s="73">
        <f t="shared" ref="E2720" si="5271">plan_id</f>
        <v>1005</v>
      </c>
      <c r="F2720" s="73">
        <f t="shared" ca="1" si="5235"/>
        <v>2017</v>
      </c>
      <c r="G2720" s="73">
        <f t="shared" ref="G2720" ca="1" si="5272">VLOOKUP(INDIRECT(CHAR(39)&amp;$A2720&amp;CHAR(39)&amp;"!r2c"&amp;$C2720,0),variables,2,0)</f>
        <v>10883</v>
      </c>
      <c r="H2720" s="76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1.0609795948006682</v>
      </c>
    </row>
    <row r="2721" spans="1:8" x14ac:dyDescent="0.3">
      <c r="A2721" s="73" t="s">
        <v>309</v>
      </c>
      <c r="B2721" s="73">
        <f t="shared" si="5210"/>
        <v>19</v>
      </c>
      <c r="C2721" s="73">
        <f t="shared" si="5211"/>
        <v>13</v>
      </c>
      <c r="E2721" s="73">
        <f t="shared" ref="E2721" si="5273">plan_id</f>
        <v>1005</v>
      </c>
      <c r="F2721" s="73">
        <f t="shared" ca="1" si="5235"/>
        <v>2017</v>
      </c>
      <c r="G2721" s="73">
        <f t="shared" ref="G2721" ca="1" si="5274">VLOOKUP(INDIRECT(CHAR(39)&amp;$A2721&amp;CHAR(39)&amp;"!r2c"&amp;$C2721,0),variables,2,0)</f>
        <v>10989</v>
      </c>
      <c r="H2721" s="76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7840549000</v>
      </c>
    </row>
    <row r="2722" spans="1:8" x14ac:dyDescent="0.3">
      <c r="A2722" s="73" t="s">
        <v>309</v>
      </c>
      <c r="B2722" s="73">
        <f t="shared" si="5210"/>
        <v>19</v>
      </c>
      <c r="C2722" s="73">
        <f t="shared" si="5211"/>
        <v>14</v>
      </c>
      <c r="E2722" s="73">
        <f t="shared" ref="E2722" si="5275">plan_id</f>
        <v>1005</v>
      </c>
      <c r="F2722" s="73">
        <f t="shared" ca="1" si="5235"/>
        <v>2017</v>
      </c>
      <c r="G2722" s="73">
        <f t="shared" ref="G2722" ca="1" si="5276">VLOOKUP(INDIRECT(CHAR(39)&amp;$A2722&amp;CHAR(39)&amp;"!r2c"&amp;$C2722,0),variables,2,0)</f>
        <v>10990</v>
      </c>
      <c r="H2722" s="76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9199208000</v>
      </c>
    </row>
    <row r="2723" spans="1:8" x14ac:dyDescent="0.3">
      <c r="A2723" s="73" t="s">
        <v>309</v>
      </c>
      <c r="B2723" s="73">
        <f t="shared" si="5210"/>
        <v>19</v>
      </c>
      <c r="C2723" s="73">
        <f t="shared" si="5211"/>
        <v>15</v>
      </c>
      <c r="E2723" s="73">
        <f t="shared" ref="E2723" si="5277">plan_id</f>
        <v>1005</v>
      </c>
      <c r="F2723" s="73">
        <f t="shared" ca="1" si="5235"/>
        <v>2017</v>
      </c>
      <c r="G2723" s="73">
        <f t="shared" ref="G2723" ca="1" si="5278">VLOOKUP(INDIRECT(CHAR(39)&amp;$A2723&amp;CHAR(39)&amp;"!r2c"&amp;$C2723,0),variables,2,0)</f>
        <v>10991</v>
      </c>
      <c r="H2723" s="76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1358659000</v>
      </c>
    </row>
    <row r="2724" spans="1:8" x14ac:dyDescent="0.3">
      <c r="A2724" s="73" t="s">
        <v>309</v>
      </c>
      <c r="B2724" s="73">
        <f t="shared" si="5210"/>
        <v>19</v>
      </c>
      <c r="C2724" s="73">
        <f t="shared" si="5211"/>
        <v>16</v>
      </c>
      <c r="E2724" s="73">
        <f t="shared" ref="E2724" si="5279">plan_id</f>
        <v>1005</v>
      </c>
      <c r="F2724" s="73">
        <f t="shared" ca="1" si="5235"/>
        <v>2017</v>
      </c>
      <c r="G2724" s="73">
        <f t="shared" ref="G2724" ca="1" si="5280">VLOOKUP(INDIRECT(CHAR(39)&amp;$A2724&amp;CHAR(39)&amp;"!r2c"&amp;$C2724,0),variables,2,0)</f>
        <v>10992</v>
      </c>
      <c r="H2724" s="76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0.85229999999999995</v>
      </c>
    </row>
    <row r="2725" spans="1:8" x14ac:dyDescent="0.3">
      <c r="A2725" s="73" t="s">
        <v>309</v>
      </c>
      <c r="B2725" s="73">
        <f t="shared" si="5210"/>
        <v>19</v>
      </c>
      <c r="C2725" s="73">
        <f t="shared" si="5211"/>
        <v>17</v>
      </c>
      <c r="E2725" s="73">
        <f t="shared" ref="E2725" si="5281">plan_id</f>
        <v>1005</v>
      </c>
      <c r="F2725" s="73">
        <f t="shared" ca="1" si="5235"/>
        <v>2017</v>
      </c>
      <c r="G2725" s="73">
        <f t="shared" ref="G2725" ca="1" si="5282">VLOOKUP(INDIRECT(CHAR(39)&amp;$A2725&amp;CHAR(39)&amp;"!r2c"&amp;$C2725,0),variables,2,0)</f>
        <v>10993</v>
      </c>
      <c r="H2725" s="76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944296000</v>
      </c>
    </row>
    <row r="2726" spans="1:8" x14ac:dyDescent="0.3">
      <c r="A2726" s="73" t="s">
        <v>309</v>
      </c>
      <c r="B2726" s="73">
        <f t="shared" si="5210"/>
        <v>19</v>
      </c>
      <c r="C2726" s="73">
        <f t="shared" si="5211"/>
        <v>18</v>
      </c>
      <c r="E2726" s="73">
        <f t="shared" ref="E2726" si="5283">plan_id</f>
        <v>1005</v>
      </c>
      <c r="F2726" s="73">
        <f t="shared" ca="1" si="5235"/>
        <v>2017</v>
      </c>
      <c r="G2726" s="73">
        <f t="shared" ref="G2726" ca="1" si="5284">VLOOKUP(INDIRECT(CHAR(39)&amp;$A2726&amp;CHAR(39)&amp;"!r2c"&amp;$C2726,0),variables,2,0)</f>
        <v>11005</v>
      </c>
      <c r="H2726" s="76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0.17500021179799555</v>
      </c>
    </row>
    <row r="2727" spans="1:8" x14ac:dyDescent="0.3">
      <c r="A2727" s="73" t="s">
        <v>309</v>
      </c>
      <c r="B2727" s="73">
        <f t="shared" si="5210"/>
        <v>19</v>
      </c>
      <c r="C2727" s="73">
        <f t="shared" si="5211"/>
        <v>19</v>
      </c>
      <c r="E2727" s="73">
        <f t="shared" ref="E2727" si="5285">plan_id</f>
        <v>1005</v>
      </c>
      <c r="F2727" s="73">
        <f t="shared" ca="1" si="5235"/>
        <v>2017</v>
      </c>
      <c r="G2727" s="73">
        <f t="shared" ref="G2727" ca="1" si="5286">VLOOKUP(INDIRECT(CHAR(39)&amp;$A2727&amp;CHAR(39)&amp;"!r2c"&amp;$C2727,0),variables,2,0)</f>
        <v>10988</v>
      </c>
      <c r="H2727" s="76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73" t="s">
        <v>309</v>
      </c>
      <c r="B2728" s="73">
        <f t="shared" si="5210"/>
        <v>19</v>
      </c>
      <c r="C2728" s="73">
        <f t="shared" si="5211"/>
        <v>20</v>
      </c>
      <c r="E2728" s="73">
        <f t="shared" ref="E2728" si="5287">plan_id</f>
        <v>1005</v>
      </c>
      <c r="F2728" s="73">
        <f t="shared" ca="1" si="5235"/>
        <v>2017</v>
      </c>
      <c r="G2728" s="73">
        <f t="shared" ref="G2728" ca="1" si="5288">VLOOKUP(INDIRECT(CHAR(39)&amp;$A2728&amp;CHAR(39)&amp;"!r2c"&amp;$C2728,0),variables,2,0)</f>
        <v>10996</v>
      </c>
      <c r="H2728" s="76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7918879000</v>
      </c>
    </row>
    <row r="2729" spans="1:8" x14ac:dyDescent="0.3">
      <c r="A2729" s="73" t="s">
        <v>309</v>
      </c>
      <c r="B2729" s="73">
        <f t="shared" si="5210"/>
        <v>19</v>
      </c>
      <c r="C2729" s="73">
        <f t="shared" si="5211"/>
        <v>21</v>
      </c>
      <c r="E2729" s="73">
        <f t="shared" ref="E2729" si="5289">plan_id</f>
        <v>1005</v>
      </c>
      <c r="F2729" s="73">
        <f t="shared" ca="1" si="5235"/>
        <v>2017</v>
      </c>
      <c r="G2729" s="73">
        <f t="shared" ref="G2729" ca="1" si="5290">VLOOKUP(INDIRECT(CHAR(39)&amp;$A2729&amp;CHAR(39)&amp;"!r2c"&amp;$C2729,0),variables,2,0)</f>
        <v>10997</v>
      </c>
      <c r="H2729" s="76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0.86082182292214726</v>
      </c>
    </row>
    <row r="2730" spans="1:8" x14ac:dyDescent="0.3">
      <c r="A2730" s="73" t="s">
        <v>309</v>
      </c>
      <c r="B2730" s="73">
        <f t="shared" si="5210"/>
        <v>19</v>
      </c>
      <c r="C2730" s="73">
        <f t="shared" si="5211"/>
        <v>22</v>
      </c>
      <c r="E2730" s="73">
        <f t="shared" ref="E2730" si="5291">plan_id</f>
        <v>1005</v>
      </c>
      <c r="F2730" s="73">
        <f t="shared" ca="1" si="5235"/>
        <v>2017</v>
      </c>
      <c r="G2730" s="73">
        <f t="shared" ref="G2730" ca="1" si="5292">VLOOKUP(INDIRECT(CHAR(39)&amp;$A2730&amp;CHAR(39)&amp;"!r2c"&amp;$C2730,0),variables,2,0)</f>
        <v>10980</v>
      </c>
      <c r="H2730" s="76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73" t="s">
        <v>309</v>
      </c>
      <c r="B2731" s="73">
        <f t="shared" si="5210"/>
        <v>19</v>
      </c>
      <c r="C2731" s="73">
        <f t="shared" si="5211"/>
        <v>23</v>
      </c>
      <c r="E2731" s="73">
        <f t="shared" ref="E2731" si="5293">plan_id</f>
        <v>1005</v>
      </c>
      <c r="F2731" s="73">
        <f t="shared" ca="1" si="5235"/>
        <v>2017</v>
      </c>
      <c r="G2731" s="73">
        <f t="shared" ref="G2731" ca="1" si="5294">VLOOKUP(INDIRECT(CHAR(39)&amp;$A2731&amp;CHAR(39)&amp;"!r2c"&amp;$C2731,0),variables,2,0)</f>
        <v>10981</v>
      </c>
      <c r="H2731" s="76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0.1522</v>
      </c>
    </row>
    <row r="2732" spans="1:8" x14ac:dyDescent="0.3">
      <c r="A2732" s="73" t="s">
        <v>309</v>
      </c>
      <c r="B2732" s="73">
        <f t="shared" si="5210"/>
        <v>19</v>
      </c>
      <c r="C2732" s="73">
        <f t="shared" si="5211"/>
        <v>24</v>
      </c>
      <c r="E2732" s="73">
        <f t="shared" ref="E2732" si="5295">plan_id</f>
        <v>1005</v>
      </c>
      <c r="F2732" s="73">
        <f t="shared" ca="1" si="5235"/>
        <v>2017</v>
      </c>
      <c r="G2732" s="73">
        <f t="shared" ref="G2732" ca="1" si="5296">VLOOKUP(INDIRECT(CHAR(39)&amp;$A2732&amp;CHAR(39)&amp;"!r2c"&amp;$C2732,0),variables,2,0)</f>
        <v>10998</v>
      </c>
      <c r="H2732" s="76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326815000</v>
      </c>
    </row>
    <row r="2733" spans="1:8" x14ac:dyDescent="0.3">
      <c r="A2733" s="73" t="s">
        <v>309</v>
      </c>
      <c r="B2733" s="73">
        <f t="shared" si="5210"/>
        <v>19</v>
      </c>
      <c r="C2733" s="73">
        <f t="shared" si="5211"/>
        <v>25</v>
      </c>
      <c r="E2733" s="73">
        <f t="shared" ref="E2733" si="5297">plan_id</f>
        <v>1005</v>
      </c>
      <c r="F2733" s="73">
        <f t="shared" ca="1" si="5235"/>
        <v>2017</v>
      </c>
      <c r="G2733" s="73">
        <f t="shared" ref="G2733" ca="1" si="5298">VLOOKUP(INDIRECT(CHAR(39)&amp;$A2733&amp;CHAR(39)&amp;"!r2c"&amp;$C2733,0),variables,2,0)</f>
        <v>10999</v>
      </c>
      <c r="H2733" s="76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512379000</v>
      </c>
    </row>
    <row r="2734" spans="1:8" x14ac:dyDescent="0.3">
      <c r="A2734" s="73" t="s">
        <v>309</v>
      </c>
      <c r="B2734" s="73">
        <f t="shared" si="5210"/>
        <v>19</v>
      </c>
      <c r="C2734" s="73">
        <f t="shared" si="5211"/>
        <v>26</v>
      </c>
      <c r="E2734" s="73">
        <f t="shared" ref="E2734" si="5299">plan_id</f>
        <v>1005</v>
      </c>
      <c r="F2734" s="73">
        <f t="shared" ca="1" si="5235"/>
        <v>2017</v>
      </c>
      <c r="G2734" s="73">
        <f t="shared" ref="G2734" ca="1" si="5300">VLOOKUP(INDIRECT(CHAR(39)&amp;$A2734&amp;CHAR(39)&amp;"!r2c"&amp;$C2734,0),variables,2,0)</f>
        <v>11000</v>
      </c>
      <c r="H2734" s="76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2119000</v>
      </c>
    </row>
    <row r="2735" spans="1:8" x14ac:dyDescent="0.3">
      <c r="A2735" s="73" t="s">
        <v>309</v>
      </c>
      <c r="B2735" s="73">
        <f t="shared" si="5210"/>
        <v>19</v>
      </c>
      <c r="C2735" s="73">
        <f t="shared" si="5211"/>
        <v>27</v>
      </c>
      <c r="E2735" s="73">
        <f t="shared" ref="E2735" si="5301">plan_id</f>
        <v>1005</v>
      </c>
      <c r="F2735" s="73">
        <f t="shared" ca="1" si="5235"/>
        <v>2017</v>
      </c>
      <c r="G2735" s="73">
        <f t="shared" ref="G2735" ca="1" si="5302">VLOOKUP(INDIRECT(CHAR(39)&amp;$A2735&amp;CHAR(39)&amp;"!r2c"&amp;$C2735,0),variables,2,0)</f>
        <v>11001</v>
      </c>
      <c r="H2735" s="76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992000</v>
      </c>
    </row>
    <row r="2736" spans="1:8" x14ac:dyDescent="0.3">
      <c r="A2736" s="73" t="s">
        <v>309</v>
      </c>
      <c r="B2736" s="73">
        <f t="shared" si="5210"/>
        <v>19</v>
      </c>
      <c r="C2736" s="73">
        <f t="shared" si="5211"/>
        <v>28</v>
      </c>
      <c r="E2736" s="73">
        <f t="shared" ref="E2736" si="5303">plan_id</f>
        <v>1005</v>
      </c>
      <c r="F2736" s="73">
        <f t="shared" ca="1" si="5235"/>
        <v>2017</v>
      </c>
      <c r="G2736" s="73">
        <f t="shared" ref="G2736" ca="1" si="5304">VLOOKUP(INDIRECT(CHAR(39)&amp;$A2736&amp;CHAR(39)&amp;"!r2c"&amp;$C2736,0),variables,2,0)</f>
        <v>11002</v>
      </c>
      <c r="H2736" s="76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73" t="s">
        <v>309</v>
      </c>
      <c r="B2737" s="73">
        <f t="shared" si="5210"/>
        <v>19</v>
      </c>
      <c r="C2737" s="73">
        <f t="shared" si="5211"/>
        <v>29</v>
      </c>
      <c r="E2737" s="73">
        <f t="shared" ref="E2737" si="5305">plan_id</f>
        <v>1005</v>
      </c>
      <c r="F2737" s="73">
        <f t="shared" ca="1" si="5235"/>
        <v>2017</v>
      </c>
      <c r="G2737" s="73">
        <f t="shared" ref="G2737" ca="1" si="5306">VLOOKUP(INDIRECT(CHAR(39)&amp;$A2737&amp;CHAR(39)&amp;"!r2c"&amp;$C2737,0),variables,2,0)</f>
        <v>11003</v>
      </c>
      <c r="H2737" s="76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515490000</v>
      </c>
    </row>
    <row r="2738" spans="1:8" x14ac:dyDescent="0.3">
      <c r="A2738" s="73" t="s">
        <v>309</v>
      </c>
      <c r="B2738" s="73">
        <f t="shared" si="5210"/>
        <v>20</v>
      </c>
      <c r="C2738" s="73">
        <f t="shared" si="5211"/>
        <v>3</v>
      </c>
      <c r="E2738" s="73">
        <f t="shared" ref="E2738" si="5307">plan_id</f>
        <v>1005</v>
      </c>
      <c r="F2738" s="73">
        <f t="shared" ca="1" si="5235"/>
        <v>2018</v>
      </c>
      <c r="G2738" s="73">
        <f t="shared" ref="G2738" ca="1" si="5308">VLOOKUP(INDIRECT(CHAR(39)&amp;$A2738&amp;CHAR(39)&amp;"!r2c"&amp;$C2738,0),variables,2,0)</f>
        <v>10982</v>
      </c>
      <c r="H2738" s="76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73" t="s">
        <v>309</v>
      </c>
      <c r="B2739" s="73">
        <f t="shared" si="5210"/>
        <v>20</v>
      </c>
      <c r="C2739" s="73">
        <f t="shared" si="5211"/>
        <v>4</v>
      </c>
      <c r="E2739" s="73">
        <f t="shared" ref="E2739" si="5309">plan_id</f>
        <v>1005</v>
      </c>
      <c r="F2739" s="73">
        <f t="shared" ca="1" si="5235"/>
        <v>2018</v>
      </c>
      <c r="G2739" s="73">
        <f t="shared" ref="G2739" ca="1" si="5310">VLOOKUP(INDIRECT(CHAR(39)&amp;$A2739&amp;CHAR(39)&amp;"!r2c"&amp;$C2739,0),variables,2,0)</f>
        <v>10984</v>
      </c>
      <c r="H2739" s="76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73" t="s">
        <v>309</v>
      </c>
      <c r="B2740" s="73">
        <f t="shared" si="5210"/>
        <v>20</v>
      </c>
      <c r="C2740" s="73">
        <f t="shared" si="5211"/>
        <v>5</v>
      </c>
      <c r="E2740" s="73">
        <f t="shared" ref="E2740" si="5311">plan_id</f>
        <v>1005</v>
      </c>
      <c r="F2740" s="73">
        <f t="shared" ca="1" si="5235"/>
        <v>2018</v>
      </c>
      <c r="G2740" s="73">
        <f t="shared" ref="G2740" ca="1" si="5312">VLOOKUP(INDIRECT(CHAR(39)&amp;$A2740&amp;CHAR(39)&amp;"!r2c"&amp;$C2740,0),variables,2,0)</f>
        <v>10985</v>
      </c>
      <c r="H2740" s="76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73" t="s">
        <v>309</v>
      </c>
      <c r="B2741" s="73">
        <f t="shared" si="5210"/>
        <v>20</v>
      </c>
      <c r="C2741" s="73">
        <f t="shared" si="5211"/>
        <v>6</v>
      </c>
      <c r="E2741" s="73">
        <f t="shared" ref="E2741" si="5313">plan_id</f>
        <v>1005</v>
      </c>
      <c r="F2741" s="73">
        <f t="shared" ca="1" si="5235"/>
        <v>2018</v>
      </c>
      <c r="G2741" s="73">
        <f t="shared" ref="G2741" ca="1" si="5314">VLOOKUP(INDIRECT(CHAR(39)&amp;$A2741&amp;CHAR(39)&amp;"!r2c"&amp;$C2741,0),variables,2,0)</f>
        <v>10986</v>
      </c>
      <c r="H2741" s="76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73" t="s">
        <v>309</v>
      </c>
      <c r="B2742" s="73">
        <f t="shared" si="5210"/>
        <v>20</v>
      </c>
      <c r="C2742" s="73">
        <f t="shared" si="5211"/>
        <v>7</v>
      </c>
      <c r="E2742" s="73">
        <f t="shared" ref="E2742" si="5315">plan_id</f>
        <v>1005</v>
      </c>
      <c r="F2742" s="73">
        <f t="shared" ca="1" si="5235"/>
        <v>2018</v>
      </c>
      <c r="G2742" s="73">
        <f t="shared" ref="G2742" ca="1" si="5316">VLOOKUP(INDIRECT(CHAR(39)&amp;$A2742&amp;CHAR(39)&amp;"!r2c"&amp;$C2742,0),variables,2,0)</f>
        <v>10974</v>
      </c>
      <c r="H2742" s="76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EAN</v>
      </c>
    </row>
    <row r="2743" spans="1:8" x14ac:dyDescent="0.3">
      <c r="A2743" s="73" t="s">
        <v>309</v>
      </c>
      <c r="B2743" s="73">
        <f t="shared" si="5210"/>
        <v>20</v>
      </c>
      <c r="C2743" s="73">
        <f t="shared" si="5211"/>
        <v>8</v>
      </c>
      <c r="E2743" s="73">
        <f t="shared" ref="E2743" si="5317">plan_id</f>
        <v>1005</v>
      </c>
      <c r="F2743" s="73">
        <f t="shared" ca="1" si="5235"/>
        <v>2018</v>
      </c>
      <c r="G2743" s="73">
        <f t="shared" ref="G2743" ca="1" si="5318">VLOOKUP(INDIRECT(CHAR(39)&amp;$A2743&amp;CHAR(39)&amp;"!r2c"&amp;$C2743,0),variables,2,0)</f>
        <v>10987</v>
      </c>
      <c r="H2743" s="76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73" t="s">
        <v>309</v>
      </c>
      <c r="B2744" s="73">
        <f t="shared" si="5210"/>
        <v>20</v>
      </c>
      <c r="C2744" s="73">
        <f t="shared" si="5211"/>
        <v>9</v>
      </c>
      <c r="E2744" s="73">
        <f t="shared" ref="E2744" si="5319">plan_id</f>
        <v>1005</v>
      </c>
      <c r="F2744" s="73">
        <f t="shared" ca="1" si="5235"/>
        <v>2018</v>
      </c>
      <c r="G2744" s="73">
        <f t="shared" ref="G2744" ca="1" si="5320">VLOOKUP(INDIRECT(CHAR(39)&amp;$A2744&amp;CHAR(39)&amp;"!r2c"&amp;$C2744,0),variables,2,0)</f>
        <v>10885</v>
      </c>
      <c r="H2744" s="76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193183000</v>
      </c>
    </row>
    <row r="2745" spans="1:8" x14ac:dyDescent="0.3">
      <c r="A2745" s="73" t="s">
        <v>309</v>
      </c>
      <c r="B2745" s="73">
        <f t="shared" si="5210"/>
        <v>20</v>
      </c>
      <c r="C2745" s="73">
        <f t="shared" si="5211"/>
        <v>10</v>
      </c>
      <c r="E2745" s="73">
        <f t="shared" ref="E2745" si="5321">plan_id</f>
        <v>1005</v>
      </c>
      <c r="F2745" s="73">
        <f t="shared" ca="1" si="5235"/>
        <v>2018</v>
      </c>
      <c r="G2745" s="73">
        <f t="shared" ref="G2745" ca="1" si="5322">VLOOKUP(INDIRECT(CHAR(39)&amp;$A2745&amp;CHAR(39)&amp;"!r2c"&amp;$C2745,0),variables,2,0)</f>
        <v>10886</v>
      </c>
      <c r="H2745" s="76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179781000</v>
      </c>
    </row>
    <row r="2746" spans="1:8" x14ac:dyDescent="0.3">
      <c r="A2746" s="73" t="s">
        <v>309</v>
      </c>
      <c r="B2746" s="73">
        <f t="shared" si="5210"/>
        <v>20</v>
      </c>
      <c r="C2746" s="73">
        <f t="shared" si="5211"/>
        <v>11</v>
      </c>
      <c r="E2746" s="73">
        <f t="shared" ref="E2746" si="5323">plan_id</f>
        <v>1005</v>
      </c>
      <c r="F2746" s="73">
        <f t="shared" ca="1" si="5235"/>
        <v>2018</v>
      </c>
      <c r="G2746" s="73">
        <f t="shared" ref="G2746" ca="1" si="5324">VLOOKUP(INDIRECT(CHAR(39)&amp;$A2746&amp;CHAR(39)&amp;"!r2c"&amp;$C2746,0),variables,2,0)</f>
        <v>10887</v>
      </c>
      <c r="H2746" s="76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13402000</v>
      </c>
    </row>
    <row r="2747" spans="1:8" x14ac:dyDescent="0.3">
      <c r="A2747" s="73" t="s">
        <v>309</v>
      </c>
      <c r="B2747" s="73">
        <f t="shared" si="5210"/>
        <v>20</v>
      </c>
      <c r="C2747" s="73">
        <f t="shared" si="5211"/>
        <v>12</v>
      </c>
      <c r="E2747" s="73">
        <f t="shared" ref="E2747" si="5325">plan_id</f>
        <v>1005</v>
      </c>
      <c r="F2747" s="73">
        <f t="shared" ca="1" si="5235"/>
        <v>2018</v>
      </c>
      <c r="G2747" s="73">
        <f t="shared" ref="G2747" ca="1" si="5326">VLOOKUP(INDIRECT(CHAR(39)&amp;$A2747&amp;CHAR(39)&amp;"!r2c"&amp;$C2747,0),variables,2,0)</f>
        <v>10883</v>
      </c>
      <c r="H2747" s="76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0.93062536558599873</v>
      </c>
    </row>
    <row r="2748" spans="1:8" x14ac:dyDescent="0.3">
      <c r="A2748" s="73" t="s">
        <v>309</v>
      </c>
      <c r="B2748" s="73">
        <f t="shared" si="5210"/>
        <v>20</v>
      </c>
      <c r="C2748" s="73">
        <f t="shared" si="5211"/>
        <v>13</v>
      </c>
      <c r="E2748" s="73">
        <f t="shared" ref="E2748" si="5327">plan_id</f>
        <v>1005</v>
      </c>
      <c r="F2748" s="73">
        <f t="shared" ca="1" si="5235"/>
        <v>2018</v>
      </c>
      <c r="G2748" s="73">
        <f t="shared" ref="G2748" ca="1" si="5328">VLOOKUP(INDIRECT(CHAR(39)&amp;$A2748&amp;CHAR(39)&amp;"!r2c"&amp;$C2748,0),variables,2,0)</f>
        <v>10989</v>
      </c>
      <c r="H2748" s="76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8320094000</v>
      </c>
    </row>
    <row r="2749" spans="1:8" x14ac:dyDescent="0.3">
      <c r="A2749" s="73" t="s">
        <v>309</v>
      </c>
      <c r="B2749" s="73">
        <f t="shared" si="5210"/>
        <v>20</v>
      </c>
      <c r="C2749" s="73">
        <f t="shared" si="5211"/>
        <v>14</v>
      </c>
      <c r="E2749" s="73">
        <f t="shared" ref="E2749" si="5329">plan_id</f>
        <v>1005</v>
      </c>
      <c r="F2749" s="73">
        <f t="shared" ca="1" si="5235"/>
        <v>2018</v>
      </c>
      <c r="G2749" s="73">
        <f t="shared" ref="G2749" ca="1" si="5330">VLOOKUP(INDIRECT(CHAR(39)&amp;$A2749&amp;CHAR(39)&amp;"!r2c"&amp;$C2749,0),variables,2,0)</f>
        <v>10990</v>
      </c>
      <c r="H2749" s="76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9552804000</v>
      </c>
    </row>
    <row r="2750" spans="1:8" x14ac:dyDescent="0.3">
      <c r="A2750" s="73" t="s">
        <v>309</v>
      </c>
      <c r="B2750" s="73">
        <f t="shared" si="5210"/>
        <v>20</v>
      </c>
      <c r="C2750" s="73">
        <f t="shared" si="5211"/>
        <v>15</v>
      </c>
      <c r="E2750" s="73">
        <f t="shared" ref="E2750" si="5331">plan_id</f>
        <v>1005</v>
      </c>
      <c r="F2750" s="73">
        <f t="shared" ca="1" si="5235"/>
        <v>2018</v>
      </c>
      <c r="G2750" s="73">
        <f t="shared" ref="G2750" ca="1" si="5332">VLOOKUP(INDIRECT(CHAR(39)&amp;$A2750&amp;CHAR(39)&amp;"!r2c"&amp;$C2750,0),variables,2,0)</f>
        <v>10991</v>
      </c>
      <c r="H2750" s="76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1232710000</v>
      </c>
    </row>
    <row r="2751" spans="1:8" x14ac:dyDescent="0.3">
      <c r="A2751" s="73" t="s">
        <v>309</v>
      </c>
      <c r="B2751" s="73">
        <f t="shared" si="5210"/>
        <v>20</v>
      </c>
      <c r="C2751" s="73">
        <f t="shared" si="5211"/>
        <v>16</v>
      </c>
      <c r="E2751" s="73">
        <f t="shared" ref="E2751" si="5333">plan_id</f>
        <v>1005</v>
      </c>
      <c r="F2751" s="73">
        <f t="shared" ca="1" si="5235"/>
        <v>2018</v>
      </c>
      <c r="G2751" s="73">
        <f t="shared" ref="G2751" ca="1" si="5334">VLOOKUP(INDIRECT(CHAR(39)&amp;$A2751&amp;CHAR(39)&amp;"!r2c"&amp;$C2751,0),variables,2,0)</f>
        <v>10992</v>
      </c>
      <c r="H2751" s="76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0.871</v>
      </c>
    </row>
    <row r="2752" spans="1:8" x14ac:dyDescent="0.3">
      <c r="A2752" s="73" t="s">
        <v>309</v>
      </c>
      <c r="B2752" s="73">
        <f t="shared" si="5210"/>
        <v>20</v>
      </c>
      <c r="C2752" s="73">
        <f t="shared" si="5211"/>
        <v>17</v>
      </c>
      <c r="E2752" s="73">
        <f t="shared" ref="E2752" si="5335">plan_id</f>
        <v>1005</v>
      </c>
      <c r="F2752" s="73">
        <f t="shared" ca="1" si="5235"/>
        <v>2018</v>
      </c>
      <c r="G2752" s="73">
        <f t="shared" ref="G2752" ca="1" si="5336">VLOOKUP(INDIRECT(CHAR(39)&amp;$A2752&amp;CHAR(39)&amp;"!r2c"&amp;$C2752,0),variables,2,0)</f>
        <v>10993</v>
      </c>
      <c r="H2752" s="76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976657000</v>
      </c>
    </row>
    <row r="2753" spans="1:8" x14ac:dyDescent="0.3">
      <c r="A2753" s="73" t="s">
        <v>309</v>
      </c>
      <c r="B2753" s="73">
        <f t="shared" si="5210"/>
        <v>20</v>
      </c>
      <c r="C2753" s="73">
        <f t="shared" si="5211"/>
        <v>18</v>
      </c>
      <c r="E2753" s="73">
        <f t="shared" ref="E2753" si="5337">plan_id</f>
        <v>1005</v>
      </c>
      <c r="F2753" s="73">
        <f t="shared" ca="1" si="5235"/>
        <v>2018</v>
      </c>
      <c r="G2753" s="73">
        <f t="shared" ref="G2753" ca="1" si="5338">VLOOKUP(INDIRECT(CHAR(39)&amp;$A2753&amp;CHAR(39)&amp;"!r2c"&amp;$C2753,0),variables,2,0)</f>
        <v>11005</v>
      </c>
      <c r="H2753" s="76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0.19780025126528555</v>
      </c>
    </row>
    <row r="2754" spans="1:8" x14ac:dyDescent="0.3">
      <c r="A2754" s="73" t="s">
        <v>309</v>
      </c>
      <c r="B2754" s="73">
        <f t="shared" si="5210"/>
        <v>20</v>
      </c>
      <c r="C2754" s="73">
        <f t="shared" si="5211"/>
        <v>19</v>
      </c>
      <c r="E2754" s="73">
        <f t="shared" ref="E2754" si="5339">plan_id</f>
        <v>1005</v>
      </c>
      <c r="F2754" s="73">
        <f t="shared" ca="1" si="5235"/>
        <v>2018</v>
      </c>
      <c r="G2754" s="73">
        <f t="shared" ref="G2754" ca="1" si="5340">VLOOKUP(INDIRECT(CHAR(39)&amp;$A2754&amp;CHAR(39)&amp;"!r2c"&amp;$C2754,0),variables,2,0)</f>
        <v>10988</v>
      </c>
      <c r="H2754" s="76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73" t="s">
        <v>309</v>
      </c>
      <c r="B2755" s="73">
        <f t="shared" ref="B2755:B2818" si="5341">B2728+1</f>
        <v>20</v>
      </c>
      <c r="C2755" s="73">
        <f t="shared" ref="C2755:C2818" si="5342">C2728</f>
        <v>20</v>
      </c>
      <c r="E2755" s="73">
        <f t="shared" ref="E2755" si="5343">plan_id</f>
        <v>1005</v>
      </c>
      <c r="F2755" s="73">
        <f t="shared" ca="1" si="5235"/>
        <v>2018</v>
      </c>
      <c r="G2755" s="73">
        <f t="shared" ref="G2755" ca="1" si="5344">VLOOKUP(INDIRECT(CHAR(39)&amp;$A2755&amp;CHAR(39)&amp;"!r2c"&amp;$C2755,0),variables,2,0)</f>
        <v>10996</v>
      </c>
      <c r="H2755" s="76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8486907000</v>
      </c>
    </row>
    <row r="2756" spans="1:8" x14ac:dyDescent="0.3">
      <c r="A2756" s="73" t="s">
        <v>309</v>
      </c>
      <c r="B2756" s="73">
        <f t="shared" si="5341"/>
        <v>20</v>
      </c>
      <c r="C2756" s="73">
        <f t="shared" si="5342"/>
        <v>21</v>
      </c>
      <c r="E2756" s="73">
        <f t="shared" ref="E2756" si="5345">plan_id</f>
        <v>1005</v>
      </c>
      <c r="F2756" s="73">
        <f t="shared" ca="1" si="5235"/>
        <v>2018</v>
      </c>
      <c r="G2756" s="73">
        <f t="shared" ref="G2756" ca="1" si="5346">VLOOKUP(INDIRECT(CHAR(39)&amp;$A2756&amp;CHAR(39)&amp;"!r2c"&amp;$C2756,0),variables,2,0)</f>
        <v>10997</v>
      </c>
      <c r="H2756" s="76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0.88842050983145893</v>
      </c>
    </row>
    <row r="2757" spans="1:8" x14ac:dyDescent="0.3">
      <c r="A2757" s="73" t="s">
        <v>309</v>
      </c>
      <c r="B2757" s="73">
        <f t="shared" si="5341"/>
        <v>20</v>
      </c>
      <c r="C2757" s="73">
        <f t="shared" si="5342"/>
        <v>22</v>
      </c>
      <c r="E2757" s="73">
        <f t="shared" ref="E2757" si="5347">plan_id</f>
        <v>1005</v>
      </c>
      <c r="F2757" s="73">
        <f t="shared" ca="1" si="5235"/>
        <v>2018</v>
      </c>
      <c r="G2757" s="73">
        <f t="shared" ref="G2757" ca="1" si="5348">VLOOKUP(INDIRECT(CHAR(39)&amp;$A2757&amp;CHAR(39)&amp;"!r2c"&amp;$C2757,0),variables,2,0)</f>
        <v>10980</v>
      </c>
      <c r="H2757" s="76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73" t="s">
        <v>309</v>
      </c>
      <c r="B2758" s="73">
        <f t="shared" si="5341"/>
        <v>20</v>
      </c>
      <c r="C2758" s="73">
        <f t="shared" si="5342"/>
        <v>23</v>
      </c>
      <c r="E2758" s="73">
        <f t="shared" ref="E2758" si="5349">plan_id</f>
        <v>1005</v>
      </c>
      <c r="F2758" s="73">
        <f t="shared" ca="1" si="5235"/>
        <v>2018</v>
      </c>
      <c r="G2758" s="73">
        <f t="shared" ref="G2758" ca="1" si="5350">VLOOKUP(INDIRECT(CHAR(39)&amp;$A2758&amp;CHAR(39)&amp;"!r2c"&amp;$C2758,0),variables,2,0)</f>
        <v>10981</v>
      </c>
      <c r="H2758" s="76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0.1048</v>
      </c>
    </row>
    <row r="2759" spans="1:8" x14ac:dyDescent="0.3">
      <c r="A2759" s="73" t="s">
        <v>309</v>
      </c>
      <c r="B2759" s="73">
        <f t="shared" si="5341"/>
        <v>20</v>
      </c>
      <c r="C2759" s="73">
        <f t="shared" si="5342"/>
        <v>24</v>
      </c>
      <c r="E2759" s="73">
        <f t="shared" ref="E2759" si="5351">plan_id</f>
        <v>1005</v>
      </c>
      <c r="F2759" s="73">
        <f t="shared" ca="1" si="5235"/>
        <v>2018</v>
      </c>
      <c r="G2759" s="73">
        <f t="shared" ref="G2759" ca="1" si="5352">VLOOKUP(INDIRECT(CHAR(39)&amp;$A2759&amp;CHAR(39)&amp;"!r2c"&amp;$C2759,0),variables,2,0)</f>
        <v>10998</v>
      </c>
      <c r="H2759" s="76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-125949000</v>
      </c>
    </row>
    <row r="2760" spans="1:8" x14ac:dyDescent="0.3">
      <c r="A2760" s="73" t="s">
        <v>309</v>
      </c>
      <c r="B2760" s="73">
        <f t="shared" si="5341"/>
        <v>20</v>
      </c>
      <c r="C2760" s="73">
        <f t="shared" si="5342"/>
        <v>25</v>
      </c>
      <c r="E2760" s="73">
        <f t="shared" ref="E2760" si="5353">plan_id</f>
        <v>1005</v>
      </c>
      <c r="F2760" s="73">
        <f t="shared" ca="1" si="5235"/>
        <v>2018</v>
      </c>
      <c r="G2760" s="73">
        <f t="shared" ref="G2760" ca="1" si="5354">VLOOKUP(INDIRECT(CHAR(39)&amp;$A2760&amp;CHAR(39)&amp;"!r2c"&amp;$C2760,0),variables,2,0)</f>
        <v>10999</v>
      </c>
      <c r="H2760" s="76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528468000</v>
      </c>
    </row>
    <row r="2761" spans="1:8" x14ac:dyDescent="0.3">
      <c r="A2761" s="73" t="s">
        <v>309</v>
      </c>
      <c r="B2761" s="73">
        <f t="shared" si="5341"/>
        <v>20</v>
      </c>
      <c r="C2761" s="73">
        <f t="shared" si="5342"/>
        <v>26</v>
      </c>
      <c r="E2761" s="73">
        <f t="shared" ref="E2761" si="5355">plan_id</f>
        <v>1005</v>
      </c>
      <c r="F2761" s="73">
        <f t="shared" ca="1" si="5235"/>
        <v>2018</v>
      </c>
      <c r="G2761" s="73">
        <f t="shared" ref="G2761" ca="1" si="5356">VLOOKUP(INDIRECT(CHAR(39)&amp;$A2761&amp;CHAR(39)&amp;"!r2c"&amp;$C2761,0),variables,2,0)</f>
        <v>11000</v>
      </c>
      <c r="H2761" s="76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1902000</v>
      </c>
    </row>
    <row r="2762" spans="1:8" x14ac:dyDescent="0.3">
      <c r="A2762" s="73" t="s">
        <v>309</v>
      </c>
      <c r="B2762" s="73">
        <f t="shared" si="5341"/>
        <v>20</v>
      </c>
      <c r="C2762" s="73">
        <f t="shared" si="5342"/>
        <v>27</v>
      </c>
      <c r="E2762" s="73">
        <f t="shared" ref="E2762" si="5357">plan_id</f>
        <v>1005</v>
      </c>
      <c r="F2762" s="73">
        <f t="shared" ca="1" si="5235"/>
        <v>2018</v>
      </c>
      <c r="G2762" s="73">
        <f t="shared" ref="G2762" ca="1" si="5358">VLOOKUP(INDIRECT(CHAR(39)&amp;$A2762&amp;CHAR(39)&amp;"!r2c"&amp;$C2762,0),variables,2,0)</f>
        <v>11001</v>
      </c>
      <c r="H2762" s="76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886000</v>
      </c>
    </row>
    <row r="2763" spans="1:8" x14ac:dyDescent="0.3">
      <c r="A2763" s="73" t="s">
        <v>309</v>
      </c>
      <c r="B2763" s="73">
        <f t="shared" si="5341"/>
        <v>20</v>
      </c>
      <c r="C2763" s="73">
        <f t="shared" si="5342"/>
        <v>28</v>
      </c>
      <c r="E2763" s="73">
        <f t="shared" ref="E2763" si="5359">plan_id</f>
        <v>1005</v>
      </c>
      <c r="F2763" s="73">
        <f t="shared" ca="1" si="5235"/>
        <v>2018</v>
      </c>
      <c r="G2763" s="73">
        <f t="shared" ref="G2763" ca="1" si="5360">VLOOKUP(INDIRECT(CHAR(39)&amp;$A2763&amp;CHAR(39)&amp;"!r2c"&amp;$C2763,0),variables,2,0)</f>
        <v>11002</v>
      </c>
      <c r="H2763" s="76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73" t="s">
        <v>309</v>
      </c>
      <c r="B2764" s="73">
        <f t="shared" si="5341"/>
        <v>20</v>
      </c>
      <c r="C2764" s="73">
        <f t="shared" si="5342"/>
        <v>29</v>
      </c>
      <c r="E2764" s="73">
        <f t="shared" ref="E2764" si="5361">plan_id</f>
        <v>1005</v>
      </c>
      <c r="F2764" s="73">
        <f t="shared" ca="1" si="5235"/>
        <v>2018</v>
      </c>
      <c r="G2764" s="73">
        <f t="shared" ref="G2764" ca="1" si="5362">VLOOKUP(INDIRECT(CHAR(39)&amp;$A2764&amp;CHAR(39)&amp;"!r2c"&amp;$C2764,0),variables,2,0)</f>
        <v>11003</v>
      </c>
      <c r="H2764" s="76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531256000</v>
      </c>
    </row>
    <row r="2765" spans="1:8" x14ac:dyDescent="0.3">
      <c r="A2765" s="73" t="s">
        <v>309</v>
      </c>
      <c r="B2765" s="73">
        <f t="shared" si="5341"/>
        <v>21</v>
      </c>
      <c r="C2765" s="73">
        <f t="shared" si="5342"/>
        <v>3</v>
      </c>
      <c r="E2765" s="73">
        <f t="shared" ref="E2765" si="5363">plan_id</f>
        <v>1005</v>
      </c>
      <c r="F2765" s="73">
        <f t="shared" ca="1" si="5235"/>
        <v>2019</v>
      </c>
      <c r="G2765" s="73">
        <f t="shared" ref="G2765" ca="1" si="5364">VLOOKUP(INDIRECT(CHAR(39)&amp;$A2765&amp;CHAR(39)&amp;"!r2c"&amp;$C2765,0),variables,2,0)</f>
        <v>10982</v>
      </c>
      <c r="H2765" s="76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73" t="s">
        <v>309</v>
      </c>
      <c r="B2766" s="73">
        <f t="shared" si="5341"/>
        <v>21</v>
      </c>
      <c r="C2766" s="73">
        <f t="shared" si="5342"/>
        <v>4</v>
      </c>
      <c r="E2766" s="73">
        <f t="shared" ref="E2766" si="5365">plan_id</f>
        <v>1005</v>
      </c>
      <c r="F2766" s="73">
        <f t="shared" ref="F2766:F2818" ca="1" si="5366">INDIRECT(CHAR(39)&amp;$A2766&amp;CHAR(39)&amp;"!r"&amp;$B2766&amp;"c2",0)</f>
        <v>2019</v>
      </c>
      <c r="G2766" s="73">
        <f t="shared" ref="G2766" ca="1" si="5367">VLOOKUP(INDIRECT(CHAR(39)&amp;$A2766&amp;CHAR(39)&amp;"!r2c"&amp;$C2766,0),variables,2,0)</f>
        <v>10984</v>
      </c>
      <c r="H2766" s="76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73" t="s">
        <v>309</v>
      </c>
      <c r="B2767" s="73">
        <f t="shared" si="5341"/>
        <v>21</v>
      </c>
      <c r="C2767" s="73">
        <f t="shared" si="5342"/>
        <v>5</v>
      </c>
      <c r="E2767" s="73">
        <f t="shared" ref="E2767" si="5368">plan_id</f>
        <v>1005</v>
      </c>
      <c r="F2767" s="73">
        <f t="shared" ca="1" si="5366"/>
        <v>2019</v>
      </c>
      <c r="G2767" s="73">
        <f t="shared" ref="G2767" ca="1" si="5369">VLOOKUP(INDIRECT(CHAR(39)&amp;$A2767&amp;CHAR(39)&amp;"!r2c"&amp;$C2767,0),variables,2,0)</f>
        <v>10985</v>
      </c>
      <c r="H2767" s="76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73" t="s">
        <v>309</v>
      </c>
      <c r="B2768" s="73">
        <f t="shared" si="5341"/>
        <v>21</v>
      </c>
      <c r="C2768" s="73">
        <f t="shared" si="5342"/>
        <v>6</v>
      </c>
      <c r="E2768" s="73">
        <f t="shared" ref="E2768" si="5370">plan_id</f>
        <v>1005</v>
      </c>
      <c r="F2768" s="73">
        <f t="shared" ca="1" si="5366"/>
        <v>2019</v>
      </c>
      <c r="G2768" s="73">
        <f t="shared" ref="G2768" ca="1" si="5371">VLOOKUP(INDIRECT(CHAR(39)&amp;$A2768&amp;CHAR(39)&amp;"!r2c"&amp;$C2768,0),variables,2,0)</f>
        <v>10986</v>
      </c>
      <c r="H2768" s="76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73" t="s">
        <v>309</v>
      </c>
      <c r="B2769" s="73">
        <f t="shared" si="5341"/>
        <v>21</v>
      </c>
      <c r="C2769" s="73">
        <f t="shared" si="5342"/>
        <v>7</v>
      </c>
      <c r="E2769" s="73">
        <f t="shared" ref="E2769" si="5372">plan_id</f>
        <v>1005</v>
      </c>
      <c r="F2769" s="73">
        <f t="shared" ca="1" si="5366"/>
        <v>2019</v>
      </c>
      <c r="G2769" s="73">
        <f t="shared" ref="G2769" ca="1" si="5373">VLOOKUP(INDIRECT(CHAR(39)&amp;$A2769&amp;CHAR(39)&amp;"!r2c"&amp;$C2769,0),variables,2,0)</f>
        <v>10974</v>
      </c>
      <c r="H2769" s="76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EAN</v>
      </c>
    </row>
    <row r="2770" spans="1:8" x14ac:dyDescent="0.3">
      <c r="A2770" s="73" t="s">
        <v>309</v>
      </c>
      <c r="B2770" s="73">
        <f t="shared" si="5341"/>
        <v>21</v>
      </c>
      <c r="C2770" s="73">
        <f t="shared" si="5342"/>
        <v>8</v>
      </c>
      <c r="E2770" s="73">
        <f t="shared" ref="E2770" si="5374">plan_id</f>
        <v>1005</v>
      </c>
      <c r="F2770" s="73">
        <f t="shared" ca="1" si="5366"/>
        <v>2019</v>
      </c>
      <c r="G2770" s="73">
        <f t="shared" ref="G2770" ca="1" si="5375">VLOOKUP(INDIRECT(CHAR(39)&amp;$A2770&amp;CHAR(39)&amp;"!r2c"&amp;$C2770,0),variables,2,0)</f>
        <v>10987</v>
      </c>
      <c r="H2770" s="76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73" t="s">
        <v>309</v>
      </c>
      <c r="B2771" s="73">
        <f t="shared" si="5341"/>
        <v>21</v>
      </c>
      <c r="C2771" s="73">
        <f t="shared" si="5342"/>
        <v>9</v>
      </c>
      <c r="E2771" s="73">
        <f t="shared" ref="E2771" si="5376">plan_id</f>
        <v>1005</v>
      </c>
      <c r="F2771" s="73">
        <f t="shared" ca="1" si="5366"/>
        <v>2019</v>
      </c>
      <c r="G2771" s="73">
        <f t="shared" ref="G2771" ca="1" si="5377">VLOOKUP(INDIRECT(CHAR(39)&amp;$A2771&amp;CHAR(39)&amp;"!r2c"&amp;$C2771,0),variables,2,0)</f>
        <v>10885</v>
      </c>
      <c r="H2771" s="76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173459000</v>
      </c>
    </row>
    <row r="2772" spans="1:8" x14ac:dyDescent="0.3">
      <c r="A2772" s="73" t="s">
        <v>309</v>
      </c>
      <c r="B2772" s="73">
        <f t="shared" si="5341"/>
        <v>21</v>
      </c>
      <c r="C2772" s="73">
        <f t="shared" si="5342"/>
        <v>10</v>
      </c>
      <c r="E2772" s="73">
        <f t="shared" ref="E2772" si="5378">plan_id</f>
        <v>1005</v>
      </c>
      <c r="F2772" s="73">
        <f t="shared" ca="1" si="5366"/>
        <v>2019</v>
      </c>
      <c r="G2772" s="73">
        <f t="shared" ref="G2772" ca="1" si="5379">VLOOKUP(INDIRECT(CHAR(39)&amp;$A2772&amp;CHAR(39)&amp;"!r2c"&amp;$C2772,0),variables,2,0)</f>
        <v>10886</v>
      </c>
      <c r="H2772" s="76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188317000</v>
      </c>
    </row>
    <row r="2773" spans="1:8" x14ac:dyDescent="0.3">
      <c r="A2773" s="73" t="s">
        <v>309</v>
      </c>
      <c r="B2773" s="73">
        <f t="shared" si="5341"/>
        <v>21</v>
      </c>
      <c r="C2773" s="73">
        <f t="shared" si="5342"/>
        <v>11</v>
      </c>
      <c r="E2773" s="73">
        <f t="shared" ref="E2773" si="5380">plan_id</f>
        <v>1005</v>
      </c>
      <c r="F2773" s="73">
        <f t="shared" ca="1" si="5366"/>
        <v>2019</v>
      </c>
      <c r="G2773" s="73">
        <f t="shared" ref="G2773" ca="1" si="5381">VLOOKUP(INDIRECT(CHAR(39)&amp;$A2773&amp;CHAR(39)&amp;"!r2c"&amp;$C2773,0),variables,2,0)</f>
        <v>10887</v>
      </c>
      <c r="H2773" s="76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-14858000</v>
      </c>
    </row>
    <row r="2774" spans="1:8" x14ac:dyDescent="0.3">
      <c r="A2774" s="73" t="s">
        <v>309</v>
      </c>
      <c r="B2774" s="73">
        <f t="shared" si="5341"/>
        <v>21</v>
      </c>
      <c r="C2774" s="73">
        <f t="shared" si="5342"/>
        <v>12</v>
      </c>
      <c r="E2774" s="73">
        <f t="shared" ref="E2774" si="5382">plan_id</f>
        <v>1005</v>
      </c>
      <c r="F2774" s="73">
        <f t="shared" ca="1" si="5366"/>
        <v>2019</v>
      </c>
      <c r="G2774" s="73">
        <f t="shared" ref="G2774" ca="1" si="5383">VLOOKUP(INDIRECT(CHAR(39)&amp;$A2774&amp;CHAR(39)&amp;"!r2c"&amp;$C2774,0),variables,2,0)</f>
        <v>10883</v>
      </c>
      <c r="H2774" s="76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1.0856571293504518</v>
      </c>
    </row>
    <row r="2775" spans="1:8" x14ac:dyDescent="0.3">
      <c r="A2775" s="73" t="s">
        <v>309</v>
      </c>
      <c r="B2775" s="73">
        <f t="shared" si="5341"/>
        <v>21</v>
      </c>
      <c r="C2775" s="73">
        <f t="shared" si="5342"/>
        <v>13</v>
      </c>
      <c r="E2775" s="73">
        <f t="shared" ref="E2775" si="5384">plan_id</f>
        <v>1005</v>
      </c>
      <c r="F2775" s="73">
        <f t="shared" ca="1" si="5366"/>
        <v>2019</v>
      </c>
      <c r="G2775" s="73">
        <f t="shared" ref="G2775" ca="1" si="5385">VLOOKUP(INDIRECT(CHAR(39)&amp;$A2775&amp;CHAR(39)&amp;"!r2c"&amp;$C2775,0),variables,2,0)</f>
        <v>10989</v>
      </c>
      <c r="H2775" s="76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8661613000</v>
      </c>
    </row>
    <row r="2776" spans="1:8" x14ac:dyDescent="0.3">
      <c r="A2776" s="73" t="s">
        <v>309</v>
      </c>
      <c r="B2776" s="73">
        <f t="shared" si="5341"/>
        <v>21</v>
      </c>
      <c r="C2776" s="73">
        <f t="shared" si="5342"/>
        <v>14</v>
      </c>
      <c r="E2776" s="73">
        <f t="shared" ref="E2776" si="5386">plan_id</f>
        <v>1005</v>
      </c>
      <c r="F2776" s="73">
        <f t="shared" ca="1" si="5366"/>
        <v>2019</v>
      </c>
      <c r="G2776" s="73">
        <f t="shared" ref="G2776" ca="1" si="5387">VLOOKUP(INDIRECT(CHAR(39)&amp;$A2776&amp;CHAR(39)&amp;"!r2c"&amp;$C2776,0),variables,2,0)</f>
        <v>10990</v>
      </c>
      <c r="H2776" s="76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9909153000</v>
      </c>
    </row>
    <row r="2777" spans="1:8" x14ac:dyDescent="0.3">
      <c r="A2777" s="73" t="s">
        <v>309</v>
      </c>
      <c r="B2777" s="73">
        <f t="shared" si="5341"/>
        <v>21</v>
      </c>
      <c r="C2777" s="73">
        <f t="shared" si="5342"/>
        <v>15</v>
      </c>
      <c r="E2777" s="73">
        <f t="shared" ref="E2777" si="5388">plan_id</f>
        <v>1005</v>
      </c>
      <c r="F2777" s="73">
        <f t="shared" ca="1" si="5366"/>
        <v>2019</v>
      </c>
      <c r="G2777" s="73">
        <f t="shared" ref="G2777" ca="1" si="5389">VLOOKUP(INDIRECT(CHAR(39)&amp;$A2777&amp;CHAR(39)&amp;"!r2c"&amp;$C2777,0),variables,2,0)</f>
        <v>10991</v>
      </c>
      <c r="H2777" s="76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1247540000</v>
      </c>
    </row>
    <row r="2778" spans="1:8" x14ac:dyDescent="0.3">
      <c r="A2778" s="73" t="s">
        <v>309</v>
      </c>
      <c r="B2778" s="73">
        <f t="shared" si="5341"/>
        <v>21</v>
      </c>
      <c r="C2778" s="73">
        <f t="shared" si="5342"/>
        <v>16</v>
      </c>
      <c r="E2778" s="73">
        <f t="shared" ref="E2778" si="5390">plan_id</f>
        <v>1005</v>
      </c>
      <c r="F2778" s="73">
        <f t="shared" ca="1" si="5366"/>
        <v>2019</v>
      </c>
      <c r="G2778" s="73">
        <f t="shared" ref="G2778" ca="1" si="5391">VLOOKUP(INDIRECT(CHAR(39)&amp;$A2778&amp;CHAR(39)&amp;"!r2c"&amp;$C2778,0),variables,2,0)</f>
        <v>10992</v>
      </c>
      <c r="H2778" s="76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0.87409999999999999</v>
      </c>
    </row>
    <row r="2779" spans="1:8" x14ac:dyDescent="0.3">
      <c r="A2779" s="73" t="s">
        <v>309</v>
      </c>
      <c r="B2779" s="73">
        <f t="shared" si="5341"/>
        <v>21</v>
      </c>
      <c r="C2779" s="73">
        <f t="shared" si="5342"/>
        <v>17</v>
      </c>
      <c r="E2779" s="73">
        <f t="shared" ref="E2779" si="5392">plan_id</f>
        <v>1005</v>
      </c>
      <c r="F2779" s="73">
        <f t="shared" ca="1" si="5366"/>
        <v>2019</v>
      </c>
      <c r="G2779" s="73">
        <f t="shared" ref="G2779" ca="1" si="5393">VLOOKUP(INDIRECT(CHAR(39)&amp;$A2779&amp;CHAR(39)&amp;"!r2c"&amp;$C2779,0),variables,2,0)</f>
        <v>10993</v>
      </c>
      <c r="H2779" s="76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1011421000</v>
      </c>
    </row>
    <row r="2780" spans="1:8" x14ac:dyDescent="0.3">
      <c r="A2780" s="73" t="s">
        <v>309</v>
      </c>
      <c r="B2780" s="73">
        <f t="shared" si="5341"/>
        <v>21</v>
      </c>
      <c r="C2780" s="73">
        <f t="shared" si="5342"/>
        <v>18</v>
      </c>
      <c r="E2780" s="73">
        <f t="shared" ref="E2780" si="5394">plan_id</f>
        <v>1005</v>
      </c>
      <c r="F2780" s="73">
        <f t="shared" ca="1" si="5366"/>
        <v>2019</v>
      </c>
      <c r="G2780" s="73">
        <f t="shared" ref="G2780" ca="1" si="5395">VLOOKUP(INDIRECT(CHAR(39)&amp;$A2780&amp;CHAR(39)&amp;"!r2c"&amp;$C2780,0),variables,2,0)</f>
        <v>11005</v>
      </c>
      <c r="H2780" s="76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0.17150029512932793</v>
      </c>
    </row>
    <row r="2781" spans="1:8" x14ac:dyDescent="0.3">
      <c r="A2781" s="73" t="s">
        <v>309</v>
      </c>
      <c r="B2781" s="73">
        <f t="shared" si="5341"/>
        <v>21</v>
      </c>
      <c r="C2781" s="73">
        <f t="shared" si="5342"/>
        <v>19</v>
      </c>
      <c r="E2781" s="73">
        <f t="shared" ref="E2781" si="5396">plan_id</f>
        <v>1005</v>
      </c>
      <c r="F2781" s="73">
        <f t="shared" ca="1" si="5366"/>
        <v>2019</v>
      </c>
      <c r="G2781" s="73">
        <f t="shared" ref="G2781" ca="1" si="5397">VLOOKUP(INDIRECT(CHAR(39)&amp;$A2781&amp;CHAR(39)&amp;"!r2c"&amp;$C2781,0),variables,2,0)</f>
        <v>10988</v>
      </c>
      <c r="H2781" s="76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73" t="s">
        <v>309</v>
      </c>
      <c r="B2782" s="73">
        <f t="shared" si="5341"/>
        <v>21</v>
      </c>
      <c r="C2782" s="73">
        <f t="shared" si="5342"/>
        <v>20</v>
      </c>
      <c r="E2782" s="73">
        <f t="shared" ref="E2782" si="5398">plan_id</f>
        <v>1005</v>
      </c>
      <c r="F2782" s="73">
        <f t="shared" ca="1" si="5366"/>
        <v>2019</v>
      </c>
      <c r="G2782" s="73">
        <f t="shared" ref="G2782" ca="1" si="5399">VLOOKUP(INDIRECT(CHAR(39)&amp;$A2782&amp;CHAR(39)&amp;"!r2c"&amp;$C2782,0),variables,2,0)</f>
        <v>10996</v>
      </c>
      <c r="H2782" s="76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8844552000</v>
      </c>
    </row>
    <row r="2783" spans="1:8" x14ac:dyDescent="0.3">
      <c r="A2783" s="73" t="s">
        <v>309</v>
      </c>
      <c r="B2783" s="73">
        <f t="shared" si="5341"/>
        <v>21</v>
      </c>
      <c r="C2783" s="73">
        <f t="shared" si="5342"/>
        <v>21</v>
      </c>
      <c r="E2783" s="73">
        <f t="shared" ref="E2783" si="5400">plan_id</f>
        <v>1005</v>
      </c>
      <c r="F2783" s="73">
        <f t="shared" ca="1" si="5366"/>
        <v>2019</v>
      </c>
      <c r="G2783" s="73">
        <f t="shared" ref="G2783" ca="1" si="5401">VLOOKUP(INDIRECT(CHAR(39)&amp;$A2783&amp;CHAR(39)&amp;"!r2c"&amp;$C2783,0),variables,2,0)</f>
        <v>10997</v>
      </c>
      <c r="H2783" s="76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0.89256387503553536</v>
      </c>
    </row>
    <row r="2784" spans="1:8" x14ac:dyDescent="0.3">
      <c r="A2784" s="73" t="s">
        <v>309</v>
      </c>
      <c r="B2784" s="73">
        <f t="shared" si="5341"/>
        <v>21</v>
      </c>
      <c r="C2784" s="73">
        <f t="shared" si="5342"/>
        <v>22</v>
      </c>
      <c r="E2784" s="73">
        <f t="shared" ref="E2784" si="5402">plan_id</f>
        <v>1005</v>
      </c>
      <c r="F2784" s="73">
        <f t="shared" ca="1" si="5366"/>
        <v>2019</v>
      </c>
      <c r="G2784" s="73">
        <f t="shared" ref="G2784" ca="1" si="5403">VLOOKUP(INDIRECT(CHAR(39)&amp;$A2784&amp;CHAR(39)&amp;"!r2c"&amp;$C2784,0),variables,2,0)</f>
        <v>10980</v>
      </c>
      <c r="H2784" s="76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73" t="s">
        <v>309</v>
      </c>
      <c r="B2785" s="73">
        <f t="shared" si="5341"/>
        <v>21</v>
      </c>
      <c r="C2785" s="73">
        <f t="shared" si="5342"/>
        <v>23</v>
      </c>
      <c r="E2785" s="73">
        <f t="shared" ref="E2785" si="5404">plan_id</f>
        <v>1005</v>
      </c>
      <c r="F2785" s="73">
        <f t="shared" ca="1" si="5366"/>
        <v>2019</v>
      </c>
      <c r="G2785" s="73">
        <f t="shared" ref="G2785" ca="1" si="5405">VLOOKUP(INDIRECT(CHAR(39)&amp;$A2785&amp;CHAR(39)&amp;"!r2c"&amp;$C2785,0),variables,2,0)</f>
        <v>10981</v>
      </c>
      <c r="H2785" s="76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7.3099999999999998E-2</v>
      </c>
    </row>
    <row r="2786" spans="1:8" x14ac:dyDescent="0.3">
      <c r="A2786" s="73" t="s">
        <v>309</v>
      </c>
      <c r="B2786" s="73">
        <f t="shared" si="5341"/>
        <v>21</v>
      </c>
      <c r="C2786" s="73">
        <f t="shared" si="5342"/>
        <v>24</v>
      </c>
      <c r="E2786" s="73">
        <f t="shared" ref="E2786" si="5406">plan_id</f>
        <v>1005</v>
      </c>
      <c r="F2786" s="73">
        <f t="shared" ca="1" si="5366"/>
        <v>2019</v>
      </c>
      <c r="G2786" s="73">
        <f t="shared" ref="G2786" ca="1" si="5407">VLOOKUP(INDIRECT(CHAR(39)&amp;$A2786&amp;CHAR(39)&amp;"!r2c"&amp;$C2786,0),variables,2,0)</f>
        <v>10998</v>
      </c>
      <c r="H2786" s="76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14830000</v>
      </c>
    </row>
    <row r="2787" spans="1:8" x14ac:dyDescent="0.3">
      <c r="A2787" s="73" t="s">
        <v>309</v>
      </c>
      <c r="B2787" s="73">
        <f t="shared" si="5341"/>
        <v>21</v>
      </c>
      <c r="C2787" s="73">
        <f t="shared" si="5342"/>
        <v>25</v>
      </c>
      <c r="E2787" s="73">
        <f t="shared" ref="E2787" si="5408">plan_id</f>
        <v>1005</v>
      </c>
      <c r="F2787" s="73">
        <f t="shared" ca="1" si="5366"/>
        <v>2019</v>
      </c>
      <c r="G2787" s="73">
        <f t="shared" ref="G2787" ca="1" si="5409">VLOOKUP(INDIRECT(CHAR(39)&amp;$A2787&amp;CHAR(39)&amp;"!r2c"&amp;$C2787,0),variables,2,0)</f>
        <v>10999</v>
      </c>
      <c r="H2787" s="76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547699000</v>
      </c>
    </row>
    <row r="2788" spans="1:8" x14ac:dyDescent="0.3">
      <c r="A2788" s="73" t="s">
        <v>309</v>
      </c>
      <c r="B2788" s="73">
        <f t="shared" si="5341"/>
        <v>21</v>
      </c>
      <c r="C2788" s="73">
        <f t="shared" si="5342"/>
        <v>26</v>
      </c>
      <c r="E2788" s="73">
        <f t="shared" ref="E2788" si="5410">plan_id</f>
        <v>1005</v>
      </c>
      <c r="F2788" s="73">
        <f t="shared" ca="1" si="5366"/>
        <v>2019</v>
      </c>
      <c r="G2788" s="73">
        <f t="shared" ref="G2788" ca="1" si="5411">VLOOKUP(INDIRECT(CHAR(39)&amp;$A2788&amp;CHAR(39)&amp;"!r2c"&amp;$C2788,0),variables,2,0)</f>
        <v>11000</v>
      </c>
      <c r="H2788" s="76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3283000</v>
      </c>
    </row>
    <row r="2789" spans="1:8" x14ac:dyDescent="0.3">
      <c r="A2789" s="73" t="s">
        <v>309</v>
      </c>
      <c r="B2789" s="73">
        <f t="shared" si="5341"/>
        <v>21</v>
      </c>
      <c r="C2789" s="73">
        <f t="shared" si="5342"/>
        <v>27</v>
      </c>
      <c r="E2789" s="73">
        <f t="shared" ref="E2789" si="5412">plan_id</f>
        <v>1005</v>
      </c>
      <c r="F2789" s="73">
        <f t="shared" ca="1" si="5366"/>
        <v>2019</v>
      </c>
      <c r="G2789" s="73">
        <f t="shared" ref="G2789" ca="1" si="5413">VLOOKUP(INDIRECT(CHAR(39)&amp;$A2789&amp;CHAR(39)&amp;"!r2c"&amp;$C2789,0),variables,2,0)</f>
        <v>11001</v>
      </c>
      <c r="H2789" s="76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1018000</v>
      </c>
    </row>
    <row r="2790" spans="1:8" x14ac:dyDescent="0.3">
      <c r="A2790" s="73" t="s">
        <v>309</v>
      </c>
      <c r="B2790" s="73">
        <f t="shared" si="5341"/>
        <v>21</v>
      </c>
      <c r="C2790" s="73">
        <f t="shared" si="5342"/>
        <v>28</v>
      </c>
      <c r="E2790" s="73">
        <f t="shared" ref="E2790" si="5414">plan_id</f>
        <v>1005</v>
      </c>
      <c r="F2790" s="73">
        <f t="shared" ca="1" si="5366"/>
        <v>2019</v>
      </c>
      <c r="G2790" s="73">
        <f t="shared" ref="G2790" ca="1" si="5415">VLOOKUP(INDIRECT(CHAR(39)&amp;$A2790&amp;CHAR(39)&amp;"!r2c"&amp;$C2790,0),variables,2,0)</f>
        <v>11002</v>
      </c>
      <c r="H2790" s="76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">
      <c r="A2791" s="73" t="s">
        <v>309</v>
      </c>
      <c r="B2791" s="73">
        <f t="shared" si="5341"/>
        <v>21</v>
      </c>
      <c r="C2791" s="73">
        <f t="shared" si="5342"/>
        <v>29</v>
      </c>
      <c r="E2791" s="73">
        <f t="shared" ref="E2791:E2818" si="5416">plan_id</f>
        <v>1005</v>
      </c>
      <c r="F2791" s="73">
        <f t="shared" ca="1" si="5366"/>
        <v>2019</v>
      </c>
      <c r="G2791" s="73">
        <f t="shared" ref="G2791:G2818" ca="1" si="5417">VLOOKUP(INDIRECT(CHAR(39)&amp;$A2791&amp;CHAR(39)&amp;"!r2c"&amp;$C2791,0),variables,2,0)</f>
        <v>11003</v>
      </c>
      <c r="H2791" s="76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552000000</v>
      </c>
    </row>
    <row r="2792" spans="1:8" x14ac:dyDescent="0.3">
      <c r="A2792" s="73" t="s">
        <v>309</v>
      </c>
      <c r="B2792" s="73">
        <f t="shared" si="5341"/>
        <v>22</v>
      </c>
      <c r="C2792" s="73">
        <f t="shared" si="5342"/>
        <v>3</v>
      </c>
      <c r="E2792" s="73">
        <f t="shared" si="5416"/>
        <v>1005</v>
      </c>
      <c r="F2792" s="73">
        <f t="shared" ca="1" si="5366"/>
        <v>2020</v>
      </c>
      <c r="G2792" s="73">
        <f t="shared" ca="1" si="5417"/>
        <v>10982</v>
      </c>
      <c r="H2792" s="76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73" t="s">
        <v>309</v>
      </c>
      <c r="B2793" s="73">
        <f t="shared" si="5341"/>
        <v>22</v>
      </c>
      <c r="C2793" s="73">
        <f t="shared" si="5342"/>
        <v>4</v>
      </c>
      <c r="E2793" s="73">
        <f t="shared" si="5416"/>
        <v>1005</v>
      </c>
      <c r="F2793" s="73">
        <f t="shared" ca="1" si="5366"/>
        <v>2020</v>
      </c>
      <c r="G2793" s="73">
        <f t="shared" ca="1" si="5417"/>
        <v>10984</v>
      </c>
      <c r="H2793" s="76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73" t="s">
        <v>309</v>
      </c>
      <c r="B2794" s="73">
        <f t="shared" si="5341"/>
        <v>22</v>
      </c>
      <c r="C2794" s="73">
        <f t="shared" si="5342"/>
        <v>5</v>
      </c>
      <c r="E2794" s="73">
        <f t="shared" si="5416"/>
        <v>1005</v>
      </c>
      <c r="F2794" s="73">
        <f t="shared" ca="1" si="5366"/>
        <v>2020</v>
      </c>
      <c r="G2794" s="73">
        <f t="shared" ca="1" si="5417"/>
        <v>10985</v>
      </c>
      <c r="H2794" s="76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73" t="s">
        <v>309</v>
      </c>
      <c r="B2795" s="73">
        <f t="shared" si="5341"/>
        <v>22</v>
      </c>
      <c r="C2795" s="73">
        <f t="shared" si="5342"/>
        <v>6</v>
      </c>
      <c r="E2795" s="73">
        <f t="shared" si="5416"/>
        <v>1005</v>
      </c>
      <c r="F2795" s="73">
        <f t="shared" ca="1" si="5366"/>
        <v>2020</v>
      </c>
      <c r="G2795" s="73">
        <f t="shared" ca="1" si="5417"/>
        <v>10986</v>
      </c>
      <c r="H2795" s="76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73" t="s">
        <v>309</v>
      </c>
      <c r="B2796" s="73">
        <f t="shared" si="5341"/>
        <v>22</v>
      </c>
      <c r="C2796" s="73">
        <f t="shared" si="5342"/>
        <v>7</v>
      </c>
      <c r="E2796" s="73">
        <f t="shared" si="5416"/>
        <v>1005</v>
      </c>
      <c r="F2796" s="73">
        <f t="shared" ca="1" si="5366"/>
        <v>2020</v>
      </c>
      <c r="G2796" s="73">
        <f t="shared" ca="1" si="5417"/>
        <v>10974</v>
      </c>
      <c r="H2796" s="76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EAN</v>
      </c>
    </row>
    <row r="2797" spans="1:8" x14ac:dyDescent="0.3">
      <c r="A2797" s="73" t="s">
        <v>309</v>
      </c>
      <c r="B2797" s="73">
        <f t="shared" si="5341"/>
        <v>22</v>
      </c>
      <c r="C2797" s="73">
        <f t="shared" si="5342"/>
        <v>8</v>
      </c>
      <c r="E2797" s="73">
        <f t="shared" si="5416"/>
        <v>1005</v>
      </c>
      <c r="F2797" s="73">
        <f t="shared" ca="1" si="5366"/>
        <v>2020</v>
      </c>
      <c r="G2797" s="73">
        <f t="shared" ca="1" si="5417"/>
        <v>10987</v>
      </c>
      <c r="H2797" s="76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73" t="s">
        <v>309</v>
      </c>
      <c r="B2798" s="73">
        <f t="shared" si="5341"/>
        <v>22</v>
      </c>
      <c r="C2798" s="73">
        <f t="shared" si="5342"/>
        <v>9</v>
      </c>
      <c r="E2798" s="73">
        <f t="shared" si="5416"/>
        <v>1005</v>
      </c>
      <c r="F2798" s="73">
        <f t="shared" ca="1" si="5366"/>
        <v>2020</v>
      </c>
      <c r="G2798" s="73">
        <f t="shared" ca="1" si="5417"/>
        <v>10885</v>
      </c>
      <c r="H2798" s="76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177855000</v>
      </c>
    </row>
    <row r="2799" spans="1:8" x14ac:dyDescent="0.3">
      <c r="A2799" s="73" t="s">
        <v>309</v>
      </c>
      <c r="B2799" s="73">
        <f t="shared" si="5341"/>
        <v>22</v>
      </c>
      <c r="C2799" s="73">
        <f t="shared" si="5342"/>
        <v>10</v>
      </c>
      <c r="E2799" s="73">
        <f t="shared" si="5416"/>
        <v>1005</v>
      </c>
      <c r="F2799" s="73">
        <f t="shared" ca="1" si="5366"/>
        <v>2020</v>
      </c>
      <c r="G2799" s="73">
        <f t="shared" ca="1" si="5417"/>
        <v>10886</v>
      </c>
      <c r="H2799" s="76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207319000</v>
      </c>
    </row>
    <row r="2800" spans="1:8" x14ac:dyDescent="0.3">
      <c r="A2800" s="73" t="s">
        <v>309</v>
      </c>
      <c r="B2800" s="73">
        <f t="shared" si="5341"/>
        <v>22</v>
      </c>
      <c r="C2800" s="73">
        <f t="shared" si="5342"/>
        <v>11</v>
      </c>
      <c r="E2800" s="73">
        <f t="shared" si="5416"/>
        <v>1005</v>
      </c>
      <c r="F2800" s="73">
        <f t="shared" ca="1" si="5366"/>
        <v>2020</v>
      </c>
      <c r="G2800" s="73">
        <f t="shared" ca="1" si="5417"/>
        <v>10887</v>
      </c>
      <c r="H2800" s="76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-29464000</v>
      </c>
    </row>
    <row r="2801" spans="1:8" x14ac:dyDescent="0.3">
      <c r="A2801" s="73" t="s">
        <v>309</v>
      </c>
      <c r="B2801" s="73">
        <f t="shared" si="5341"/>
        <v>22</v>
      </c>
      <c r="C2801" s="73">
        <f t="shared" si="5342"/>
        <v>12</v>
      </c>
      <c r="E2801" s="73">
        <f t="shared" si="5416"/>
        <v>1005</v>
      </c>
      <c r="F2801" s="73">
        <f t="shared" ca="1" si="5366"/>
        <v>2020</v>
      </c>
      <c r="G2801" s="73">
        <f t="shared" ca="1" si="5417"/>
        <v>10883</v>
      </c>
      <c r="H2801" s="76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1.1656630401169492</v>
      </c>
    </row>
    <row r="2802" spans="1:8" x14ac:dyDescent="0.3">
      <c r="A2802" s="73" t="s">
        <v>309</v>
      </c>
      <c r="B2802" s="73">
        <f t="shared" si="5341"/>
        <v>22</v>
      </c>
      <c r="C2802" s="73">
        <f t="shared" si="5342"/>
        <v>13</v>
      </c>
      <c r="E2802" s="73">
        <f t="shared" si="5416"/>
        <v>1005</v>
      </c>
      <c r="F2802" s="73">
        <f t="shared" ca="1" si="5366"/>
        <v>2020</v>
      </c>
      <c r="G2802" s="73">
        <f t="shared" ca="1" si="5417"/>
        <v>10989</v>
      </c>
      <c r="H2802" s="76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9036069000</v>
      </c>
    </row>
    <row r="2803" spans="1:8" x14ac:dyDescent="0.3">
      <c r="A2803" s="73" t="s">
        <v>309</v>
      </c>
      <c r="B2803" s="73">
        <f t="shared" si="5341"/>
        <v>22</v>
      </c>
      <c r="C2803" s="73">
        <f t="shared" si="5342"/>
        <v>14</v>
      </c>
      <c r="E2803" s="73">
        <f t="shared" si="5416"/>
        <v>1005</v>
      </c>
      <c r="F2803" s="73">
        <f t="shared" ca="1" si="5366"/>
        <v>2020</v>
      </c>
      <c r="G2803" s="73">
        <f t="shared" ca="1" si="5417"/>
        <v>10990</v>
      </c>
      <c r="H2803" s="76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10291567000</v>
      </c>
    </row>
    <row r="2804" spans="1:8" x14ac:dyDescent="0.3">
      <c r="A2804" s="73" t="s">
        <v>309</v>
      </c>
      <c r="B2804" s="73">
        <f t="shared" si="5341"/>
        <v>22</v>
      </c>
      <c r="C2804" s="73">
        <f t="shared" si="5342"/>
        <v>15</v>
      </c>
      <c r="E2804" s="73">
        <f t="shared" si="5416"/>
        <v>1005</v>
      </c>
      <c r="F2804" s="73">
        <f t="shared" ca="1" si="5366"/>
        <v>2020</v>
      </c>
      <c r="G2804" s="73">
        <f t="shared" ca="1" si="5417"/>
        <v>10991</v>
      </c>
      <c r="H2804" s="76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1255498000</v>
      </c>
    </row>
    <row r="2805" spans="1:8" x14ac:dyDescent="0.3">
      <c r="A2805" s="73" t="s">
        <v>309</v>
      </c>
      <c r="B2805" s="73">
        <f t="shared" si="5341"/>
        <v>22</v>
      </c>
      <c r="C2805" s="73">
        <f t="shared" si="5342"/>
        <v>16</v>
      </c>
      <c r="E2805" s="73">
        <f t="shared" si="5416"/>
        <v>1005</v>
      </c>
      <c r="F2805" s="73">
        <f t="shared" ca="1" si="5366"/>
        <v>2020</v>
      </c>
      <c r="G2805" s="73">
        <f t="shared" ca="1" si="5417"/>
        <v>10992</v>
      </c>
      <c r="H2805" s="76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0.878</v>
      </c>
    </row>
    <row r="2806" spans="1:8" x14ac:dyDescent="0.3">
      <c r="A2806" s="73" t="s">
        <v>309</v>
      </c>
      <c r="B2806" s="73">
        <f t="shared" si="5341"/>
        <v>22</v>
      </c>
      <c r="C2806" s="73">
        <f t="shared" si="5342"/>
        <v>17</v>
      </c>
      <c r="E2806" s="73">
        <f t="shared" si="5416"/>
        <v>1005</v>
      </c>
      <c r="F2806" s="73">
        <f t="shared" ca="1" si="5366"/>
        <v>2020</v>
      </c>
      <c r="G2806" s="73">
        <f t="shared" ca="1" si="5417"/>
        <v>10993</v>
      </c>
      <c r="H2806" s="76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1069481000</v>
      </c>
    </row>
    <row r="2807" spans="1:8" x14ac:dyDescent="0.3">
      <c r="A2807" s="73" t="s">
        <v>309</v>
      </c>
      <c r="B2807" s="73">
        <f t="shared" si="5341"/>
        <v>22</v>
      </c>
      <c r="C2807" s="73">
        <f t="shared" si="5342"/>
        <v>18</v>
      </c>
      <c r="E2807" s="73">
        <f t="shared" si="5416"/>
        <v>1005</v>
      </c>
      <c r="F2807" s="73">
        <f t="shared" ca="1" si="5366"/>
        <v>2020</v>
      </c>
      <c r="G2807" s="73">
        <f t="shared" ca="1" si="5417"/>
        <v>11005</v>
      </c>
      <c r="H2807" s="76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0.16630028957971202</v>
      </c>
    </row>
    <row r="2808" spans="1:8" x14ac:dyDescent="0.3">
      <c r="A2808" s="73" t="s">
        <v>309</v>
      </c>
      <c r="B2808" s="73">
        <f t="shared" si="5341"/>
        <v>22</v>
      </c>
      <c r="C2808" s="73">
        <f t="shared" si="5342"/>
        <v>19</v>
      </c>
      <c r="E2808" s="73">
        <f t="shared" si="5416"/>
        <v>1005</v>
      </c>
      <c r="F2808" s="73">
        <f t="shared" ca="1" si="5366"/>
        <v>2020</v>
      </c>
      <c r="G2808" s="73">
        <f t="shared" ca="1" si="5417"/>
        <v>10988</v>
      </c>
      <c r="H2808" s="76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73" t="s">
        <v>309</v>
      </c>
      <c r="B2809" s="73">
        <f t="shared" si="5341"/>
        <v>22</v>
      </c>
      <c r="C2809" s="73">
        <f t="shared" si="5342"/>
        <v>20</v>
      </c>
      <c r="E2809" s="73">
        <f t="shared" si="5416"/>
        <v>1005</v>
      </c>
      <c r="F2809" s="73">
        <f t="shared" ca="1" si="5366"/>
        <v>2020</v>
      </c>
      <c r="G2809" s="73">
        <f t="shared" ca="1" si="5417"/>
        <v>10996</v>
      </c>
      <c r="H2809" s="76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8973460000</v>
      </c>
    </row>
    <row r="2810" spans="1:8" x14ac:dyDescent="0.3">
      <c r="A2810" s="73" t="s">
        <v>309</v>
      </c>
      <c r="B2810" s="73">
        <f t="shared" si="5341"/>
        <v>22</v>
      </c>
      <c r="C2810" s="73">
        <f t="shared" si="5342"/>
        <v>21</v>
      </c>
      <c r="E2810" s="73">
        <f t="shared" si="5416"/>
        <v>1005</v>
      </c>
      <c r="F2810" s="73">
        <f t="shared" ca="1" si="5366"/>
        <v>2020</v>
      </c>
      <c r="G2810" s="73">
        <f t="shared" ca="1" si="5417"/>
        <v>10997</v>
      </c>
      <c r="H2810" s="76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0.87192358559197058</v>
      </c>
    </row>
    <row r="2811" spans="1:8" x14ac:dyDescent="0.3">
      <c r="A2811" s="73" t="s">
        <v>309</v>
      </c>
      <c r="B2811" s="73">
        <f t="shared" si="5341"/>
        <v>22</v>
      </c>
      <c r="C2811" s="73">
        <f t="shared" si="5342"/>
        <v>22</v>
      </c>
      <c r="E2811" s="73">
        <f t="shared" si="5416"/>
        <v>1005</v>
      </c>
      <c r="F2811" s="73">
        <f t="shared" ca="1" si="5366"/>
        <v>2020</v>
      </c>
      <c r="G2811" s="73">
        <f t="shared" ca="1" si="5417"/>
        <v>10980</v>
      </c>
      <c r="H2811" s="76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73" t="s">
        <v>309</v>
      </c>
      <c r="B2812" s="73">
        <f t="shared" si="5341"/>
        <v>22</v>
      </c>
      <c r="C2812" s="73">
        <f t="shared" si="5342"/>
        <v>23</v>
      </c>
      <c r="E2812" s="73">
        <f t="shared" si="5416"/>
        <v>1005</v>
      </c>
      <c r="F2812" s="73">
        <f t="shared" ca="1" si="5366"/>
        <v>2020</v>
      </c>
      <c r="G2812" s="73">
        <f t="shared" ca="1" si="5417"/>
        <v>10981</v>
      </c>
      <c r="H2812" s="76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4.24E-2</v>
      </c>
    </row>
    <row r="2813" spans="1:8" x14ac:dyDescent="0.3">
      <c r="A2813" s="73" t="s">
        <v>309</v>
      </c>
      <c r="B2813" s="73">
        <f t="shared" si="5341"/>
        <v>22</v>
      </c>
      <c r="C2813" s="73">
        <f t="shared" si="5342"/>
        <v>24</v>
      </c>
      <c r="E2813" s="73">
        <f t="shared" si="5416"/>
        <v>1005</v>
      </c>
      <c r="F2813" s="73">
        <f t="shared" ca="1" si="5366"/>
        <v>2020</v>
      </c>
      <c r="G2813" s="73">
        <f t="shared" ca="1" si="5417"/>
        <v>10998</v>
      </c>
      <c r="H2813" s="76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7958000</v>
      </c>
    </row>
    <row r="2814" spans="1:8" x14ac:dyDescent="0.3">
      <c r="A2814" s="73" t="s">
        <v>309</v>
      </c>
      <c r="B2814" s="73">
        <f t="shared" si="5341"/>
        <v>22</v>
      </c>
      <c r="C2814" s="73">
        <f t="shared" si="5342"/>
        <v>25</v>
      </c>
      <c r="E2814" s="73">
        <f t="shared" si="5416"/>
        <v>1005</v>
      </c>
      <c r="F2814" s="73">
        <f t="shared" ca="1" si="5366"/>
        <v>2020</v>
      </c>
      <c r="G2814" s="73">
        <f t="shared" ca="1" si="5417"/>
        <v>10999</v>
      </c>
      <c r="H2814" s="76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567040000</v>
      </c>
    </row>
    <row r="2815" spans="1:8" x14ac:dyDescent="0.3">
      <c r="A2815" s="73" t="s">
        <v>309</v>
      </c>
      <c r="B2815" s="73">
        <f t="shared" si="5341"/>
        <v>22</v>
      </c>
      <c r="C2815" s="73">
        <f t="shared" si="5342"/>
        <v>26</v>
      </c>
      <c r="E2815" s="73">
        <f t="shared" si="5416"/>
        <v>1005</v>
      </c>
      <c r="F2815" s="73">
        <f t="shared" ca="1" si="5366"/>
        <v>2020</v>
      </c>
      <c r="G2815" s="73">
        <f t="shared" ca="1" si="5417"/>
        <v>11000</v>
      </c>
      <c r="H2815" s="76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3181000</v>
      </c>
    </row>
    <row r="2816" spans="1:8" x14ac:dyDescent="0.3">
      <c r="A2816" s="73" t="s">
        <v>309</v>
      </c>
      <c r="B2816" s="73">
        <f t="shared" si="5341"/>
        <v>22</v>
      </c>
      <c r="C2816" s="73">
        <f t="shared" si="5342"/>
        <v>27</v>
      </c>
      <c r="E2816" s="73">
        <f t="shared" si="5416"/>
        <v>1005</v>
      </c>
      <c r="F2816" s="73">
        <f t="shared" ca="1" si="5366"/>
        <v>2020</v>
      </c>
      <c r="G2816" s="73">
        <f t="shared" ca="1" si="5417"/>
        <v>11001</v>
      </c>
      <c r="H2816" s="76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924000</v>
      </c>
    </row>
    <row r="2817" spans="1:8" x14ac:dyDescent="0.3">
      <c r="A2817" s="73" t="s">
        <v>309</v>
      </c>
      <c r="B2817" s="73">
        <f t="shared" si="5341"/>
        <v>22</v>
      </c>
      <c r="C2817" s="73">
        <f t="shared" si="5342"/>
        <v>28</v>
      </c>
      <c r="E2817" s="73">
        <f t="shared" si="5416"/>
        <v>1005</v>
      </c>
      <c r="F2817" s="73">
        <f t="shared" ca="1" si="5366"/>
        <v>2020</v>
      </c>
      <c r="G2817" s="73">
        <f t="shared" ca="1" si="5417"/>
        <v>11002</v>
      </c>
      <c r="H2817" s="76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s="73" t="s">
        <v>309</v>
      </c>
      <c r="B2818" s="73">
        <f t="shared" si="5341"/>
        <v>22</v>
      </c>
      <c r="C2818" s="73">
        <f t="shared" si="5342"/>
        <v>29</v>
      </c>
      <c r="E2818" s="73">
        <f t="shared" si="5416"/>
        <v>1005</v>
      </c>
      <c r="F2818" s="73">
        <f t="shared" ca="1" si="5366"/>
        <v>2020</v>
      </c>
      <c r="G2818" s="73">
        <f t="shared" ca="1" si="5417"/>
        <v>11003</v>
      </c>
      <c r="H2818" s="76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571145000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2021-06-04T14:49:28Z</dcterms:modified>
</cp:coreProperties>
</file>